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ra\Desktop\WBB_Ecopath_model_files\"/>
    </mc:Choice>
  </mc:AlternateContent>
  <xr:revisionPtr revIDLastSave="0" documentId="13_ncr:1_{2C1A7D52-F40B-4BE7-A8D7-C751A13822C2}" xr6:coauthVersionLast="47" xr6:coauthVersionMax="47" xr10:uidLastSave="{00000000-0000-0000-0000-000000000000}"/>
  <bookViews>
    <workbookView xWindow="-120" yWindow="-120" windowWidth="29040" windowHeight="15720" tabRatio="736" xr2:uid="{00000000-000D-0000-FFFF-FFFF00000000}"/>
  </bookViews>
  <sheets>
    <sheet name="Fish_species" sheetId="1" r:id="rId1"/>
    <sheet name="Parameters_empirical" sheetId="2" r:id="rId2"/>
    <sheet name="Parameters_fishbase_corrected" sheetId="8" r:id="rId3"/>
    <sheet name="Diet" sheetId="4" r:id="rId4"/>
    <sheet name="Averaged_diet" sheetId="7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gnxlvIdaWoAxjL5XQfUTyW99yuFg=="/>
    </ext>
  </extLst>
</workbook>
</file>

<file path=xl/calcChain.xml><?xml version="1.0" encoding="utf-8"?>
<calcChain xmlns="http://schemas.openxmlformats.org/spreadsheetml/2006/main">
  <c r="K1328" i="7" l="1"/>
  <c r="K1329" i="7"/>
  <c r="K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27" i="7"/>
  <c r="D1350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27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03" i="7"/>
  <c r="E775" i="7"/>
  <c r="E867" i="7"/>
  <c r="E959" i="7"/>
  <c r="E1112" i="7"/>
  <c r="E1205" i="7"/>
  <c r="E720" i="7"/>
  <c r="E812" i="7"/>
  <c r="E904" i="7"/>
  <c r="E1057" i="7"/>
  <c r="E1150" i="7"/>
  <c r="E721" i="7"/>
  <c r="E813" i="7"/>
  <c r="E905" i="7"/>
  <c r="E1058" i="7"/>
  <c r="E1151" i="7"/>
  <c r="E722" i="7"/>
  <c r="E814" i="7"/>
  <c r="E906" i="7"/>
  <c r="E1059" i="7"/>
  <c r="E1152" i="7"/>
  <c r="E723" i="7"/>
  <c r="E815" i="7"/>
  <c r="E907" i="7"/>
  <c r="E1060" i="7"/>
  <c r="E1153" i="7"/>
  <c r="E724" i="7"/>
  <c r="E816" i="7"/>
  <c r="E908" i="7"/>
  <c r="E1061" i="7"/>
  <c r="E1154" i="7"/>
  <c r="E725" i="7"/>
  <c r="E817" i="7"/>
  <c r="E909" i="7"/>
  <c r="E1062" i="7"/>
  <c r="E1155" i="7"/>
  <c r="E726" i="7"/>
  <c r="E818" i="7"/>
  <c r="E910" i="7"/>
  <c r="E1063" i="7"/>
  <c r="E1156" i="7"/>
  <c r="E727" i="7"/>
  <c r="E819" i="7"/>
  <c r="E911" i="7"/>
  <c r="E1064" i="7"/>
  <c r="E1157" i="7"/>
  <c r="E728" i="7"/>
  <c r="E820" i="7"/>
  <c r="E912" i="7"/>
  <c r="E1065" i="7"/>
  <c r="E1158" i="7"/>
  <c r="E729" i="7"/>
  <c r="E821" i="7"/>
  <c r="E913" i="7"/>
  <c r="E1066" i="7"/>
  <c r="E1159" i="7"/>
  <c r="E730" i="7"/>
  <c r="E822" i="7"/>
  <c r="E914" i="7"/>
  <c r="E1067" i="7"/>
  <c r="E1160" i="7"/>
  <c r="E731" i="7"/>
  <c r="E823" i="7"/>
  <c r="E915" i="7"/>
  <c r="E1068" i="7"/>
  <c r="E1161" i="7"/>
  <c r="E732" i="7"/>
  <c r="E824" i="7"/>
  <c r="E916" i="7"/>
  <c r="E1069" i="7"/>
  <c r="E1162" i="7"/>
  <c r="E733" i="7"/>
  <c r="E825" i="7"/>
  <c r="E917" i="7"/>
  <c r="E1070" i="7"/>
  <c r="E1163" i="7"/>
  <c r="E734" i="7"/>
  <c r="E826" i="7"/>
  <c r="E918" i="7"/>
  <c r="E1071" i="7"/>
  <c r="E1164" i="7"/>
  <c r="E735" i="7"/>
  <c r="E827" i="7"/>
  <c r="E919" i="7"/>
  <c r="E1072" i="7"/>
  <c r="E1165" i="7"/>
  <c r="E736" i="7"/>
  <c r="E828" i="7"/>
  <c r="E920" i="7"/>
  <c r="E1073" i="7"/>
  <c r="E1166" i="7"/>
  <c r="E737" i="7"/>
  <c r="E829" i="7"/>
  <c r="E921" i="7"/>
  <c r="E1074" i="7"/>
  <c r="E1167" i="7"/>
  <c r="E738" i="7"/>
  <c r="E830" i="7"/>
  <c r="E922" i="7"/>
  <c r="E1075" i="7"/>
  <c r="E1168" i="7"/>
  <c r="E739" i="7"/>
  <c r="E831" i="7"/>
  <c r="E923" i="7"/>
  <c r="E1076" i="7"/>
  <c r="E1169" i="7"/>
  <c r="E740" i="7"/>
  <c r="E832" i="7"/>
  <c r="E924" i="7"/>
  <c r="E1077" i="7"/>
  <c r="E1170" i="7"/>
  <c r="E741" i="7"/>
  <c r="E833" i="7"/>
  <c r="E925" i="7"/>
  <c r="E1078" i="7"/>
  <c r="E1171" i="7"/>
  <c r="E742" i="7"/>
  <c r="E834" i="7"/>
  <c r="E926" i="7"/>
  <c r="D1079" i="7"/>
  <c r="E1079" i="7"/>
  <c r="E1172" i="7"/>
  <c r="E743" i="7"/>
  <c r="E835" i="7"/>
  <c r="E927" i="7"/>
  <c r="E1080" i="7"/>
  <c r="E1173" i="7"/>
  <c r="E744" i="7"/>
  <c r="E836" i="7"/>
  <c r="E928" i="7"/>
  <c r="E1081" i="7"/>
  <c r="E1174" i="7"/>
  <c r="E745" i="7"/>
  <c r="E837" i="7"/>
  <c r="E929" i="7"/>
  <c r="E1082" i="7"/>
  <c r="E1175" i="7"/>
  <c r="E746" i="7"/>
  <c r="E838" i="7"/>
  <c r="E930" i="7"/>
  <c r="E1083" i="7"/>
  <c r="E1176" i="7"/>
  <c r="E747" i="7"/>
  <c r="E839" i="7"/>
  <c r="E931" i="7"/>
  <c r="E1084" i="7"/>
  <c r="E1177" i="7"/>
  <c r="E748" i="7"/>
  <c r="E840" i="7"/>
  <c r="E932" i="7"/>
  <c r="E1085" i="7"/>
  <c r="E1178" i="7"/>
  <c r="E749" i="7"/>
  <c r="E841" i="7"/>
  <c r="E933" i="7"/>
  <c r="E1086" i="7"/>
  <c r="E1179" i="7"/>
  <c r="E750" i="7"/>
  <c r="E842" i="7"/>
  <c r="E934" i="7"/>
  <c r="E1087" i="7"/>
  <c r="E1180" i="7"/>
  <c r="E751" i="7"/>
  <c r="E843" i="7"/>
  <c r="E935" i="7"/>
  <c r="E1088" i="7"/>
  <c r="E1181" i="7"/>
  <c r="E752" i="7"/>
  <c r="E844" i="7"/>
  <c r="E936" i="7"/>
  <c r="E1089" i="7"/>
  <c r="E1182" i="7"/>
  <c r="E753" i="7"/>
  <c r="E845" i="7"/>
  <c r="E937" i="7"/>
  <c r="E1090" i="7"/>
  <c r="E1183" i="7"/>
  <c r="E754" i="7"/>
  <c r="E846" i="7"/>
  <c r="E938" i="7"/>
  <c r="E1091" i="7"/>
  <c r="E1184" i="7"/>
  <c r="E755" i="7"/>
  <c r="E847" i="7"/>
  <c r="E939" i="7"/>
  <c r="E1092" i="7"/>
  <c r="E1185" i="7"/>
  <c r="E756" i="7"/>
  <c r="E848" i="7"/>
  <c r="E940" i="7"/>
  <c r="E1093" i="7"/>
  <c r="E1186" i="7"/>
  <c r="E757" i="7"/>
  <c r="E849" i="7"/>
  <c r="E941" i="7"/>
  <c r="E1094" i="7"/>
  <c r="E1187" i="7"/>
  <c r="E758" i="7"/>
  <c r="E850" i="7"/>
  <c r="E942" i="7"/>
  <c r="E1095" i="7"/>
  <c r="E1188" i="7"/>
  <c r="E759" i="7"/>
  <c r="E851" i="7"/>
  <c r="E943" i="7"/>
  <c r="E1096" i="7"/>
  <c r="E1189" i="7"/>
  <c r="E760" i="7"/>
  <c r="E852" i="7"/>
  <c r="E944" i="7"/>
  <c r="D1097" i="7"/>
  <c r="E1097" i="7"/>
  <c r="E1190" i="7"/>
  <c r="E761" i="7"/>
  <c r="E853" i="7"/>
  <c r="E945" i="7"/>
  <c r="E1098" i="7"/>
  <c r="E1191" i="7"/>
  <c r="E762" i="7"/>
  <c r="E854" i="7"/>
  <c r="E946" i="7"/>
  <c r="E1099" i="7"/>
  <c r="E1192" i="7"/>
  <c r="E763" i="7"/>
  <c r="E855" i="7"/>
  <c r="E947" i="7"/>
  <c r="E1100" i="7"/>
  <c r="E1193" i="7"/>
  <c r="E764" i="7"/>
  <c r="E856" i="7"/>
  <c r="E948" i="7"/>
  <c r="E1101" i="7"/>
  <c r="E1194" i="7"/>
  <c r="E765" i="7"/>
  <c r="E857" i="7"/>
  <c r="E949" i="7"/>
  <c r="E1102" i="7"/>
  <c r="E1195" i="7"/>
  <c r="E766" i="7"/>
  <c r="E858" i="7"/>
  <c r="E950" i="7"/>
  <c r="E1103" i="7"/>
  <c r="E1196" i="7"/>
  <c r="E767" i="7"/>
  <c r="E859" i="7"/>
  <c r="E951" i="7"/>
  <c r="E1104" i="7"/>
  <c r="E1197" i="7"/>
  <c r="E768" i="7"/>
  <c r="E860" i="7"/>
  <c r="E952" i="7"/>
  <c r="E1105" i="7"/>
  <c r="E1198" i="7"/>
  <c r="E769" i="7"/>
  <c r="E861" i="7"/>
  <c r="E953" i="7"/>
  <c r="E1106" i="7"/>
  <c r="E1199" i="7"/>
  <c r="E770" i="7"/>
  <c r="E862" i="7"/>
  <c r="E954" i="7"/>
  <c r="E1107" i="7"/>
  <c r="E1200" i="7"/>
  <c r="E771" i="7"/>
  <c r="E863" i="7"/>
  <c r="E955" i="7"/>
  <c r="E1108" i="7"/>
  <c r="E1201" i="7"/>
  <c r="E772" i="7"/>
  <c r="E864" i="7"/>
  <c r="E956" i="7"/>
  <c r="D1109" i="7"/>
  <c r="E1109" i="7"/>
  <c r="E1202" i="7"/>
  <c r="E773" i="7"/>
  <c r="E865" i="7"/>
  <c r="E957" i="7"/>
  <c r="E1110" i="7"/>
  <c r="E1203" i="7"/>
  <c r="E774" i="7"/>
  <c r="E866" i="7"/>
  <c r="E958" i="7"/>
  <c r="E1111" i="7"/>
  <c r="E1204" i="7"/>
  <c r="E776" i="7"/>
  <c r="E868" i="7"/>
  <c r="E960" i="7"/>
  <c r="E1113" i="7"/>
  <c r="E1206" i="7"/>
  <c r="E777" i="7"/>
  <c r="E869" i="7"/>
  <c r="E961" i="7"/>
  <c r="E1114" i="7"/>
  <c r="E1207" i="7"/>
  <c r="E778" i="7"/>
  <c r="E870" i="7"/>
  <c r="E962" i="7"/>
  <c r="D1115" i="7"/>
  <c r="E1115" i="7"/>
  <c r="E1208" i="7"/>
  <c r="E779" i="7"/>
  <c r="E871" i="7"/>
  <c r="E963" i="7"/>
  <c r="E1116" i="7"/>
  <c r="E1209" i="7"/>
  <c r="E780" i="7"/>
  <c r="E872" i="7"/>
  <c r="E964" i="7"/>
  <c r="E1117" i="7"/>
  <c r="E1210" i="7"/>
  <c r="E781" i="7"/>
  <c r="E873" i="7"/>
  <c r="E965" i="7"/>
  <c r="E1118" i="7"/>
  <c r="E1211" i="7"/>
  <c r="E782" i="7"/>
  <c r="E874" i="7"/>
  <c r="E966" i="7"/>
  <c r="E1119" i="7"/>
  <c r="E1212" i="7"/>
  <c r="E783" i="7"/>
  <c r="E875" i="7"/>
  <c r="E967" i="7"/>
  <c r="E1120" i="7"/>
  <c r="E1213" i="7"/>
  <c r="E784" i="7"/>
  <c r="E876" i="7"/>
  <c r="E968" i="7"/>
  <c r="E1121" i="7"/>
  <c r="E1214" i="7"/>
  <c r="E785" i="7"/>
  <c r="E877" i="7"/>
  <c r="E969" i="7"/>
  <c r="E1122" i="7"/>
  <c r="E1215" i="7"/>
  <c r="E786" i="7"/>
  <c r="E878" i="7"/>
  <c r="E970" i="7"/>
  <c r="E1123" i="7"/>
  <c r="E1216" i="7"/>
  <c r="E787" i="7"/>
  <c r="E879" i="7"/>
  <c r="E971" i="7"/>
  <c r="E1124" i="7"/>
  <c r="E1217" i="7"/>
  <c r="E788" i="7"/>
  <c r="E880" i="7"/>
  <c r="E972" i="7"/>
  <c r="E1125" i="7"/>
  <c r="E1218" i="7"/>
  <c r="E789" i="7"/>
  <c r="E881" i="7"/>
  <c r="E973" i="7"/>
  <c r="E1126" i="7"/>
  <c r="E1219" i="7"/>
  <c r="E790" i="7"/>
  <c r="E882" i="7"/>
  <c r="E974" i="7"/>
  <c r="E1127" i="7"/>
  <c r="E1220" i="7"/>
  <c r="E791" i="7"/>
  <c r="E883" i="7"/>
  <c r="E975" i="7"/>
  <c r="E1128" i="7"/>
  <c r="E1221" i="7"/>
  <c r="E792" i="7"/>
  <c r="E884" i="7"/>
  <c r="E976" i="7"/>
  <c r="E1129" i="7"/>
  <c r="E1222" i="7"/>
  <c r="E793" i="7"/>
  <c r="E885" i="7"/>
  <c r="E977" i="7"/>
  <c r="E1130" i="7"/>
  <c r="E1223" i="7"/>
  <c r="E794" i="7"/>
  <c r="E886" i="7"/>
  <c r="E978" i="7"/>
  <c r="E1131" i="7"/>
  <c r="E1224" i="7"/>
  <c r="E795" i="7"/>
  <c r="E887" i="7"/>
  <c r="E979" i="7"/>
  <c r="E1132" i="7"/>
  <c r="E1225" i="7"/>
  <c r="E796" i="7"/>
  <c r="E888" i="7"/>
  <c r="E980" i="7"/>
  <c r="E1133" i="7"/>
  <c r="E1226" i="7"/>
  <c r="E797" i="7"/>
  <c r="E889" i="7"/>
  <c r="E981" i="7"/>
  <c r="E1134" i="7"/>
  <c r="E1227" i="7"/>
  <c r="E798" i="7"/>
  <c r="E890" i="7"/>
  <c r="E982" i="7"/>
  <c r="D1135" i="7"/>
  <c r="E1135" i="7"/>
  <c r="E1228" i="7"/>
  <c r="E799" i="7"/>
  <c r="E891" i="7"/>
  <c r="E983" i="7"/>
  <c r="E1136" i="7"/>
  <c r="E1229" i="7"/>
  <c r="E800" i="7"/>
  <c r="E892" i="7"/>
  <c r="E984" i="7"/>
  <c r="E1137" i="7"/>
  <c r="E1230" i="7"/>
  <c r="E801" i="7"/>
  <c r="E893" i="7"/>
  <c r="E985" i="7"/>
  <c r="E1138" i="7"/>
  <c r="E1231" i="7"/>
  <c r="E802" i="7"/>
  <c r="E894" i="7"/>
  <c r="E986" i="7"/>
  <c r="E1139" i="7"/>
  <c r="E1232" i="7"/>
  <c r="E803" i="7"/>
  <c r="E895" i="7"/>
  <c r="E987" i="7"/>
  <c r="E1140" i="7"/>
  <c r="E1233" i="7"/>
  <c r="E804" i="7"/>
  <c r="E896" i="7"/>
  <c r="E988" i="7"/>
  <c r="E1141" i="7"/>
  <c r="E1234" i="7"/>
  <c r="E805" i="7"/>
  <c r="E897" i="7"/>
  <c r="E989" i="7"/>
  <c r="E1142" i="7"/>
  <c r="E1235" i="7"/>
  <c r="E806" i="7"/>
  <c r="E898" i="7"/>
  <c r="E990" i="7"/>
  <c r="D1143" i="7"/>
  <c r="E1143" i="7"/>
  <c r="E1236" i="7"/>
  <c r="E807" i="7"/>
  <c r="E899" i="7"/>
  <c r="E991" i="7"/>
  <c r="E1144" i="7"/>
  <c r="E1237" i="7"/>
  <c r="E808" i="7"/>
  <c r="E900" i="7"/>
  <c r="E992" i="7"/>
  <c r="D1145" i="7"/>
  <c r="E1145" i="7"/>
  <c r="E1238" i="7"/>
  <c r="E809" i="7"/>
  <c r="E901" i="7"/>
  <c r="E993" i="7"/>
  <c r="E1146" i="7"/>
  <c r="E1239" i="7"/>
  <c r="E810" i="7"/>
  <c r="E902" i="7"/>
  <c r="E994" i="7"/>
  <c r="E1147" i="7"/>
  <c r="E1240" i="7"/>
  <c r="E1241" i="7"/>
  <c r="H1205" i="7"/>
  <c r="H1206" i="7"/>
  <c r="H1224" i="7"/>
  <c r="H1238" i="7"/>
  <c r="K1162" i="7"/>
  <c r="H1203" i="7"/>
  <c r="H1227" i="7"/>
  <c r="K1163" i="7"/>
  <c r="H1207" i="7"/>
  <c r="H1222" i="7"/>
  <c r="H1239" i="7"/>
  <c r="H1162" i="7"/>
  <c r="K1157" i="7"/>
  <c r="H1190" i="7"/>
  <c r="H1193" i="7"/>
  <c r="K1161" i="7"/>
  <c r="H1178" i="7"/>
  <c r="H1196" i="7"/>
  <c r="H1199" i="7"/>
  <c r="H1212" i="7"/>
  <c r="K1160" i="7"/>
  <c r="H1171" i="7"/>
  <c r="H1198" i="7"/>
  <c r="H1223" i="7"/>
  <c r="H1235" i="7"/>
  <c r="H1236" i="7"/>
  <c r="H1237" i="7"/>
  <c r="K1159" i="7"/>
  <c r="H1177" i="7"/>
  <c r="H1184" i="7"/>
  <c r="H1195" i="7"/>
  <c r="H1217" i="7"/>
  <c r="H1218" i="7"/>
  <c r="H1219" i="7"/>
  <c r="H1220" i="7"/>
  <c r="H1221" i="7"/>
  <c r="H1231" i="7"/>
  <c r="K1158" i="7"/>
  <c r="H1154" i="7"/>
  <c r="H1163" i="7"/>
  <c r="H1166" i="7"/>
  <c r="H1167" i="7"/>
  <c r="H1168" i="7"/>
  <c r="H1169" i="7"/>
  <c r="H1176" i="7"/>
  <c r="H1180" i="7"/>
  <c r="H1181" i="7"/>
  <c r="H1182" i="7"/>
  <c r="H1183" i="7"/>
  <c r="H1194" i="7"/>
  <c r="H1213" i="7"/>
  <c r="K1156" i="7"/>
  <c r="H1153" i="7"/>
  <c r="H1155" i="7"/>
  <c r="H1156" i="7"/>
  <c r="H1159" i="7"/>
  <c r="H1157" i="7"/>
  <c r="H1173" i="7"/>
  <c r="H1204" i="7"/>
  <c r="K1154" i="7"/>
  <c r="H1161" i="7"/>
  <c r="H1158" i="7"/>
  <c r="H1229" i="7"/>
  <c r="H1230" i="7"/>
  <c r="H1170" i="7"/>
  <c r="H1210" i="7"/>
  <c r="K1152" i="7"/>
  <c r="H1150" i="7"/>
  <c r="H1160" i="7"/>
  <c r="H1164" i="7"/>
  <c r="H1179" i="7"/>
  <c r="H1189" i="7"/>
  <c r="H1191" i="7"/>
  <c r="H1209" i="7"/>
  <c r="K1150" i="7"/>
  <c r="H1151" i="7"/>
  <c r="H1152" i="7"/>
  <c r="H1165" i="7"/>
  <c r="H1172" i="7"/>
  <c r="H1174" i="7"/>
  <c r="H1175" i="7"/>
  <c r="H1185" i="7"/>
  <c r="H1186" i="7"/>
  <c r="H1187" i="7"/>
  <c r="H1188" i="7"/>
  <c r="H1192" i="7"/>
  <c r="H1197" i="7"/>
  <c r="H1200" i="7"/>
  <c r="H1201" i="7"/>
  <c r="H1202" i="7"/>
  <c r="H1208" i="7"/>
  <c r="H1211" i="7"/>
  <c r="H1214" i="7"/>
  <c r="H1215" i="7"/>
  <c r="H1216" i="7"/>
  <c r="H1225" i="7"/>
  <c r="H1226" i="7"/>
  <c r="H1228" i="7"/>
  <c r="H1232" i="7"/>
  <c r="H1233" i="7"/>
  <c r="H1234" i="7"/>
  <c r="H124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150" i="7"/>
  <c r="E515" i="7"/>
  <c r="E551" i="7"/>
  <c r="E587" i="7"/>
  <c r="E623" i="7"/>
  <c r="E659" i="7"/>
  <c r="E695" i="7"/>
  <c r="E501" i="7"/>
  <c r="E537" i="7"/>
  <c r="E573" i="7"/>
  <c r="E609" i="7"/>
  <c r="E645" i="7"/>
  <c r="E681" i="7"/>
  <c r="E502" i="7"/>
  <c r="E538" i="7"/>
  <c r="E574" i="7"/>
  <c r="E610" i="7"/>
  <c r="E646" i="7"/>
  <c r="E682" i="7"/>
  <c r="E503" i="7"/>
  <c r="E539" i="7"/>
  <c r="E575" i="7"/>
  <c r="E611" i="7"/>
  <c r="E647" i="7"/>
  <c r="E683" i="7"/>
  <c r="E504" i="7"/>
  <c r="E540" i="7"/>
  <c r="E576" i="7"/>
  <c r="E612" i="7"/>
  <c r="E648" i="7"/>
  <c r="E684" i="7"/>
  <c r="E505" i="7"/>
  <c r="E541" i="7"/>
  <c r="E577" i="7"/>
  <c r="E613" i="7"/>
  <c r="E649" i="7"/>
  <c r="E685" i="7"/>
  <c r="E506" i="7"/>
  <c r="E542" i="7"/>
  <c r="E578" i="7"/>
  <c r="E614" i="7"/>
  <c r="E650" i="7"/>
  <c r="E686" i="7"/>
  <c r="E507" i="7"/>
  <c r="E543" i="7"/>
  <c r="E579" i="7"/>
  <c r="E615" i="7"/>
  <c r="E651" i="7"/>
  <c r="E687" i="7"/>
  <c r="E508" i="7"/>
  <c r="E544" i="7"/>
  <c r="E580" i="7"/>
  <c r="E616" i="7"/>
  <c r="E652" i="7"/>
  <c r="E688" i="7"/>
  <c r="E509" i="7"/>
  <c r="E545" i="7"/>
  <c r="E581" i="7"/>
  <c r="E617" i="7"/>
  <c r="E653" i="7"/>
  <c r="E689" i="7"/>
  <c r="E510" i="7"/>
  <c r="E546" i="7"/>
  <c r="E582" i="7"/>
  <c r="E618" i="7"/>
  <c r="E654" i="7"/>
  <c r="E690" i="7"/>
  <c r="E511" i="7"/>
  <c r="E547" i="7"/>
  <c r="E583" i="7"/>
  <c r="E619" i="7"/>
  <c r="E655" i="7"/>
  <c r="E691" i="7"/>
  <c r="E512" i="7"/>
  <c r="E548" i="7"/>
  <c r="E584" i="7"/>
  <c r="E620" i="7"/>
  <c r="E656" i="7"/>
  <c r="E692" i="7"/>
  <c r="E513" i="7"/>
  <c r="E549" i="7"/>
  <c r="E585" i="7"/>
  <c r="E621" i="7"/>
  <c r="E657" i="7"/>
  <c r="E693" i="7"/>
  <c r="E514" i="7"/>
  <c r="E550" i="7"/>
  <c r="E586" i="7"/>
  <c r="E622" i="7"/>
  <c r="E658" i="7"/>
  <c r="E694" i="7"/>
  <c r="E516" i="7"/>
  <c r="E552" i="7"/>
  <c r="E588" i="7"/>
  <c r="E624" i="7"/>
  <c r="E660" i="7"/>
  <c r="E696" i="7"/>
  <c r="E517" i="7"/>
  <c r="E553" i="7"/>
  <c r="E589" i="7"/>
  <c r="E625" i="7"/>
  <c r="E661" i="7"/>
  <c r="E697" i="7"/>
  <c r="E518" i="7"/>
  <c r="E554" i="7"/>
  <c r="E590" i="7"/>
  <c r="E626" i="7"/>
  <c r="E662" i="7"/>
  <c r="E698" i="7"/>
  <c r="E519" i="7"/>
  <c r="E555" i="7"/>
  <c r="E591" i="7"/>
  <c r="E627" i="7"/>
  <c r="E663" i="7"/>
  <c r="E699" i="7"/>
  <c r="E520" i="7"/>
  <c r="E556" i="7"/>
  <c r="E592" i="7"/>
  <c r="E628" i="7"/>
  <c r="E664" i="7"/>
  <c r="E700" i="7"/>
  <c r="E521" i="7"/>
  <c r="E557" i="7"/>
  <c r="E593" i="7"/>
  <c r="E629" i="7"/>
  <c r="E665" i="7"/>
  <c r="E701" i="7"/>
  <c r="E522" i="7"/>
  <c r="E558" i="7"/>
  <c r="E594" i="7"/>
  <c r="E630" i="7"/>
  <c r="E666" i="7"/>
  <c r="E702" i="7"/>
  <c r="E523" i="7"/>
  <c r="E559" i="7"/>
  <c r="E595" i="7"/>
  <c r="E631" i="7"/>
  <c r="E667" i="7"/>
  <c r="E703" i="7"/>
  <c r="E524" i="7"/>
  <c r="E560" i="7"/>
  <c r="E596" i="7"/>
  <c r="E632" i="7"/>
  <c r="E668" i="7"/>
  <c r="E704" i="7"/>
  <c r="E525" i="7"/>
  <c r="E561" i="7"/>
  <c r="E597" i="7"/>
  <c r="E633" i="7"/>
  <c r="E669" i="7"/>
  <c r="E705" i="7"/>
  <c r="E526" i="7"/>
  <c r="E562" i="7"/>
  <c r="E598" i="7"/>
  <c r="E634" i="7"/>
  <c r="E670" i="7"/>
  <c r="E706" i="7"/>
  <c r="E527" i="7"/>
  <c r="E563" i="7"/>
  <c r="E599" i="7"/>
  <c r="E635" i="7"/>
  <c r="E671" i="7"/>
  <c r="E707" i="7"/>
  <c r="E528" i="7"/>
  <c r="E564" i="7"/>
  <c r="E600" i="7"/>
  <c r="E636" i="7"/>
  <c r="E672" i="7"/>
  <c r="E708" i="7"/>
  <c r="E529" i="7"/>
  <c r="E565" i="7"/>
  <c r="E601" i="7"/>
  <c r="E637" i="7"/>
  <c r="E673" i="7"/>
  <c r="E709" i="7"/>
  <c r="E530" i="7"/>
  <c r="E566" i="7"/>
  <c r="E602" i="7"/>
  <c r="E638" i="7"/>
  <c r="E674" i="7"/>
  <c r="E710" i="7"/>
  <c r="E531" i="7"/>
  <c r="E567" i="7"/>
  <c r="E603" i="7"/>
  <c r="E639" i="7"/>
  <c r="E675" i="7"/>
  <c r="E711" i="7"/>
  <c r="E532" i="7"/>
  <c r="E568" i="7"/>
  <c r="E604" i="7"/>
  <c r="E676" i="7"/>
  <c r="E712" i="7"/>
  <c r="E533" i="7"/>
  <c r="E569" i="7"/>
  <c r="E605" i="7"/>
  <c r="E641" i="7"/>
  <c r="E677" i="7"/>
  <c r="E713" i="7"/>
  <c r="E534" i="7"/>
  <c r="E570" i="7"/>
  <c r="E606" i="7"/>
  <c r="E642" i="7"/>
  <c r="E678" i="7"/>
  <c r="E714" i="7"/>
  <c r="E535" i="7"/>
  <c r="E571" i="7"/>
  <c r="E607" i="7"/>
  <c r="E643" i="7"/>
  <c r="E679" i="7"/>
  <c r="E715" i="7"/>
  <c r="E716" i="7"/>
  <c r="H695" i="7"/>
  <c r="H715" i="7"/>
  <c r="K686" i="7"/>
  <c r="H681" i="7"/>
  <c r="H687" i="7"/>
  <c r="H690" i="7"/>
  <c r="H692" i="7"/>
  <c r="H693" i="7"/>
  <c r="H705" i="7"/>
  <c r="H708" i="7"/>
  <c r="H699" i="7"/>
  <c r="K681" i="7"/>
  <c r="H689" i="7"/>
  <c r="H698" i="7"/>
  <c r="H701" i="7"/>
  <c r="H702" i="7"/>
  <c r="H706" i="7"/>
  <c r="H710" i="7"/>
  <c r="H711" i="7"/>
  <c r="H700" i="7"/>
  <c r="H713" i="7"/>
  <c r="H714" i="7"/>
  <c r="H691" i="7"/>
  <c r="H704" i="7"/>
  <c r="K682" i="7"/>
  <c r="H684" i="7"/>
  <c r="H685" i="7"/>
  <c r="H688" i="7"/>
  <c r="K683" i="7"/>
  <c r="H683" i="7"/>
  <c r="K684" i="7"/>
  <c r="H686" i="7"/>
  <c r="H696" i="7"/>
  <c r="K685" i="7"/>
  <c r="H697" i="7"/>
  <c r="H712" i="7"/>
  <c r="K687" i="7"/>
  <c r="H703" i="7"/>
  <c r="H709" i="7"/>
  <c r="H694" i="7"/>
  <c r="K688" i="7"/>
  <c r="H682" i="7"/>
  <c r="H707" i="7"/>
  <c r="K689" i="7"/>
  <c r="K690" i="7"/>
  <c r="D708" i="7"/>
  <c r="D709" i="7"/>
  <c r="D710" i="7"/>
  <c r="D711" i="7"/>
  <c r="D712" i="7"/>
  <c r="D713" i="7"/>
  <c r="D714" i="7"/>
  <c r="D715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681" i="7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K1153" i="7"/>
  <c r="K1155" i="7"/>
  <c r="K1151" i="7"/>
  <c r="E367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7" i="7"/>
  <c r="E103" i="7"/>
  <c r="E169" i="7"/>
  <c r="E235" i="7"/>
  <c r="E301" i="7"/>
  <c r="E433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118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495" i="7"/>
  <c r="E496" i="7"/>
  <c r="E488" i="7"/>
  <c r="E480" i="7"/>
  <c r="E472" i="7"/>
  <c r="E464" i="7"/>
  <c r="E456" i="7"/>
  <c r="E447" i="7"/>
  <c r="E439" i="7"/>
  <c r="E487" i="7"/>
  <c r="E479" i="7"/>
  <c r="E471" i="7"/>
  <c r="E463" i="7"/>
  <c r="E455" i="7"/>
  <c r="E448" i="7"/>
  <c r="E492" i="7"/>
  <c r="E452" i="7"/>
  <c r="E468" i="7"/>
  <c r="E435" i="7"/>
  <c r="E484" i="7"/>
  <c r="E443" i="7"/>
  <c r="E476" i="7"/>
  <c r="E460" i="7"/>
  <c r="E494" i="7"/>
  <c r="E486" i="7"/>
  <c r="E478" i="7"/>
  <c r="E470" i="7"/>
  <c r="E462" i="7"/>
  <c r="E454" i="7"/>
  <c r="E445" i="7"/>
  <c r="E437" i="7"/>
  <c r="E493" i="7"/>
  <c r="E485" i="7"/>
  <c r="E477" i="7"/>
  <c r="E469" i="7"/>
  <c r="E461" i="7"/>
  <c r="E453" i="7"/>
  <c r="E444" i="7"/>
  <c r="E436" i="7"/>
  <c r="E446" i="7"/>
  <c r="E438" i="7"/>
  <c r="E490" i="7"/>
  <c r="E466" i="7"/>
  <c r="E450" i="7"/>
  <c r="E483" i="7"/>
  <c r="E459" i="7"/>
  <c r="E482" i="7"/>
  <c r="E474" i="7"/>
  <c r="E458" i="7"/>
  <c r="E441" i="7"/>
  <c r="E491" i="7"/>
  <c r="E475" i="7"/>
  <c r="E467" i="7"/>
  <c r="E451" i="7"/>
  <c r="E497" i="7"/>
  <c r="E489" i="7"/>
  <c r="E481" i="7"/>
  <c r="E473" i="7"/>
  <c r="E465" i="7"/>
  <c r="E457" i="7"/>
  <c r="E449" i="7"/>
  <c r="E440" i="7"/>
  <c r="E442" i="7"/>
  <c r="E434" i="7"/>
  <c r="E498" i="7"/>
  <c r="H473" i="7"/>
  <c r="D1241" i="7"/>
  <c r="D456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33" i="7"/>
  <c r="H436" i="7"/>
  <c r="H490" i="7"/>
  <c r="H486" i="7"/>
  <c r="H495" i="7"/>
  <c r="H481" i="7"/>
  <c r="H447" i="7"/>
  <c r="H439" i="7"/>
  <c r="H443" i="7"/>
  <c r="H482" i="7"/>
  <c r="H488" i="7"/>
  <c r="H437" i="7"/>
  <c r="H466" i="7"/>
  <c r="H478" i="7"/>
  <c r="H471" i="7"/>
  <c r="H441" i="7"/>
  <c r="H452" i="7"/>
  <c r="H470" i="7"/>
  <c r="H446" i="7"/>
  <c r="H479" i="7"/>
  <c r="H453" i="7"/>
  <c r="H487" i="7"/>
  <c r="H497" i="7"/>
  <c r="H464" i="7"/>
  <c r="H465" i="7"/>
  <c r="H459" i="7"/>
  <c r="H461" i="7"/>
  <c r="H483" i="7"/>
  <c r="H475" i="7"/>
  <c r="H450" i="7"/>
  <c r="H467" i="7"/>
  <c r="H494" i="7"/>
  <c r="H496" i="7"/>
  <c r="H462" i="7"/>
  <c r="H485" i="7"/>
  <c r="H458" i="7"/>
  <c r="H434" i="7"/>
  <c r="H449" i="7"/>
  <c r="H444" i="7"/>
  <c r="H472" i="7"/>
  <c r="H493" i="7"/>
  <c r="H435" i="7"/>
  <c r="H468" i="7"/>
  <c r="H440" i="7"/>
  <c r="H455" i="7"/>
  <c r="H469" i="7"/>
  <c r="H492" i="7"/>
  <c r="H460" i="7"/>
  <c r="H491" i="7"/>
  <c r="H489" i="7"/>
  <c r="H463" i="7"/>
  <c r="H438" i="7"/>
  <c r="H442" i="7"/>
  <c r="H480" i="7"/>
  <c r="H456" i="7"/>
  <c r="H477" i="7"/>
  <c r="H457" i="7"/>
  <c r="H451" i="7"/>
  <c r="H474" i="7"/>
  <c r="H448" i="7"/>
  <c r="H454" i="7"/>
  <c r="H433" i="7"/>
  <c r="H484" i="7"/>
  <c r="H476" i="7"/>
  <c r="H445" i="7"/>
  <c r="D716" i="7"/>
  <c r="D498" i="7"/>
  <c r="D98" i="7"/>
  <c r="D94" i="7"/>
  <c r="D93" i="7"/>
  <c r="D95" i="7"/>
  <c r="D96" i="7"/>
  <c r="D97" i="7"/>
  <c r="D99" i="7"/>
  <c r="D100" i="7"/>
  <c r="D92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69E38C2-1EB2-4678-AE8D-53DACBA527F3}">
      <text>
        <r>
          <rPr>
            <sz val="11"/>
            <color theme="1"/>
            <rFont val="Arial"/>
          </rPr>
          <t>Cells in blue need a verification (see Notes)
======</t>
        </r>
      </text>
    </comment>
    <comment ref="B1" authorId="0" shapeId="0" xr:uid="{8F7E0916-AE9F-4544-96BF-9E437735519B}">
      <text>
        <r>
          <rPr>
            <sz val="11"/>
            <color theme="1"/>
            <rFont val="Arial"/>
          </rPr>
          <t>Cells in light orange indicate species that appear in the Diet sheet already.
Cells in light purple indicate species for which I didn't find values.
Cells in white indicate species that I haven't looked up.
======</t>
        </r>
      </text>
    </comment>
    <comment ref="E1" authorId="0" shapeId="0" xr:uid="{95F4D7E9-C390-44B5-B657-1060C9F01351}">
      <text>
        <r>
          <rPr>
            <sz val="11"/>
            <color theme="1"/>
            <rFont val="Arial"/>
          </rPr>
          <t>Cells highlighted in yellow mean that I didn't find more precise / better values in the literature specifically for the Baffin Bay
======</t>
        </r>
      </text>
    </comment>
    <comment ref="F1" authorId="0" shapeId="0" xr:uid="{CD74FE27-31BB-4370-9667-9ED5ED8BE49B}">
      <text>
        <r>
          <rPr>
            <sz val="11"/>
            <color theme="1"/>
            <rFont val="Arial"/>
          </rPr>
          <t>Red cells mean that I could only use a temperature as low as 0.1 (instead of 0)
======</t>
        </r>
      </text>
    </comment>
    <comment ref="N1" authorId="0" shapeId="0" xr:uid="{AFB5B1DA-AE7D-47C8-8FBD-7B52A9CD4E41}">
      <text>
        <r>
          <rPr>
            <sz val="11"/>
            <color theme="1"/>
            <rFont val="Arial"/>
          </rPr>
          <t>See "Goiter blacksmelt" row
======</t>
        </r>
      </text>
    </comment>
  </commentList>
</comments>
</file>

<file path=xl/sharedStrings.xml><?xml version="1.0" encoding="utf-8"?>
<sst xmlns="http://schemas.openxmlformats.org/spreadsheetml/2006/main" count="15888" uniqueCount="2181">
  <si>
    <t>Species</t>
  </si>
  <si>
    <t>Latin_name</t>
  </si>
  <si>
    <t>Functional_group</t>
  </si>
  <si>
    <t>Habitat</t>
  </si>
  <si>
    <t>Size_TL_cm(max_reached)</t>
  </si>
  <si>
    <t>Weight_kg</t>
  </si>
  <si>
    <t>Abundance_n</t>
  </si>
  <si>
    <t>Natural mortality rate (M)/ year</t>
  </si>
  <si>
    <t>Weight_infinity_g</t>
  </si>
  <si>
    <t>Length_infinity_cm</t>
  </si>
  <si>
    <t>Scientific name</t>
  </si>
  <si>
    <t>N individuals</t>
  </si>
  <si>
    <t>demographics</t>
  </si>
  <si>
    <t>Weight (g)</t>
  </si>
  <si>
    <t>Size (cm)</t>
  </si>
  <si>
    <t>Biomass (ton)</t>
  </si>
  <si>
    <t>Abundance/Density</t>
  </si>
  <si>
    <t>Abundance_unit</t>
  </si>
  <si>
    <t>Food consumption (Q/B) (times the body weight per year)</t>
  </si>
  <si>
    <t>Total Allowance Catch (TAC)</t>
  </si>
  <si>
    <t>Temperature_C</t>
  </si>
  <si>
    <t>TAC_unit</t>
  </si>
  <si>
    <t xml:space="preserve">Harvest/Catch </t>
  </si>
  <si>
    <t>Harvest_unit</t>
  </si>
  <si>
    <t>Bycatch</t>
  </si>
  <si>
    <t>Migration</t>
  </si>
  <si>
    <t>Migration_unit</t>
  </si>
  <si>
    <t>Depth_m</t>
  </si>
  <si>
    <t>Salinity</t>
  </si>
  <si>
    <t>Commercial importance</t>
  </si>
  <si>
    <t>Trophic level</t>
  </si>
  <si>
    <t>Probablility of occurrence in western Baffin Bay</t>
  </si>
  <si>
    <t>Source</t>
  </si>
  <si>
    <t>Notes</t>
  </si>
  <si>
    <t xml:space="preserve">Mortality </t>
  </si>
  <si>
    <t>Instantaneous mortality rate (Z=fishing+natural)</t>
  </si>
  <si>
    <t>Atlantic poacher</t>
  </si>
  <si>
    <t xml:space="preserve">Survival rate (S = e-Z)
</t>
  </si>
  <si>
    <t>Caloric consumption (J/day)</t>
  </si>
  <si>
    <t>Conversion efficiency %</t>
  </si>
  <si>
    <t xml:space="preserve">Consumption </t>
  </si>
  <si>
    <t>Respiration</t>
  </si>
  <si>
    <t>Excretion</t>
  </si>
  <si>
    <t>Predation</t>
  </si>
  <si>
    <t>Diet (qualitative)</t>
  </si>
  <si>
    <t>Water temperature C</t>
  </si>
  <si>
    <t>Depth (m)</t>
  </si>
  <si>
    <t>Leptagonus decagonus</t>
  </si>
  <si>
    <t>Location of study</t>
  </si>
  <si>
    <t>Season</t>
  </si>
  <si>
    <t>Year</t>
  </si>
  <si>
    <t>Data Sources</t>
  </si>
  <si>
    <t>Arctic cod</t>
  </si>
  <si>
    <t>Boreogadus saida</t>
  </si>
  <si>
    <t>Agonidae-Poachers</t>
  </si>
  <si>
    <t>benthic, eulittoral</t>
  </si>
  <si>
    <t>&gt;18-25</t>
  </si>
  <si>
    <t>15-30</t>
  </si>
  <si>
    <t>2 (UAM and RUSALCA trawls - Chukchi Sea)</t>
  </si>
  <si>
    <t>ton (in 2011)</t>
  </si>
  <si>
    <t>&lt;0</t>
  </si>
  <si>
    <t>34.4-34.8</t>
  </si>
  <si>
    <t>&gt;100</t>
  </si>
  <si>
    <t>Barents Sea</t>
  </si>
  <si>
    <t>Hop and Gjosaeter 2013</t>
  </si>
  <si>
    <t>size based on different studies (this study is more of a review)</t>
  </si>
  <si>
    <t>-1.7-7.4</t>
  </si>
  <si>
    <t>all</t>
  </si>
  <si>
    <t>21.7 (range 0.1-102.1)</t>
  </si>
  <si>
    <t>13.7 (1-27.3)</t>
  </si>
  <si>
    <t>Cornwallis Island</t>
  </si>
  <si>
    <t>July-August</t>
  </si>
  <si>
    <t>Matley et al 2013</t>
  </si>
  <si>
    <t>male</t>
  </si>
  <si>
    <t>17.4 (SD 0.2)</t>
  </si>
  <si>
    <t>Darnley Bay, Northwestern Territories</t>
  </si>
  <si>
    <t>August</t>
  </si>
  <si>
    <t>McNicholl et al 2016</t>
  </si>
  <si>
    <t>female</t>
  </si>
  <si>
    <t>17.9 (SD 0.2)</t>
  </si>
  <si>
    <t>4.2-11.4</t>
  </si>
  <si>
    <r>
      <t xml:space="preserve">13.4 </t>
    </r>
    <r>
      <rPr>
        <sz val="11"/>
        <color theme="1"/>
        <rFont val="Calibri"/>
      </rPr>
      <t>± 0.7 (SD)</t>
    </r>
  </si>
  <si>
    <t>120-350</t>
  </si>
  <si>
    <t>ton (Lancaster Sound)</t>
  </si>
  <si>
    <t>80 (assimilation efficiency)</t>
  </si>
  <si>
    <t>27.4-30.3</t>
  </si>
  <si>
    <t>-1-1</t>
  </si>
  <si>
    <t>yes</t>
  </si>
  <si>
    <t>controlled experiment</t>
  </si>
  <si>
    <t>1989-90</t>
  </si>
  <si>
    <t>Hop et al 1997</t>
  </si>
  <si>
    <t>Mecklenburg et al 2016</t>
  </si>
  <si>
    <t>consumption, growth, respiration and excretion values for different diets fed to Arctic cod during the experiment - noted here are the values for Calanus in 1990</t>
  </si>
  <si>
    <t>1629.9 J/day</t>
  </si>
  <si>
    <t>426.1 J/day</t>
  </si>
  <si>
    <t>82.4 J/day</t>
  </si>
  <si>
    <t>Beaufort Sea</t>
  </si>
  <si>
    <t>Walkusz et al 2013</t>
  </si>
  <si>
    <t>demersal, benthic</t>
  </si>
  <si>
    <t>644 off Greenland 1982-1996</t>
  </si>
  <si>
    <t>-1.7-4.4</t>
  </si>
  <si>
    <t>0-930 (75-230 more common)</t>
  </si>
  <si>
    <t xml:space="preserve">g/m2 (ww) </t>
  </si>
  <si>
    <t>0.580 kJ</t>
  </si>
  <si>
    <t>13.4 kJ/m2/year</t>
  </si>
  <si>
    <t>140 330 ton</t>
  </si>
  <si>
    <t>Lancaster Sound</t>
  </si>
  <si>
    <t>model</t>
  </si>
  <si>
    <t>Welch et al 1992</t>
  </si>
  <si>
    <t>abundance of 6000 ton whole Lancaster Sound; this study also has marine mammal and seabird parameters</t>
  </si>
  <si>
    <r>
      <t xml:space="preserve">3.2 </t>
    </r>
    <r>
      <rPr>
        <sz val="11"/>
        <color theme="1"/>
        <rFont val="Calibri"/>
      </rPr>
      <t>± 0.30 (SE)</t>
    </r>
  </si>
  <si>
    <t>juveniles in Chukchi sea</t>
  </si>
  <si>
    <t>8.3 (4.2-23)</t>
  </si>
  <si>
    <t>low-medium</t>
  </si>
  <si>
    <t>fishbase</t>
  </si>
  <si>
    <t>juveniles in Beaufort sea</t>
  </si>
  <si>
    <t>7.2 (3.1-18.2)</t>
  </si>
  <si>
    <t>0.41-0.44 (refer to depths)</t>
  </si>
  <si>
    <t>34.67-34.86 PSU (refer to depths)</t>
  </si>
  <si>
    <t>highest biomass at 350-500</t>
  </si>
  <si>
    <t>demeral, bathypelagic, nearshore/offshore</t>
  </si>
  <si>
    <t>Majewski et al 2016</t>
  </si>
  <si>
    <t>25 (average 10-17)</t>
  </si>
  <si>
    <t>0.006-0.009</t>
  </si>
  <si>
    <t>-1.7-5</t>
  </si>
  <si>
    <t>0-930 (50-230 more common)</t>
  </si>
  <si>
    <t>no</t>
  </si>
  <si>
    <t>common fishes of Nunavut</t>
  </si>
  <si>
    <t>Arctic alligatorfish</t>
  </si>
  <si>
    <r>
      <t xml:space="preserve">Aspidophoroides olrikii </t>
    </r>
    <r>
      <rPr>
        <sz val="11"/>
        <rFont val="Calibri"/>
      </rPr>
      <t xml:space="preserve">or </t>
    </r>
    <r>
      <rPr>
        <i/>
        <sz val="11"/>
        <rFont val="Calibri"/>
      </rPr>
      <t>Ulcina olrikii</t>
    </r>
  </si>
  <si>
    <t>demersal, brackish, nearshore/offshore</t>
  </si>
  <si>
    <t>average 3.8-8.5</t>
  </si>
  <si>
    <t>&lt;0-3</t>
  </si>
  <si>
    <t>up to 500 (15-100 more common)</t>
  </si>
  <si>
    <t>33-35 ppt</t>
  </si>
  <si>
    <t>Capelin</t>
  </si>
  <si>
    <t>Mallotus villosus</t>
  </si>
  <si>
    <t>-1-2</t>
  </si>
  <si>
    <t>10.6 (SD 5.3)</t>
  </si>
  <si>
    <t>12.2 (SD 0.17)</t>
  </si>
  <si>
    <t>250000-1000000</t>
  </si>
  <si>
    <t>ton (old estimate)</t>
  </si>
  <si>
    <t>West Greenland</t>
  </si>
  <si>
    <t>June-September</t>
  </si>
  <si>
    <t>2007-2008</t>
  </si>
  <si>
    <t>Hedeholm et al 2012</t>
  </si>
  <si>
    <t>7-13.2</t>
  </si>
  <si>
    <t>7.2-19.3</t>
  </si>
  <si>
    <t>ton (in 1999)</t>
  </si>
  <si>
    <t>Newfoundland and Labrador</t>
  </si>
  <si>
    <t>January, May-June and August-September</t>
  </si>
  <si>
    <t>O'Driscoll et al 2001</t>
  </si>
  <si>
    <t>30-250</t>
  </si>
  <si>
    <t>May-June</t>
  </si>
  <si>
    <t>1992-93</t>
  </si>
  <si>
    <t>Huse et al 1996</t>
  </si>
  <si>
    <t>brackish, demersal, benthic</t>
  </si>
  <si>
    <t>7-520</t>
  </si>
  <si>
    <t>3.3 ± 0.47 (SE)</t>
  </si>
  <si>
    <t>high</t>
  </si>
  <si>
    <t>T_celsius</t>
  </si>
  <si>
    <t>T'_kelvin</t>
  </si>
  <si>
    <t>Alfonso et al 2018 (report) reported occurrence of these species in Western Baffin Bay</t>
  </si>
  <si>
    <t>K</t>
  </si>
  <si>
    <t>A_aspect_ratio</t>
  </si>
  <si>
    <t>10 (average 4.9-8.6)</t>
  </si>
  <si>
    <t>dummy_h</t>
  </si>
  <si>
    <t>dummy_d</t>
  </si>
  <si>
    <t>505 (UAM and RUSALCA trawls - Chukchi Sea)</t>
  </si>
  <si>
    <t>mortality_M</t>
  </si>
  <si>
    <t>consumption_Q/B</t>
  </si>
  <si>
    <t>Q/B if carnivorous</t>
  </si>
  <si>
    <t>-1.85-7.9</t>
  </si>
  <si>
    <t>Herring</t>
  </si>
  <si>
    <t>3-520</t>
  </si>
  <si>
    <t>Clupea harengus</t>
  </si>
  <si>
    <t>50-300</t>
  </si>
  <si>
    <t>23-35</t>
  </si>
  <si>
    <t>unlikely</t>
  </si>
  <si>
    <t>Arctic sand lance</t>
  </si>
  <si>
    <t>Greenland halibut</t>
  </si>
  <si>
    <t>Reinhardtius hippoglossoides</t>
  </si>
  <si>
    <t>Ammodytes hexapterus</t>
  </si>
  <si>
    <r>
      <t xml:space="preserve">33.7-77.9 (mean 50.2 </t>
    </r>
    <r>
      <rPr>
        <sz val="11"/>
        <color theme="1"/>
        <rFont val="Calibri"/>
      </rPr>
      <t>±6.4)</t>
    </r>
  </si>
  <si>
    <t>−0.17 -0.60</t>
  </si>
  <si>
    <t>34.73-34.90</t>
  </si>
  <si>
    <t>343-1500</t>
  </si>
  <si>
    <t>August-September</t>
  </si>
  <si>
    <t>2012-14</t>
  </si>
  <si>
    <t>Giraldo et al 2018</t>
  </si>
  <si>
    <t>3294 (diet composition from 486)</t>
  </si>
  <si>
    <t>females tend to be larger</t>
  </si>
  <si>
    <t>11-89</t>
  </si>
  <si>
    <t>50.7 (range 34-87)</t>
  </si>
  <si>
    <t>1012-1250</t>
  </si>
  <si>
    <t>Newfoundland</t>
  </si>
  <si>
    <t>April-May</t>
  </si>
  <si>
    <t>Ammodytidae-Sand lances</t>
  </si>
  <si>
    <t>Dawe et al 1998</t>
  </si>
  <si>
    <t>pelagic and benthic, eulittoral</t>
  </si>
  <si>
    <t>200-1250</t>
  </si>
  <si>
    <t>Orr and Bowering 1998</t>
  </si>
  <si>
    <t>data on annual harvest of three stocks in the Introduction</t>
  </si>
  <si>
    <t>20-28</t>
  </si>
  <si>
    <t>ton per year</t>
  </si>
  <si>
    <t>678 (UAM and RUSALCA trawls - Chukchi Sea)</t>
  </si>
  <si>
    <t>2000-25000</t>
  </si>
  <si>
    <t>ton (nominal catches per year 1969-78)</t>
  </si>
  <si>
    <t>in grenadier fishery &lt;10 %</t>
  </si>
  <si>
    <t>mostly northen shrimp, but also other crustaceans and fish</t>
  </si>
  <si>
    <t>1-4</t>
  </si>
  <si>
    <t>&gt;1500</t>
  </si>
  <si>
    <t>Davis Strait</t>
  </si>
  <si>
    <t>Atkinson et al 1982</t>
  </si>
  <si>
    <t>catches by USSR trawlers offshore and Greenland longliners and gillnetters in coastal waters</t>
  </si>
  <si>
    <t>100-120</t>
  </si>
  <si>
    <t>Greenland shark</t>
  </si>
  <si>
    <t>Somniosus microcephalus</t>
  </si>
  <si>
    <t>benthopelagic, inshore/offshore</t>
  </si>
  <si>
    <t>265.3±32.9 (SD)</t>
  </si>
  <si>
    <t>Cumberland Sound</t>
  </si>
  <si>
    <t>April</t>
  </si>
  <si>
    <t>McMeans et al 2012</t>
  </si>
  <si>
    <t>McMeans et al 2013</t>
  </si>
  <si>
    <t>males</t>
  </si>
  <si>
    <t>McMeans et al 2014</t>
  </si>
  <si>
    <t>https://www.fishbase.se/popdyn/KeyfactsSummary_2v2.php?ID=4154&amp;GenusName=Leptagonus&amp;SpeciesName=decagonus&amp;vStockCode=4350&amp;fc=283</t>
  </si>
  <si>
    <t>3.4 (range 0.5-8.9)</t>
  </si>
  <si>
    <t>0-275 (30-100 more common)</t>
  </si>
  <si>
    <r>
      <t xml:space="preserve">3.1 </t>
    </r>
    <r>
      <rPr>
        <sz val="11"/>
        <color theme="1"/>
        <rFont val="Calibri"/>
      </rPr>
      <t>± 0.08 (SE)</t>
    </r>
  </si>
  <si>
    <t>modelled temp</t>
  </si>
  <si>
    <t>pelagic, brackish/marine, nearshore/offshore</t>
  </si>
  <si>
    <t>28 (average 17)</t>
  </si>
  <si>
    <t>Shorthorn sculpin</t>
  </si>
  <si>
    <t>Myoxocephalus scorpius</t>
  </si>
  <si>
    <t>Resolute Bay</t>
  </si>
  <si>
    <t>2012-15</t>
  </si>
  <si>
    <t>Landry et al 2018</t>
  </si>
  <si>
    <t>Northern wolffish</t>
  </si>
  <si>
    <t>26±3.7 (SD)</t>
  </si>
  <si>
    <t>Anarhichas denticulatus</t>
  </si>
  <si>
    <t>Anarhichadidae-Wolffishes</t>
  </si>
  <si>
    <t>demersal, eulittoral</t>
  </si>
  <si>
    <t>21±3.2 (SD)</t>
  </si>
  <si>
    <t>138-180</t>
  </si>
  <si>
    <t>13.5 (20 max)</t>
  </si>
  <si>
    <t>-1.4-7</t>
  </si>
  <si>
    <t>151-600</t>
  </si>
  <si>
    <t xml:space="preserve">high </t>
  </si>
  <si>
    <t>yes (central Baffin Bay)</t>
  </si>
  <si>
    <t>seasonal migrations between spawning, feeding and wintering grounds</t>
  </si>
  <si>
    <t>benthopelagic, epibenthic, offshore</t>
  </si>
  <si>
    <t>20 max</t>
  </si>
  <si>
    <t>1079 off Greenland 1982-1996</t>
  </si>
  <si>
    <t>3.4 (range 0.6-7.2)</t>
  </si>
  <si>
    <t>60-1700 (100-900 more common)</t>
  </si>
  <si>
    <t>4.0 ± 0.67 (SE)</t>
  </si>
  <si>
    <t>epibenthic, offshore</t>
  </si>
  <si>
    <t>180 (80 common)</t>
  </si>
  <si>
    <t>2-5</t>
  </si>
  <si>
    <t>40-1700</t>
  </si>
  <si>
    <t>bycatch</t>
  </si>
  <si>
    <t>Atlantic wolffish</t>
  </si>
  <si>
    <t>Anarhicas lupus</t>
  </si>
  <si>
    <t>demersal</t>
  </si>
  <si>
    <t>124 (average 90)</t>
  </si>
  <si>
    <t>19.4 (max)</t>
  </si>
  <si>
    <t>-1-13</t>
  </si>
  <si>
    <t>1-600 (18-110 more common)</t>
  </si>
  <si>
    <t>32-34 ppt</t>
  </si>
  <si>
    <t>*</t>
  </si>
  <si>
    <t>Northern shrimp</t>
  </si>
  <si>
    <t>Pandalus borealis</t>
  </si>
  <si>
    <t>23.6 max</t>
  </si>
  <si>
    <t>ton (in 90s)</t>
  </si>
  <si>
    <t>34900 ton (1990) by redfish and Greenland halibut</t>
  </si>
  <si>
    <t>42063 off Greenland 1982-1996</t>
  </si>
  <si>
    <t>mentioned in Pedersen &amp; Riget 1993</t>
  </si>
  <si>
    <t>7.8 (0.8-12.1)</t>
  </si>
  <si>
    <t>West Greenland offshore fishery</t>
  </si>
  <si>
    <t>9800 ton (1991) by redfish and Greenland halibut</t>
  </si>
  <si>
    <t>https://www.fishbase.se/popdyn/KeyfactsSummary_2v2.php?ID=4158&amp;GenusName=Aspidophoroides&amp;SpeciesName=olrikii&amp;vStockCode=4354&amp;fc=283</t>
  </si>
  <si>
    <t>3.6</t>
  </si>
  <si>
    <t>Pedersen &amp; Riget 1993</t>
  </si>
  <si>
    <t>ton</t>
  </si>
  <si>
    <t>NAFO Div0A</t>
  </si>
  <si>
    <t>Spotted Wolffish</t>
  </si>
  <si>
    <t>Orr et al 2006</t>
  </si>
  <si>
    <t xml:space="preserve">Report </t>
  </si>
  <si>
    <t>Anarhichas minor</t>
  </si>
  <si>
    <t>ton (nominal catches)</t>
  </si>
  <si>
    <t>demersal, offshore, benthic</t>
  </si>
  <si>
    <t>200 males, 120 females</t>
  </si>
  <si>
    <t>millions/year</t>
  </si>
  <si>
    <t>Hawke Channel + NAFO Div3K</t>
  </si>
  <si>
    <t>abundance estimates age 4+ males and total females</t>
  </si>
  <si>
    <t>1995-2004</t>
  </si>
  <si>
    <t>52981 (CI 95% -35949,141911)</t>
  </si>
  <si>
    <t>5874 (CI 95% -2678,14426)</t>
  </si>
  <si>
    <t>biomass*10^6</t>
  </si>
  <si>
    <t>1-7</t>
  </si>
  <si>
    <t>NAFO Div0B</t>
  </si>
  <si>
    <t>total for different depth ranges</t>
  </si>
  <si>
    <t>25-800 (100-400 more common)</t>
  </si>
  <si>
    <t>7000-10000</t>
  </si>
  <si>
    <t>150-500</t>
  </si>
  <si>
    <t>inshore catches</t>
  </si>
  <si>
    <t>small scale in Greenland</t>
  </si>
  <si>
    <t>180 (100 common length for males)</t>
  </si>
  <si>
    <t>25-600 (100-400 more common)</t>
  </si>
  <si>
    <t>3.6 ± 0.51 (SE)</t>
  </si>
  <si>
    <t>low</t>
  </si>
  <si>
    <t>https://www.fishbase.se/popdyn/KeyfactsSummary_1.php?ID=3822&amp;GenusName=Ammodytes&amp;SpeciesName=hexapterus&amp;vStockCode=4018&amp;fc=402</t>
  </si>
  <si>
    <t>Goiter blacksmelt</t>
  </si>
  <si>
    <t>Bathylagus euryops</t>
  </si>
  <si>
    <t>Bathylagidae-smelts</t>
  </si>
  <si>
    <t>Redfish</t>
  </si>
  <si>
    <t>bathypelagic</t>
  </si>
  <si>
    <t>Sebastes spp</t>
  </si>
  <si>
    <t>2900 ton (1990) by Greenland halibut</t>
  </si>
  <si>
    <t>3.6 (range 3.3-5.8)</t>
  </si>
  <si>
    <t>500-3237</t>
  </si>
  <si>
    <t>5100 ton (1991) by Greenland halibut</t>
  </si>
  <si>
    <t>3.3 ± 0.38 (SE)</t>
  </si>
  <si>
    <t>modeled temp</t>
  </si>
  <si>
    <t>Atlantic hookhear sculpin</t>
  </si>
  <si>
    <t>Artediellus atlanticus</t>
  </si>
  <si>
    <t>https://www.fishbase.se/popdyn/KeyfactsSummary_1.php?ID=3810&amp;GenusName=Anarhichas&amp;SpeciesName=denticulatus&amp;vStockCode=4006&amp;fc=396</t>
  </si>
  <si>
    <t>Cottidae-Sculpins</t>
  </si>
  <si>
    <t>Lumpfish</t>
  </si>
  <si>
    <t>Cyclopterus lumpus</t>
  </si>
  <si>
    <t>mesobenthic, eulittoral</t>
  </si>
  <si>
    <t>Hedeholm et al 2017</t>
  </si>
  <si>
    <t>averaged length values for areas 5 and 6 (Baffin Bay) for 2014; not sure if these are the length values - the table is confusing - consider contacting the authors</t>
  </si>
  <si>
    <t>females</t>
  </si>
  <si>
    <t>7   (UAM and RUSALCA trawls - Chukchi Sea)</t>
  </si>
  <si>
    <t>total length measurements</t>
  </si>
  <si>
    <t>0-3</t>
  </si>
  <si>
    <t>150-700</t>
  </si>
  <si>
    <t>34-35</t>
  </si>
  <si>
    <t>https://www.fishbase.se/popdyn/KeyfactsSummary_1.php?ID=2501&amp;GenusName=Anarhichas&amp;SpeciesName=lupus&amp;vStockCode=2695&amp;fc=396</t>
  </si>
  <si>
    <t xml:space="preserve">10.5 (15 SL male, 10.6 SL female) </t>
  </si>
  <si>
    <t>-2-4</t>
  </si>
  <si>
    <t>35-900</t>
  </si>
  <si>
    <t>3.4 ± 0.44 (SE)</t>
  </si>
  <si>
    <t>https://www.fishbase.se/popdyn/KeyfactsSummary_1.php?ID=3811&amp;GenusName=Anarhichas&amp;SpeciesName=minor&amp;vStockCode=4007&amp;fc=396</t>
  </si>
  <si>
    <t>Arctic staghorn sculpin</t>
  </si>
  <si>
    <t>Gymnocanthus tricuspis</t>
  </si>
  <si>
    <t>Roundnose grenadier</t>
  </si>
  <si>
    <t>15537   (UAM and RUSALCA trawls - Chukchi Sea)</t>
  </si>
  <si>
    <t>Coryphaenoides rupestris</t>
  </si>
  <si>
    <t>million fish (NAFo subareas 0 and 1 in 1977)</t>
  </si>
  <si>
    <t>3000-12000</t>
  </si>
  <si>
    <t>-1.6-12.5</t>
  </si>
  <si>
    <t>&gt;100-240</t>
  </si>
  <si>
    <t>16-35</t>
  </si>
  <si>
    <t>ton (fluctuation per year)</t>
  </si>
  <si>
    <t>0.1 (natural mortality)</t>
  </si>
  <si>
    <t>eaten by Greenland halibut</t>
  </si>
  <si>
    <t>copepods, euphausiids, small fish</t>
  </si>
  <si>
    <t>3-4.4</t>
  </si>
  <si>
    <t>350-2500</t>
  </si>
  <si>
    <t>fishery since 1968 by USSR vessels</t>
  </si>
  <si>
    <t>0.2 (natural mortality)</t>
  </si>
  <si>
    <t>biomass and abundance estimates correspond to mortalities assumed of 0.1 or 0.2</t>
  </si>
  <si>
    <t>-2-13</t>
  </si>
  <si>
    <t>0-451</t>
  </si>
  <si>
    <t>3.5 ± 0.49 (SE)</t>
  </si>
  <si>
    <t>Species is set on "Herbivore" by default on the Life-history tool, but in the Biology section of the species, it says : "Feeds on small crustaceans". I kept the default setting but added a column of the Q/B calculated with the species being carnivorous</t>
  </si>
  <si>
    <t>https://www.fishbase.se/popdyn/KeyfactsSummary_2v2.php?ID=11833&amp;GenusName=Bathylagus&amp;SpeciesName=euryops&amp;vStockCode=12159&amp;fc=84</t>
  </si>
  <si>
    <t>benthic, nearshore/offshore</t>
  </si>
  <si>
    <t>30 (26 common)</t>
  </si>
  <si>
    <t>0-450 (2-174 more common)</t>
  </si>
  <si>
    <t>16-30</t>
  </si>
  <si>
    <t>https://www.fishbase.se/popdyn/KeyfactsSummary_2v2.php?ID=4041&amp;GenusName=Artediellus&amp;SpeciesName=atlanticus&amp;vStockCode=4237&amp;fc=277</t>
  </si>
  <si>
    <t>Twohorn sculpin</t>
  </si>
  <si>
    <t>Icelus bicornis</t>
  </si>
  <si>
    <t>-1.8-8.8</t>
  </si>
  <si>
    <t>2-560</t>
  </si>
  <si>
    <t>25.4-35</t>
  </si>
  <si>
    <t>https://www.fishbase.se/popdyn/KeyfactsSummary_3.php?ID=4092&amp;GenusName=Gymnocanthus&amp;SpeciesName=tricuspis&amp;vStockCode=4288&amp;fc=277&amp;var_tm=3.5</t>
  </si>
  <si>
    <t>15.7 SL male, 12 SL female</t>
  </si>
  <si>
    <t>466 off Greenland 1982-1996</t>
  </si>
  <si>
    <t>0.2 (range -1.3-4.6)</t>
  </si>
  <si>
    <t>0-930</t>
  </si>
  <si>
    <t>life stage/size cm/region</t>
  </si>
  <si>
    <t>3.1 ± 0.35 (SE)</t>
  </si>
  <si>
    <t>https://www.fishbase.se/popdyn/KeyfactsSummary_2v2.php?ID=4107&amp;GenusName=Icelus&amp;SpeciesName=bicornis&amp;vStockCode=4303&amp;fc=277</t>
  </si>
  <si>
    <t xml:space="preserve">Diet composition </t>
  </si>
  <si>
    <t>Diet_unit</t>
  </si>
  <si>
    <t>Spatulate sculpin</t>
  </si>
  <si>
    <t>Icelus spatula</t>
  </si>
  <si>
    <t>Location</t>
  </si>
  <si>
    <t>benthic</t>
  </si>
  <si>
    <t>NA</t>
  </si>
  <si>
    <t>https://www.fishbase.se/popdyn/KeyfactsSummary_2v2.php?ID=4108&amp;GenusName=Icelus&amp;SpeciesName=spatula&amp;vStockCode=4304&amp;fc=277</t>
  </si>
  <si>
    <t>juveniles/13-15</t>
  </si>
  <si>
    <t>copepods</t>
  </si>
  <si>
    <t>%</t>
  </si>
  <si>
    <t>2006-2009</t>
  </si>
  <si>
    <t>based on partial fullness index</t>
  </si>
  <si>
    <t>40-930 (40-180 more common)</t>
  </si>
  <si>
    <t>amphipods</t>
  </si>
  <si>
    <t>euphausiids</t>
  </si>
  <si>
    <t>Fourhorn sculpin</t>
  </si>
  <si>
    <t>Myoxocephalus quadricornis</t>
  </si>
  <si>
    <t>Chaetognaths</t>
  </si>
  <si>
    <t>teleosts</t>
  </si>
  <si>
    <t>https://www.fishbase.se/popdyn/KeyfactsSummary_3.php?ID=4122&amp;GenusName=Myoxocephalus&amp;SpeciesName=quadricornis&amp;vStockCode=4318&amp;fc=277&amp;var_tm=4</t>
  </si>
  <si>
    <t>other</t>
  </si>
  <si>
    <t>188   (UAM and RUSALCA trawls - Chukchi Sea)</t>
  </si>
  <si>
    <t>-1.75-7.8</t>
  </si>
  <si>
    <t>12-235</t>
  </si>
  <si>
    <t>24.7-34.2</t>
  </si>
  <si>
    <t>unidentified</t>
  </si>
  <si>
    <t>adults/21-27</t>
  </si>
  <si>
    <t>https://www.fishbase.se/popdyn/KeyfactsSummary_3.php?ID=1329&amp;GenusName=Myoxocephalus&amp;SpeciesName=scorpius&amp;vStockCode=1347&amp;fc=277&amp;var_tm=1</t>
  </si>
  <si>
    <t>Bigeye sculpin</t>
  </si>
  <si>
    <t xml:space="preserve">Triglops nybelini </t>
  </si>
  <si>
    <t>-2-8</t>
  </si>
  <si>
    <t>12-930 (125-150 more common)</t>
  </si>
  <si>
    <t>empty stomachs</t>
  </si>
  <si>
    <t>24.7-34.2 </t>
  </si>
  <si>
    <t>Cornwallis Island, high Canadian Arctic</t>
  </si>
  <si>
    <t>3.9 ± 0.45 (SE)</t>
  </si>
  <si>
    <t>also has stable isotopes</t>
  </si>
  <si>
    <t>size class 1 (0.5-0.9 cm)</t>
  </si>
  <si>
    <t>harpacticoida</t>
  </si>
  <si>
    <t>https://www.fishbase.se/popdyn/KeyfactsSummary_1.php?ID=4147&amp;GenusName=Triglops&amp;SpeciesName=nybelini&amp;vStockCode=4343&amp;fc=277</t>
  </si>
  <si>
    <t>% occurrence</t>
  </si>
  <si>
    <t>cyclopoida</t>
  </si>
  <si>
    <t>clanoida</t>
  </si>
  <si>
    <t>21 (average 10.3 females, 7.5 males)</t>
  </si>
  <si>
    <t>0.16 max (average 0.047)</t>
  </si>
  <si>
    <t>nauplii</t>
  </si>
  <si>
    <t>Ribbed sculpin</t>
  </si>
  <si>
    <t>Triglops pingelii</t>
  </si>
  <si>
    <t>ostracoda</t>
  </si>
  <si>
    <t>-2-8 (-1.8- -1 common)</t>
  </si>
  <si>
    <t>Onisimus sp.</t>
  </si>
  <si>
    <t>Gammarus sp.</t>
  </si>
  <si>
    <t>Themisto sp.</t>
  </si>
  <si>
    <t>Mysidacea</t>
  </si>
  <si>
    <t>benthic, littoral</t>
  </si>
  <si>
    <t>% diet</t>
  </si>
  <si>
    <t>https://www.fishbase.se/popdyn/KeyfactsSummary_1.php?ID=4148&amp;GenusName=Triglops&amp;SpeciesName=pingelii&amp;vStockCode=4344&amp;fc=277</t>
  </si>
  <si>
    <t>4  (UAM and RUSALCA trawls - Chukchi Sea)</t>
  </si>
  <si>
    <t>1.7-13.1</t>
  </si>
  <si>
    <t>5-55</t>
  </si>
  <si>
    <t>Slimmy sculpin</t>
  </si>
  <si>
    <t>Cottus cognatus</t>
  </si>
  <si>
    <t>demersal, benthic, brackish, marine, onshore/offshore</t>
  </si>
  <si>
    <t>60 (30 common)</t>
  </si>
  <si>
    <t>https://www.fishbase.se/popdyn/KeyfactsSummary_1.php?ID=4068&amp;GenusName=Cottus&amp;SpeciesName=cognatus&amp;vStockCode=4264&amp;fc=277</t>
  </si>
  <si>
    <t>-1 (range -1.8-4.3)</t>
  </si>
  <si>
    <t>0-100</t>
  </si>
  <si>
    <t>% weight</t>
  </si>
  <si>
    <t>3.7 ± 0.59 (SE)</t>
  </si>
  <si>
    <t>Mailed sculpin</t>
  </si>
  <si>
    <t>Triglops murrayi</t>
  </si>
  <si>
    <t>https://www.fishbase.se/popdyn/KeyfactsSummary_1.php?ID=4146&amp;GenusName=Triglops&amp;SpeciesName=murrayi&amp;vStockCode=4342&amp;fc=277</t>
  </si>
  <si>
    <t>brackish/marine, benthic, littoral/offshore</t>
  </si>
  <si>
    <t>10-100</t>
  </si>
  <si>
    <t>subsistence</t>
  </si>
  <si>
    <t>Arctic hookhear sculpin</t>
  </si>
  <si>
    <t>Artediellus uncinatus</t>
  </si>
  <si>
    <t>size class 2 (12.3-15.9 cm)</t>
  </si>
  <si>
    <t>https://www.fishbase.se/popdyn/KeyfactsSummary_2v2.php?ID=4043&amp;GenusName=Artediellus&amp;SpeciesName=uncinatus&amp;vStockCode=4239&amp;fc=277</t>
  </si>
  <si>
    <t>&gt;35-60</t>
  </si>
  <si>
    <t>4442 (UAM and RUSALCA trawls - Chukchi Sea)</t>
  </si>
  <si>
    <t>-1.8-10.8</t>
  </si>
  <si>
    <t>18-78</t>
  </si>
  <si>
    <t>27.8-33.5</t>
  </si>
  <si>
    <t>Arctic sculpin</t>
  </si>
  <si>
    <t>Myoxocephalus scorpioides</t>
  </si>
  <si>
    <t>most abundant sculpin</t>
  </si>
  <si>
    <t>https://www.fishbase.se/popdyn/KeyfactsSummary_2v2.php?ID=4123&amp;GenusName=Myoxocephalus&amp;SpeciesName=scorpioides&amp;vStockCode=4319&amp;fc=277</t>
  </si>
  <si>
    <t>demersal, benthic, brackish, marine</t>
  </si>
  <si>
    <t>60 (24 SL male common)</t>
  </si>
  <si>
    <t>4.5 (range 0.4-10.3)</t>
  </si>
  <si>
    <t>3.9</t>
  </si>
  <si>
    <t>Atlantic spiny lumpsucker</t>
  </si>
  <si>
    <t>Eumicrotremus spinosus</t>
  </si>
  <si>
    <t>Cyclopteridae-lumpsuckers</t>
  </si>
  <si>
    <t>benthic, coastal, brackish</t>
  </si>
  <si>
    <t>Length infinity is given in "NG"</t>
  </si>
  <si>
    <t>91.4 (24 average)</t>
  </si>
  <si>
    <t>https://www.fishbase.se/popdyn/KeyfactsSummary_2v2.php?ID=4185&amp;GenusName=Eumicrotremus&amp;SpeciesName=spinosus&amp;vStockCode=4381&amp;fc=284</t>
  </si>
  <si>
    <t>0-145</t>
  </si>
  <si>
    <t>I think this NG means not given; this species is not quite studied so probably no data on it. Does it calculate anything? If not it's okay, can leave it blank</t>
  </si>
  <si>
    <t>Leatherskin lumpsucker</t>
  </si>
  <si>
    <t>Eumicrotemus derjugini</t>
  </si>
  <si>
    <t>https://www.fishbase.se/popdyn/KeyfactsSummary_2v2.php?ID=4183&amp;GenusName=Eumicrotremus&amp;SpeciesName=derjugini&amp;vStockCode=4379&amp;fc=284</t>
  </si>
  <si>
    <t>mesobenthic</t>
  </si>
  <si>
    <t>4.6-10.8</t>
  </si>
  <si>
    <t>2  (UAM and RUSALCA trawls - Chukchi Sea)</t>
  </si>
  <si>
    <t>200-600</t>
  </si>
  <si>
    <t>https://www.fishbase.se/popdyn/KeyfactsSummary_1.php?ID=62&amp;GenusName=Cyclopterus&amp;SpeciesName=lumpus&amp;vStockCode=72&amp;fc=284</t>
  </si>
  <si>
    <t>-0.1-1.8</t>
  </si>
  <si>
    <t>71-1270 (200-600 more common)</t>
  </si>
  <si>
    <t>size class 3 (16-18.4 cm)</t>
  </si>
  <si>
    <t>34.8-34.9 ppt</t>
  </si>
  <si>
    <t>Arctic lumpsucker</t>
  </si>
  <si>
    <t>Cyclopteropsis mcalpini</t>
  </si>
  <si>
    <t>3.3 ± 0.22 (SE)</t>
  </si>
  <si>
    <t>https://www.fishbase.se/popdyn/KeyfactsSummary_2v2.php?ID=4181&amp;GenusName=Cyclopteropsis&amp;SpeciesName=mcalpini&amp;vStockCode=4377&amp;fc=284</t>
  </si>
  <si>
    <t>20 (females 17,  males 12.5)</t>
  </si>
  <si>
    <t>-0.1- -1.8</t>
  </si>
  <si>
    <t>70-1270 (200-600 more common)</t>
  </si>
  <si>
    <t>Polar cod</t>
  </si>
  <si>
    <t>Arctogadus glacialis</t>
  </si>
  <si>
    <t>Gadidae-Cods</t>
  </si>
  <si>
    <t>benthic, sublittoral</t>
  </si>
  <si>
    <t>289  (UAM and RUSALCA trawls - Chukchi Sea)</t>
  </si>
  <si>
    <t>https://www.fishbase.se/popdyn/KeyfactsSummary_2v2.php?ID=1872&amp;GenusName=Arctogadus&amp;SpeciesName=glacialis&amp;vStockCode=2068&amp;fc=183</t>
  </si>
  <si>
    <t>-1.5-10.5</t>
  </si>
  <si>
    <t>5-482</t>
  </si>
  <si>
    <t>30.62-33.17</t>
  </si>
  <si>
    <t>demersal, benthic to epibenthic</t>
  </si>
  <si>
    <t>673 off Greenland 1982-1996</t>
  </si>
  <si>
    <t>0.4 (range -1.6-6.7)</t>
  </si>
  <si>
    <t>0-930 (18-91 more common)</t>
  </si>
  <si>
    <t>3.4 ± 0.26 (SE)</t>
  </si>
  <si>
    <t>https://www.fishbase.se/popdyn/KeyfactsSummary_1.php?ID=319&amp;GenusName=Boreogadus&amp;SpeciesName=saida&amp;vStockCode=333&amp;fc=183</t>
  </si>
  <si>
    <t>benthic-epibenthic</t>
  </si>
  <si>
    <t>20.2 (average 11-13.5)</t>
  </si>
  <si>
    <t>-1.8-8</t>
  </si>
  <si>
    <t>Atlantic cod</t>
  </si>
  <si>
    <t>10-900 (10-100 more common)</t>
  </si>
  <si>
    <t>Gadus morhua</t>
  </si>
  <si>
    <t>normal to low</t>
  </si>
  <si>
    <t>https://www.fishbase.se/popdyn/KeyfactsSummary_1.php?ID=69&amp;GenusName=Gadus&amp;SpeciesName=morhua&amp;vStockCode=79&amp;fc=183</t>
  </si>
  <si>
    <t>size class 4 (18.5-25.6 cm)</t>
  </si>
  <si>
    <t>benthic, demersal, brackish or nearshore</t>
  </si>
  <si>
    <t>5-9 average (up to 12)</t>
  </si>
  <si>
    <t>4-16</t>
  </si>
  <si>
    <t>Greenland cod</t>
  </si>
  <si>
    <t>Gadus ogac</t>
  </si>
  <si>
    <t>https://www.fishbase.se/popdyn/KeyfactsSummary_1.php?ID=308&amp;GenusName=Gadus&amp;SpeciesName=macrocephalus&amp;vStockCode=322&amp;fc=183</t>
  </si>
  <si>
    <t>freshwater, brackish, demersal</t>
  </si>
  <si>
    <t>12.1 (7.5 common)</t>
  </si>
  <si>
    <t>Toothed cod</t>
  </si>
  <si>
    <t>6-128</t>
  </si>
  <si>
    <t>Arctogadus borivosi</t>
  </si>
  <si>
    <t>3.4 ± 0.47 (SE)</t>
  </si>
  <si>
    <t>Species doesn't seem to exist on FishBase</t>
  </si>
  <si>
    <t>benthic/epibenthic</t>
  </si>
  <si>
    <t>No problem, just leave it blank</t>
  </si>
  <si>
    <t>9-11 (20 max)</t>
  </si>
  <si>
    <t>Threadfin rockling</t>
  </si>
  <si>
    <t>Gaidropsarus ensis</t>
  </si>
  <si>
    <t>0-12</t>
  </si>
  <si>
    <t>50-250</t>
  </si>
  <si>
    <t>23-34</t>
  </si>
  <si>
    <t>https://www.fishbase.se/popdyn/KeyfactsSummary_2v2.php?ID=8425&amp;GenusName=Gaidropsarus&amp;SpeciesName=ensis&amp;vStockCode=8739&amp;fc=505</t>
  </si>
  <si>
    <t>20 SL male, 15.9 SL female</t>
  </si>
  <si>
    <t>5039 off Greenland 1982-1996</t>
  </si>
  <si>
    <t>7-530</t>
  </si>
  <si>
    <t>Sea tadpole</t>
  </si>
  <si>
    <t>Careproctus reinhardti</t>
  </si>
  <si>
    <t>Liparidae-Snailfishes</t>
  </si>
  <si>
    <t>3.5 ± 0.45 (SE)</t>
  </si>
  <si>
    <t>650 (257 for stomach analysis</t>
  </si>
  <si>
    <t>https://www.fishbase.se/popdyn/KeyfactsSummary_2v2.php?ID=15500&amp;GenusName=Careproctus&amp;SpeciesName=reinhardti&amp;vStockCode=14739&amp;fc=615</t>
  </si>
  <si>
    <t>not clear</t>
  </si>
  <si>
    <t>10 male, 7.8 female</t>
  </si>
  <si>
    <t>variation with fish length</t>
  </si>
  <si>
    <t>length 7.6 ± 1.0 SD cm</t>
  </si>
  <si>
    <t>Metridia longa</t>
  </si>
  <si>
    <t>% abundance</t>
  </si>
  <si>
    <t>check notes for details on other prey</t>
  </si>
  <si>
    <t>13-598 (13-183 more common)</t>
  </si>
  <si>
    <t>Calanus glacialis</t>
  </si>
  <si>
    <t>Calanus hyperboreus</t>
  </si>
  <si>
    <t>3.5 ± 0.37 (SE)</t>
  </si>
  <si>
    <t>Nebulous snailfish</t>
  </si>
  <si>
    <t>Liparis bathyarcticus</t>
  </si>
  <si>
    <t>Other</t>
  </si>
  <si>
    <t>% biomass</t>
  </si>
  <si>
    <t>Gelatinous seasnail</t>
  </si>
  <si>
    <t>Liparis fabricci</t>
  </si>
  <si>
    <t>benthic, marine/brackish, intertidal zone</t>
  </si>
  <si>
    <t>30 (average 12-20)</t>
  </si>
  <si>
    <t>&lt;0-8</t>
  </si>
  <si>
    <t>0-275</t>
  </si>
  <si>
    <t>https://www.fishbase.se/popdyn/KeyfactsSummary_4.php?ID=15490&amp;GenusName=Liparis&amp;SpeciesName=fabricii&amp;vStockCode=14737&amp;fc=615&amp;var_tmax=6</t>
  </si>
  <si>
    <t>% energy content</t>
  </si>
  <si>
    <t>Kelp snailfish</t>
  </si>
  <si>
    <t>Liparus tunicatus</t>
  </si>
  <si>
    <t>1.1 (range 0.1-7.8)</t>
  </si>
  <si>
    <t>https://www.fishbase.se/popdyn/KeyfactsSummary_2v2.php?ID=4200&amp;GenusName=Liparis&amp;SpeciesName=tunicatus&amp;vStockCode=4396&amp;fc=615</t>
  </si>
  <si>
    <t>0-272</t>
  </si>
  <si>
    <t>number of stomachs</t>
  </si>
  <si>
    <t>Northeastern Chukchi Sea and Western Beaufort Sea</t>
  </si>
  <si>
    <t>2010-13</t>
  </si>
  <si>
    <t>Grey et al 2016</t>
  </si>
  <si>
    <t>3.4 ± 0.52 (SE)</t>
  </si>
  <si>
    <t>more detailed diet items in this study (see notes and paper)</t>
  </si>
  <si>
    <t>juvenile in Chukchi Sea</t>
  </si>
  <si>
    <t>benthic amphipods</t>
  </si>
  <si>
    <t>calanoid copepods</t>
  </si>
  <si>
    <t>Black seasnail</t>
  </si>
  <si>
    <t>Paraliparis bathybius</t>
  </si>
  <si>
    <t>crabs</t>
  </si>
  <si>
    <t xml:space="preserve">benthic, coastal, </t>
  </si>
  <si>
    <t>cumaceans</t>
  </si>
  <si>
    <t>27.3 (average 20)</t>
  </si>
  <si>
    <t>https://www.fishbase.se/popdyn/KeyfactsSummary_2v2.php?ID=15564&amp;GenusName=Paraliparis&amp;SpeciesName=bathybius&amp;vStockCode=14751&amp;fc=615</t>
  </si>
  <si>
    <t>fish prey</t>
  </si>
  <si>
    <t xml:space="preserve">0-25 </t>
  </si>
  <si>
    <t>as low as 17</t>
  </si>
  <si>
    <t>hyperiid amphipods</t>
  </si>
  <si>
    <t>mysids</t>
  </si>
  <si>
    <t>polychaetes</t>
  </si>
  <si>
    <t>shrimps</t>
  </si>
  <si>
    <t>other prey</t>
  </si>
  <si>
    <t>13.5 (3.5-6 more common)</t>
  </si>
  <si>
    <t>% mean number</t>
  </si>
  <si>
    <t>Threadfin seasnail</t>
  </si>
  <si>
    <t>Rhodichthys regina</t>
  </si>
  <si>
    <t>0.5-5.4</t>
  </si>
  <si>
    <t>5-200</t>
  </si>
  <si>
    <t>https://www.fishbase.se/popdyn/KeyfactsSummary_2v2.php?ID=27747&amp;GenusName=Rhodichthys&amp;SpeciesName=regina&amp;vStockCode=21691&amp;fc=615</t>
  </si>
  <si>
    <t>13.2 NG</t>
  </si>
  <si>
    <t>Variagated snailfish</t>
  </si>
  <si>
    <t>Liparis gibbus</t>
  </si>
  <si>
    <t>3683 off Greenland 1982-1996</t>
  </si>
  <si>
    <t>-2-3</t>
  </si>
  <si>
    <t>https://www.fishbase.se/popdyn/KeyfactsSummary_2v2.php?ID=4190&amp;GenusName=Liparis&amp;SpeciesName=gibbus&amp;vStockCode=4386&amp;fc=615</t>
  </si>
  <si>
    <t>30-400 (60-200 more common)</t>
  </si>
  <si>
    <t>Glacier lanternfish</t>
  </si>
  <si>
    <t>Benthosema glaciale</t>
  </si>
  <si>
    <t>Myctophidae-Lanternfishes</t>
  </si>
  <si>
    <t>13.2 (3.5-6 more common)</t>
  </si>
  <si>
    <t>-3-3</t>
  </si>
  <si>
    <t>0-900 (0-200 more common)</t>
  </si>
  <si>
    <t>https://www.fishbase.se/popdyn/KeyfactsSummary_1.php?ID=21&amp;GenusName=Benthosema&amp;SpeciesName=glaciale&amp;vStockCode=31&amp;fc=167</t>
  </si>
  <si>
    <t>Osmeridae-Smelts</t>
  </si>
  <si>
    <t>https://www.fishbase.se/popdyn/KeyfactsSummary_1.php?ID=252&amp;GenusName=Mallotus&amp;SpeciesName=villosus&amp;vStockCode=266&amp;fc=80</t>
  </si>
  <si>
    <t>-2-0</t>
  </si>
  <si>
    <t>0-930 (50-150 more common)</t>
  </si>
  <si>
    <t>juvenile in Beaufort Sea</t>
  </si>
  <si>
    <t>Pleuronectidae-Righteyed flounders</t>
  </si>
  <si>
    <t>10 SL</t>
  </si>
  <si>
    <t>https://www.fishbase.se/popdyn/KeyfactsSummary_1.php?ID=516&amp;GenusName=Reinhardtius&amp;SpeciesName=hippoglossoides&amp;vStockCode=532&amp;fc=440</t>
  </si>
  <si>
    <t>0.2 (range -1.2-2.9)</t>
  </si>
  <si>
    <t>50-930</t>
  </si>
  <si>
    <t>3.3 ± 0.34 (SE)</t>
  </si>
  <si>
    <t>Arctic flounder</t>
  </si>
  <si>
    <t>Liopsetta glacialis or Pleuronectes glacialis</t>
  </si>
  <si>
    <t>https://www.fishbase.se/popdyn/KeyfactsSummary_1.php?ID=4244&amp;GenusName=Liopsetta&amp;SpeciesName=glacialis&amp;vStockCode=4440&amp;fc=440</t>
  </si>
  <si>
    <t>&lt;0-2</t>
  </si>
  <si>
    <t>40-930 (&lt;275 mor common)</t>
  </si>
  <si>
    <t>Winter flounder</t>
  </si>
  <si>
    <t>Pseudopleuronectes americanus</t>
  </si>
  <si>
    <t>eurythermal, benthopelagic</t>
  </si>
  <si>
    <t>61 males; 43 females</t>
  </si>
  <si>
    <t>10 (max)</t>
  </si>
  <si>
    <t>https://www.fishbase.se/popdyn/KeyfactsSummary_1.php?ID=524&amp;GenusName=Pseudopleuronectes&amp;SpeciesName=americanus&amp;vStockCode=540&amp;fc=440</t>
  </si>
  <si>
    <t>0-900</t>
  </si>
  <si>
    <t>fishery in Greenland</t>
  </si>
  <si>
    <t>Starry flounder</t>
  </si>
  <si>
    <t>Platichthys stellatus</t>
  </si>
  <si>
    <t>benthopelagic</t>
  </si>
  <si>
    <t>9.5 max</t>
  </si>
  <si>
    <t>311 off Greenland 1982-1996</t>
  </si>
  <si>
    <t>https://www.fishbase.se/popdyn/KeyfactsSummary_1.php?ID=4249&amp;GenusName=Platichthys&amp;SpeciesName=stellatus&amp;vStockCode=4445&amp;fc=440</t>
  </si>
  <si>
    <t>7.1 (range 0.6-11.4)</t>
  </si>
  <si>
    <t>0-868 (50-150 more common)</t>
  </si>
  <si>
    <t>American plaice</t>
  </si>
  <si>
    <t>Hippoglossoides platessoides</t>
  </si>
  <si>
    <t>https://www.fishbase.se/popdyn/KeyfactsSummary_1.php?ID=4239&amp;GenusName=Hippoglossoides&amp;SpeciesName=platessoides&amp;vStockCode=4435&amp;fc=440</t>
  </si>
  <si>
    <t>174-?</t>
  </si>
  <si>
    <t>3.3 ± 0.4 (SE)</t>
  </si>
  <si>
    <t xml:space="preserve">no map </t>
  </si>
  <si>
    <t>TL based on size and diet of closest relatives</t>
  </si>
  <si>
    <t>Polar sculpin</t>
  </si>
  <si>
    <t>Cottunculus microps</t>
  </si>
  <si>
    <t>Psychrolutidae-Sculpins</t>
  </si>
  <si>
    <t>Age at first maturity is missing.</t>
  </si>
  <si>
    <t>https://www.fishbase.se/popdyn/KeyfactsSummary_2v2.php?ID=9199&amp;GenusName=Cottunculus&amp;SpeciesName=microps&amp;vStockCode=9520&amp;fc=282</t>
  </si>
  <si>
    <t>Can leave it blank too. I guess there is no data for this species from literature</t>
  </si>
  <si>
    <t>Arctic skate</t>
  </si>
  <si>
    <t>Amblyraja hyperborea</t>
  </si>
  <si>
    <t>Rajidae-Skates</t>
  </si>
  <si>
    <t>cryopelagic, nerito-oceanic</t>
  </si>
  <si>
    <t>6   (UAM and RUSALCA trawls - Chukchi Sea)</t>
  </si>
  <si>
    <t>https://www.fishbase.se/popdyn/KeyfactsSummary_2v2.php?ID=9256&amp;GenusName=Amblyraja&amp;SpeciesName=hyperborea&amp;vStockCode=9578&amp;fc=19</t>
  </si>
  <si>
    <t>Makewski et al 2016</t>
  </si>
  <si>
    <t>some variation in diet with depth and size</t>
  </si>
  <si>
    <t>all individuals and depths</t>
  </si>
  <si>
    <t>Thorney skate</t>
  </si>
  <si>
    <t>Amblyraja radiata</t>
  </si>
  <si>
    <t>Paraeuchaeta glacialis</t>
  </si>
  <si>
    <t>5-930</t>
  </si>
  <si>
    <t>https://www.fishbase.se/popdyn/KeyfactsSummary_1.php?ID=2565&amp;GenusName=Amblyraja&amp;SpeciesName=radiata&amp;vStockCode=2761&amp;fc=19</t>
  </si>
  <si>
    <t>Pseudocalanus spp.</t>
  </si>
  <si>
    <t>Jaschnovia tolli</t>
  </si>
  <si>
    <t>&lt;0.1</t>
  </si>
  <si>
    <t>J. brevis</t>
  </si>
  <si>
    <t>Bathypelagic, offshore</t>
  </si>
  <si>
    <t>Aetideopsis armata</t>
  </si>
  <si>
    <t>Spinytail Skate</t>
  </si>
  <si>
    <t>Bathyraja spinicauda</t>
  </si>
  <si>
    <t>-0.1 (range -1.3-1.6)</t>
  </si>
  <si>
    <t>0-1000</t>
  </si>
  <si>
    <t>Heterorhabdus norvegicus</t>
  </si>
  <si>
    <t>3.3 ± 0.33 (SE)</t>
  </si>
  <si>
    <t>Pseudochirella spectabilis</t>
  </si>
  <si>
    <t>https://www.fishbase.se/popdyn/KeyfactsSummary_2v2.php?ID=2569&amp;GenusName=Bathyraja&amp;SpeciesName=spinicauda&amp;vStockCode=2765&amp;fc=685</t>
  </si>
  <si>
    <t>Microcalanus spp</t>
  </si>
  <si>
    <t>32-40, usually less than 25</t>
  </si>
  <si>
    <t>Triconia borealis</t>
  </si>
  <si>
    <t>6665   (UAM and RUSALCA trawls - Chukchi Sea)</t>
  </si>
  <si>
    <t>Fourline snakeblenny</t>
  </si>
  <si>
    <t>Acartia longiremis</t>
  </si>
  <si>
    <t>Eumesogrammus praecisus</t>
  </si>
  <si>
    <t>Stichaeidae-Prickelbacks</t>
  </si>
  <si>
    <t>-1.9-1.4</t>
  </si>
  <si>
    <t>25-700</t>
  </si>
  <si>
    <t>Oithoma similis</t>
  </si>
  <si>
    <t>31.30-33.68</t>
  </si>
  <si>
    <t>https://www.fishbase.se/popdyn/KeyfactsSummary_2v2.php?ID=3783&amp;GenusName=Eumesogrammus&amp;SpeciesName=praecisus&amp;vStockCode=3979&amp;fc=393</t>
  </si>
  <si>
    <t>most abundant cod; commercial fisheries in other Arctic regions but not Nunavut</t>
  </si>
  <si>
    <t>Copepoda nauplii</t>
  </si>
  <si>
    <t>Themisto libellula</t>
  </si>
  <si>
    <t>demersal, coastal, cryopelagic</t>
  </si>
  <si>
    <t>40 (25 common)</t>
  </si>
  <si>
    <t>Daubed shanny</t>
  </si>
  <si>
    <t>1705 off Greenland 1982-1996</t>
  </si>
  <si>
    <t>T. abyssorum</t>
  </si>
  <si>
    <t>Leptoclinus maculatus</t>
  </si>
  <si>
    <t>0-400</t>
  </si>
  <si>
    <t>Apherusa glacialis</t>
  </si>
  <si>
    <t>https://www.fishbase.se/popdyn/KeyfactsSummary_1.php?ID=3788&amp;GenusName=Leptoclinus&amp;SpeciesName=maculatus&amp;vStockCode=3984&amp;fc=393</t>
  </si>
  <si>
    <t>3.1 ± 0.11 (SE)</t>
  </si>
  <si>
    <t>Gammarus wilkitzkii</t>
  </si>
  <si>
    <t>low-high</t>
  </si>
  <si>
    <t>Pontoporeia femorata</t>
  </si>
  <si>
    <t>Amphipoda n. det.</t>
  </si>
  <si>
    <t>demersal, benthopelagic, cryopelagic, offshore</t>
  </si>
  <si>
    <t xml:space="preserve">Ninespine stickleback </t>
  </si>
  <si>
    <t>Pungitius pungitius</t>
  </si>
  <si>
    <t>Gastoresteidae-sticklebacks</t>
  </si>
  <si>
    <t>-2-20 (0-4 optimal)</t>
  </si>
  <si>
    <t>Isopoda</t>
  </si>
  <si>
    <t>24-37 ppt</t>
  </si>
  <si>
    <t>fishery in Barents Sea, bycatch</t>
  </si>
  <si>
    <t>Thysanoessa raschi</t>
  </si>
  <si>
    <t>T. inermis</t>
  </si>
  <si>
    <t>Mysis oculata</t>
  </si>
  <si>
    <t>https://www.fishbase.se/popdyn/KeyfactsSummary_3.php?ID=3273&amp;GenusName=Pungitius&amp;SpeciesName=pungitius&amp;vStockCode=3469&amp;fc=260&amp;var_tm=1.5</t>
  </si>
  <si>
    <t>Pseudomma truncatum</t>
  </si>
  <si>
    <t>Erythrops erythrophthalma</t>
  </si>
  <si>
    <t>Sabinea septemcarinata</t>
  </si>
  <si>
    <t>demersal, continental shelf</t>
  </si>
  <si>
    <t>60-70</t>
  </si>
  <si>
    <t>2-3 (up to 30)</t>
  </si>
  <si>
    <t>Threespine stickleback</t>
  </si>
  <si>
    <t>Gasterosteus aculeatus</t>
  </si>
  <si>
    <t>Decapoda larvae</t>
  </si>
  <si>
    <t>0-20</t>
  </si>
  <si>
    <t>30-80</t>
  </si>
  <si>
    <t>Nematoda</t>
  </si>
  <si>
    <t>Cumacea</t>
  </si>
  <si>
    <t>Common fishes of Nunavut</t>
  </si>
  <si>
    <t>*high commercial value but not in Nunavut</t>
  </si>
  <si>
    <t>https://www.fishbase.se/popdyn/KeyfactsSummary_1.php?ID=2420&amp;GenusName=Gasterosteus&amp;SpeciesName=aculeatus&amp;vStockCode=2615&amp;fc=260</t>
  </si>
  <si>
    <t>Bivalvia</t>
  </si>
  <si>
    <t>200 (100 common)</t>
  </si>
  <si>
    <t>96 max</t>
  </si>
  <si>
    <t>480902 off Greenland 1982-1996</t>
  </si>
  <si>
    <t>Limacina helicina</t>
  </si>
  <si>
    <t xml:space="preserve">6.6 (range 0.5-10.3) </t>
  </si>
  <si>
    <t>0-600 (150-200 more common)</t>
  </si>
  <si>
    <t>Fish doctor</t>
  </si>
  <si>
    <t>Eukrohnia hamata</t>
  </si>
  <si>
    <t>Gymnelus viridis</t>
  </si>
  <si>
    <t>Zoarcidae-Eelpouts</t>
  </si>
  <si>
    <t>4.1 ± 0.18 (SE)</t>
  </si>
  <si>
    <t>Sagitta elegans</t>
  </si>
  <si>
    <t>Oikopleura spp</t>
  </si>
  <si>
    <t>Cottidae n. det.</t>
  </si>
  <si>
    <t>benthic, nearshore</t>
  </si>
  <si>
    <t>-1-5</t>
  </si>
  <si>
    <t>0-200</t>
  </si>
  <si>
    <t>30-34 ppt</t>
  </si>
  <si>
    <t>14 cm (4-26 cm)</t>
  </si>
  <si>
    <t>empty stomach</t>
  </si>
  <si>
    <t>demersal, nearshore</t>
  </si>
  <si>
    <t>https://www.fishbase.se/popdyn/KeyfactsSummary_4.php?ID=3131&amp;GenusName=Gymnelus&amp;SpeciesName=viridis&amp;vStockCode=3327&amp;fc=188&amp;var_tmax=12</t>
  </si>
  <si>
    <t>% empty stomach</t>
  </si>
  <si>
    <t>17-40</t>
  </si>
  <si>
    <t>Different months (January-December)</t>
  </si>
  <si>
    <t>Eriksen et al. 2020</t>
  </si>
  <si>
    <t>Values don't seem to add up. Also, there are more %FO values than %W in terms of species number in the data</t>
  </si>
  <si>
    <t>Adolf's eelpout</t>
  </si>
  <si>
    <t>mean (min-max)</t>
  </si>
  <si>
    <t>Amphipoda</t>
  </si>
  <si>
    <t>Lycodes adolfi</t>
  </si>
  <si>
    <t>% mean weight composition</t>
  </si>
  <si>
    <t>% mean frequency of occurence</t>
  </si>
  <si>
    <t>https://www.fishbase.se/popdyn/KeyfactsSummary_2v2.php?ID=48209&amp;GenusName=Lycodes&amp;SpeciesName=adolfi&amp;vStockCode=40488&amp;fc=188</t>
  </si>
  <si>
    <t>1   (UAM and RUSALCA trawls - Chukchi Sea)</t>
  </si>
  <si>
    <t>100-1840</t>
  </si>
  <si>
    <t>Doubleline eelpout</t>
  </si>
  <si>
    <t>diet high in pelafic amphipods</t>
  </si>
  <si>
    <t>Lycodes eudipleurostictus</t>
  </si>
  <si>
    <t>demersal, epibenthic</t>
  </si>
  <si>
    <t>https://www.fishbase.se/popdyn/KeyfactsSummary_2v2.php?ID=25228&amp;GenusName=Lycodes&amp;SpeciesName=eudipleurostictus&amp;vStockCode=19969&amp;fc=188</t>
  </si>
  <si>
    <t>Calanoida</t>
  </si>
  <si>
    <t>3 (range 0.4-8.6)</t>
  </si>
  <si>
    <t>75-1750</t>
  </si>
  <si>
    <t>3.8 ± 0.58 (SE)</t>
  </si>
  <si>
    <t>23  (UAM and RUSALCA trawls - Chukchi Sea)</t>
  </si>
  <si>
    <t>Arctic eelpout</t>
  </si>
  <si>
    <t>Lycodes reticulatus</t>
  </si>
  <si>
    <t>Calanus</t>
  </si>
  <si>
    <t>-0.5-1.4</t>
  </si>
  <si>
    <t>12-510</t>
  </si>
  <si>
    <t>28.67-34.46</t>
  </si>
  <si>
    <t>https://www.fishbase.se/popdyn/KeyfactsSummary_2v2.php?ID=3143&amp;GenusName=Lycodes&amp;SpeciesName=reticulatus&amp;vStockCode=3339&amp;fc=188</t>
  </si>
  <si>
    <t>Copepoda</t>
  </si>
  <si>
    <t>bathydemersal</t>
  </si>
  <si>
    <t>Crustacea</t>
  </si>
  <si>
    <t>Euphausiacea</t>
  </si>
  <si>
    <t>Longear eelpout</t>
  </si>
  <si>
    <t>Lycodes seminudus</t>
  </si>
  <si>
    <t>400-647</t>
  </si>
  <si>
    <t>Euphausiidae</t>
  </si>
  <si>
    <t>https://www.fishbase.se/popdyn/KeyfactsSummary_2v2.php?ID=25231&amp;GenusName=Lycodes&amp;SpeciesName=seminudus&amp;vStockCode=19972&amp;fc=188</t>
  </si>
  <si>
    <t>Gammaridea</t>
  </si>
  <si>
    <t>33  (UAM and RUSALCA trawls - Chukchi Sea)</t>
  </si>
  <si>
    <t>Threespot eelpout</t>
  </si>
  <si>
    <t>-1.7-4.5</t>
  </si>
  <si>
    <t>Lycodes rossi</t>
  </si>
  <si>
    <t>10-1000</t>
  </si>
  <si>
    <t>25.8-34.5</t>
  </si>
  <si>
    <t>https://www.fishbase.se/popdyn/KeyfactsSummary_2v2.php?ID=3144&amp;GenusName=Lycodes&amp;SpeciesName=rossi&amp;vStockCode=3340&amp;fc=188</t>
  </si>
  <si>
    <t>Limacina</t>
  </si>
  <si>
    <t>bathydemersal, epibenthic</t>
  </si>
  <si>
    <t>20 male, 12.7  female</t>
  </si>
  <si>
    <t>0.7 (range -0.9-4.6)</t>
  </si>
  <si>
    <t>Aurora pout</t>
  </si>
  <si>
    <t>12-1800</t>
  </si>
  <si>
    <t>Gymnelus retrodorsalis</t>
  </si>
  <si>
    <t>3.3 ± 0.42 (SE)</t>
  </si>
  <si>
    <t>Lumpenus</t>
  </si>
  <si>
    <t>https://www.fishbase.se/popdyn/KeyfactsSummary_2v2.php?ID=15637&amp;GenusName=Gymnelus&amp;SpeciesName=retrodorsalis&amp;vStockCode=14789&amp;fc=188</t>
  </si>
  <si>
    <t>148 (RUSALCA trawls-Chukchi Sea)</t>
  </si>
  <si>
    <t>McAllister’s eelpout</t>
  </si>
  <si>
    <t>Lycodes mcallisteri</t>
  </si>
  <si>
    <t>Meganyctiphanes norvegica</t>
  </si>
  <si>
    <t>-1.8-2.8</t>
  </si>
  <si>
    <t>&lt;50-150</t>
  </si>
  <si>
    <t>https://www.fishbase.se/popdyn/KeyfactsSummary_2v2.php?ID=58252&amp;GenusName=Lycodes&amp;SpeciesName=mcallisteri&amp;vStockCode=47894&amp;fc=188</t>
  </si>
  <si>
    <t>32.4-33.5</t>
  </si>
  <si>
    <t>Themisto</t>
  </si>
  <si>
    <t>demersal, brackish, marine, benthic</t>
  </si>
  <si>
    <t>Pale eelpout</t>
  </si>
  <si>
    <t>Lycodes pallidus</t>
  </si>
  <si>
    <t>-1.2 (range -1.8-0.8)</t>
  </si>
  <si>
    <t>0-620 (0-100 more common)</t>
  </si>
  <si>
    <t>Themisto abyssorum</t>
  </si>
  <si>
    <t>3.5 ± 0.50 (SE)</t>
  </si>
  <si>
    <t>https://www.fishbase.se/popdyn/KeyfactsSummary_2v2.php?ID=3141&amp;GenusName=Lycodes&amp;SpeciesName=pallidus&amp;vStockCode=3337&amp;fc=188</t>
  </si>
  <si>
    <t>benthic, euryhaline, marine/brackish</t>
  </si>
  <si>
    <t>20 (16 common)</t>
  </si>
  <si>
    <t>Sagitta</t>
  </si>
  <si>
    <t>Canadian eelpout</t>
  </si>
  <si>
    <t>Lycodes polaris</t>
  </si>
  <si>
    <t>-1.5-9.6</t>
  </si>
  <si>
    <t>Teleostei</t>
  </si>
  <si>
    <t>https://www.fishbase.se/popdyn/KeyfactsSummary_2v2.php?ID=3142&amp;GenusName=Lycodes&amp;SpeciesName=polaris&amp;vStockCode=3338&amp;fc=188</t>
  </si>
  <si>
    <t xml:space="preserve">bathybenthopelagic </t>
  </si>
  <si>
    <t>58 (stations N and S of Jan Mayen (Wienerroither et al 2011)</t>
  </si>
  <si>
    <t>Thysanoessa</t>
  </si>
  <si>
    <t>-0.1-0.9</t>
  </si>
  <si>
    <t>Paamiut eelpout</t>
  </si>
  <si>
    <t>545-1483</t>
  </si>
  <si>
    <t>Lycodes paamiuti</t>
  </si>
  <si>
    <t>34.87</t>
  </si>
  <si>
    <t>Thysanoessa inermis</t>
  </si>
  <si>
    <t>Digested food</t>
  </si>
  <si>
    <t>https://www.fishbase.se/popdyn/KeyfactsSummary_2v2.php?ID=58679&amp;GenusName=Lycodes&amp;SpeciesName=paamiuti&amp;vStockCode=48401&amp;fc=188</t>
  </si>
  <si>
    <t>deep-sea fish (more in the center of Baffin Bay)</t>
  </si>
  <si>
    <t>25.3 SL</t>
  </si>
  <si>
    <t>Checkered Wolf Eel</t>
  </si>
  <si>
    <t>3.7 (range 3.2-6.2)</t>
  </si>
  <si>
    <t xml:space="preserve">Lycenchelys kolthoffi </t>
  </si>
  <si>
    <t>20-4009 (1000-1850 more common)</t>
  </si>
  <si>
    <t>4.2 ± 0.17 (SE)</t>
  </si>
  <si>
    <t>https://www.fishbase.se/popdyn/KeyfactsSummary_2v2.php?ID=15471&amp;GenusName=Lycenchelys&amp;SpeciesName=kolthoffi&amp;vStockCode=14728&amp;fc=188</t>
  </si>
  <si>
    <t>58 cm (4-143 cm)</t>
  </si>
  <si>
    <t>Checker eelpout</t>
  </si>
  <si>
    <t>Lycodes vahlii</t>
  </si>
  <si>
    <t>Actiniaria</t>
  </si>
  <si>
    <t>-0.1-0.8</t>
  </si>
  <si>
    <t>400-1483</t>
  </si>
  <si>
    <t>https://www.fishbase.se/popdyn/KeyfactsSummary_2v2.php?ID=15761&amp;GenusName=Lycodes&amp;SpeciesName=vahlii&amp;vStockCode=14858&amp;fc=188</t>
  </si>
  <si>
    <t>Ammodytes</t>
  </si>
  <si>
    <t>31 SL</t>
  </si>
  <si>
    <t>Searun Arctic char</t>
  </si>
  <si>
    <t>Salvelinus alpinus</t>
  </si>
  <si>
    <t>Salmonidae</t>
  </si>
  <si>
    <t>3.5 (range -0.9-4.2)</t>
  </si>
  <si>
    <t>Annelida</t>
  </si>
  <si>
    <t>1080-2365</t>
  </si>
  <si>
    <t>https://www.fishbase.se/popdyn/KeyfactsSummary_1.php?ID=247&amp;GenusName=Salvelinus&amp;SpeciesName=alpinus&amp;vStockCode=261&amp;fc=76</t>
  </si>
  <si>
    <t>3.6 ± 0.48 (SE)</t>
  </si>
  <si>
    <t>data deficient</t>
  </si>
  <si>
    <t>Argentina silus</t>
  </si>
  <si>
    <t>benthic, , nearshore/offshore</t>
  </si>
  <si>
    <t>52.4 (9.8 average)</t>
  </si>
  <si>
    <t>Lake whitefish</t>
  </si>
  <si>
    <t>Coreganus clupeaformis</t>
  </si>
  <si>
    <t>-1.3-13.3</t>
  </si>
  <si>
    <t>0-647 (100-200 more common)</t>
  </si>
  <si>
    <t>Brachyura</t>
  </si>
  <si>
    <t>https://www.fishbase.se/popdyn/KeyfactsSummary_1.php?ID=234&amp;GenusName=Coregonus&amp;SpeciesName=clupeaformis&amp;vStockCode=248&amp;fc=76</t>
  </si>
  <si>
    <t>Caridea</t>
  </si>
  <si>
    <t>Cephalochordata</t>
  </si>
  <si>
    <t>Atlantic herring</t>
  </si>
  <si>
    <t>Clupeidae-Herrings</t>
  </si>
  <si>
    <t>-0.3 (range -1.4-5.9)</t>
  </si>
  <si>
    <t>Chionoecetes opilio</t>
  </si>
  <si>
    <t>3.7 ± 0.33 (SE)</t>
  </si>
  <si>
    <t>https://www.fishbase.se/popdyn/KeyfactsSummary_1.php?ID=24&amp;GenusName=Clupea&amp;SpeciesName=harengus&amp;vStockCode=32&amp;fc=43</t>
  </si>
  <si>
    <t>Chlamys islandica</t>
  </si>
  <si>
    <t>Clupea</t>
  </si>
  <si>
    <t>Golden redfish</t>
  </si>
  <si>
    <t>Sebastes marinus/S. norvegicus</t>
  </si>
  <si>
    <t>Sebastidae-Redfishes</t>
  </si>
  <si>
    <t>benthic, eulittoral, continental shelf and upper slope</t>
  </si>
  <si>
    <t>1 (UAM and RUSALCA trawls - Chukchi Sea)</t>
  </si>
  <si>
    <t>https://www.fishbase.se/popdyn/KeyfactsSummary_1.php?ID=501&amp;GenusName=Sebastes&amp;SpeciesName=norvegicus&amp;vStockCode=517&amp;fc=573</t>
  </si>
  <si>
    <t>&lt;200 (up to 647)</t>
  </si>
  <si>
    <t>Cottidae</t>
  </si>
  <si>
    <t>Deepwater redfish</t>
  </si>
  <si>
    <t>Sebastes mentella</t>
  </si>
  <si>
    <t>Ctenophora</t>
  </si>
  <si>
    <t>mesopelagic</t>
  </si>
  <si>
    <t>&lt;7</t>
  </si>
  <si>
    <t>-0.1-5.6</t>
  </si>
  <si>
    <t>336-1456</t>
  </si>
  <si>
    <t>yes (lower Baffin into Davis Strait)</t>
  </si>
  <si>
    <t>https://www.fishbase.se/popdyn/KeyfactsSummary_1.php?ID=505&amp;GenusName=Sebastes&amp;SpeciesName=mentella&amp;vStockCode=521&amp;fc=573</t>
  </si>
  <si>
    <t>10.3 SL</t>
  </si>
  <si>
    <t>5.1 (1.6-12.8)</t>
  </si>
  <si>
    <t>0-1407 (300-400 more common)</t>
  </si>
  <si>
    <t>3.0 ± 0.29 (SE)</t>
  </si>
  <si>
    <t>Roughhead grenadier</t>
  </si>
  <si>
    <t>Fisheries waste</t>
  </si>
  <si>
    <t>Macrourus berglax</t>
  </si>
  <si>
    <t>Macrourinae-grenardiers</t>
  </si>
  <si>
    <t>epipelagic-bathypelagic, nearshore/offshore</t>
  </si>
  <si>
    <t>10.3 (6 more common)</t>
  </si>
  <si>
    <t>113 | 61.8</t>
  </si>
  <si>
    <t>0-18</t>
  </si>
  <si>
    <t>0-1400 (100-450 more common)</t>
  </si>
  <si>
    <t>Gadidae</t>
  </si>
  <si>
    <t>0.01 | 0.04</t>
  </si>
  <si>
    <t>Gastropoda</t>
  </si>
  <si>
    <t>0.02 | 0.07</t>
  </si>
  <si>
    <t>Length infinity was given in "OT" instead of "TL". I did two different calculations, seperated by a | . First, I calculated the length infinity from the maximum length given (110-&gt;113). Second, I used the length given in the length-weight (61.8).</t>
  </si>
  <si>
    <t>https://www.fishbase.se/popdyn/KeyfactsSummary_1.php?ID=331&amp;GenusName=Macrourus&amp;SpeciesName=berglax&amp;vStockCode=345&amp;fc=185</t>
  </si>
  <si>
    <t>pelagic, neashore and offshore</t>
  </si>
  <si>
    <t>20 (30 in the North; average 13-20)</t>
  </si>
  <si>
    <t>0.04-0.045 (0.052 max)</t>
  </si>
  <si>
    <t>Holothuroidea</t>
  </si>
  <si>
    <t>Hyas</t>
  </si>
  <si>
    <t>I am not sure what OT means, but later in the same page they assume that 61.8 to be the TL (in length-weight). Maybe add a column with that result and I can compare the values based on fishbase and your calculation for length at infinity</t>
  </si>
  <si>
    <t>Hyas araneus</t>
  </si>
  <si>
    <t>0-725</t>
  </si>
  <si>
    <t>Idoteidae</t>
  </si>
  <si>
    <t>not sure if in Baffin Bay</t>
  </si>
  <si>
    <t>pelagic-oceanic, nerito-oceanic</t>
  </si>
  <si>
    <t>20 male, 25.2 female (15 common)</t>
  </si>
  <si>
    <t>Leptoclinus</t>
  </si>
  <si>
    <t>142482 off Greenland 1982-1996</t>
  </si>
  <si>
    <t>2.7 (range 0.3-7.1)</t>
  </si>
  <si>
    <t xml:space="preserve">Liparis
</t>
  </si>
  <si>
    <t>0-725 (?-200 more common)</t>
  </si>
  <si>
    <t>3.2 ± 0.09 (SE)</t>
  </si>
  <si>
    <t>Lumpenus lampretaeformis</t>
  </si>
  <si>
    <t>Lycodes</t>
  </si>
  <si>
    <t>Melanogrammus aeglefinus</t>
  </si>
  <si>
    <t>Micromesistius poutassou</t>
  </si>
  <si>
    <t>Munida sarsi</t>
  </si>
  <si>
    <t>https://www.fishbase.se/popdyn/KeyfactsSummary_1.php?ID=332&amp;GenusName=Coryphaenoides&amp;SpeciesName=rupestris&amp;vStockCode=346&amp;fc=185</t>
  </si>
  <si>
    <t>Octopoda</t>
  </si>
  <si>
    <t>mesobenthic, demersal</t>
  </si>
  <si>
    <t>Ophiuridae</t>
  </si>
  <si>
    <t>11-25 (45 max)</t>
  </si>
  <si>
    <t>Ophiuroidea</t>
  </si>
  <si>
    <t>-0.2-4.5</t>
  </si>
  <si>
    <t>Paguridae</t>
  </si>
  <si>
    <t>200-2000</t>
  </si>
  <si>
    <t>in bold are main species - prioritize these ones</t>
  </si>
  <si>
    <t>highly migratory</t>
  </si>
  <si>
    <t>110 male, 130 female</t>
  </si>
  <si>
    <t>7 max</t>
  </si>
  <si>
    <t>8148 off Greenland 1982-1996</t>
  </si>
  <si>
    <t>Pleuronectidae</t>
  </si>
  <si>
    <t>-1-4</t>
  </si>
  <si>
    <t>1-2200 (500-1000 more common)</t>
  </si>
  <si>
    <t>4.4 ± 0.14 (SE)</t>
  </si>
  <si>
    <t>Polychaeta</t>
  </si>
  <si>
    <t>benthopelagic, nearshore/offshore</t>
  </si>
  <si>
    <t xml:space="preserve">56 average </t>
  </si>
  <si>
    <t>-0.5-6</t>
  </si>
  <si>
    <t>1-2000 (500-1000 more common)</t>
  </si>
  <si>
    <t>Sabinea</t>
  </si>
  <si>
    <t>demersal, coastal, offshore</t>
  </si>
  <si>
    <t>Sclerocrangon</t>
  </si>
  <si>
    <t>Sebastidae</t>
  </si>
  <si>
    <t>Sebastes</t>
  </si>
  <si>
    <t>0-90</t>
  </si>
  <si>
    <t>Trisopterus esmarkii</t>
  </si>
  <si>
    <t>demersal, coastal, benthic</t>
  </si>
  <si>
    <t>-0.1 (range -1.7-4.3)</t>
  </si>
  <si>
    <t>3.4 ± 0.06 (SE)</t>
  </si>
  <si>
    <t>benthic, sublittoral, brackish</t>
  </si>
  <si>
    <t>35 (range 10-21)</t>
  </si>
  <si>
    <t>20-91</t>
  </si>
  <si>
    <t>64 (average 45)</t>
  </si>
  <si>
    <t>1.4 (3.6 max)</t>
  </si>
  <si>
    <t>12-15</t>
  </si>
  <si>
    <t>5-145 (&lt;100 more common)</t>
  </si>
  <si>
    <t>potentially bycatch</t>
  </si>
  <si>
    <t>*quite adaptable to variable temp and sal; thought to occur in Nunavut in limited abundance</t>
  </si>
  <si>
    <t>juveniles/&lt;12</t>
  </si>
  <si>
    <t>3.6 max</t>
  </si>
  <si>
    <t>6.1 (range 0.7-13.1)</t>
  </si>
  <si>
    <t>5-143</t>
  </si>
  <si>
    <t>other crustacea</t>
  </si>
  <si>
    <t>3.6 ± 0.08 (SE)</t>
  </si>
  <si>
    <t>91 (average 57.5)</t>
  </si>
  <si>
    <t>9.1 (max)</t>
  </si>
  <si>
    <t>0-375</t>
  </si>
  <si>
    <t>adults/&gt;12</t>
  </si>
  <si>
    <t>demersal, freshwater/brackish/marine</t>
  </si>
  <si>
    <t>91 (57.5 common)</t>
  </si>
  <si>
    <t>9.1 max</t>
  </si>
  <si>
    <t>3.2 (range 0.2-8.3)</t>
  </si>
  <si>
    <t>3.6 ± 0.11 (SE)</t>
  </si>
  <si>
    <t>unlikely (pacific only?)</t>
  </si>
  <si>
    <t>154710 off Greenland in 1986-1996</t>
  </si>
  <si>
    <t>July-September</t>
  </si>
  <si>
    <t>-0.5-2.5</t>
  </si>
  <si>
    <t>has stable isotope data</t>
  </si>
  <si>
    <t>% of wet mass</t>
  </si>
  <si>
    <t>10-3000 (90-250 more common)</t>
  </si>
  <si>
    <t>variation of prey proportion with latitude</t>
  </si>
  <si>
    <t xml:space="preserve">some notes on specific prey dominance with latitude </t>
  </si>
  <si>
    <t>variation of dominant prey group with fish size</t>
  </si>
  <si>
    <t>decapods</t>
  </si>
  <si>
    <t>7.6-16.8</t>
  </si>
  <si>
    <t>159-1476</t>
  </si>
  <si>
    <t>% of count</t>
  </si>
  <si>
    <t>bathydemersal, benthic</t>
  </si>
  <si>
    <t>30 SL (14 SL common)</t>
  </si>
  <si>
    <t>2.6 (range 0.3-7.7)</t>
  </si>
  <si>
    <t>165-1342 (165-215 more common)</t>
  </si>
  <si>
    <t>4.1 ± 0.22 (SE)</t>
  </si>
  <si>
    <t>348 (164 for stomach analysis)</t>
  </si>
  <si>
    <r>
      <t xml:space="preserve">length 9.7 </t>
    </r>
    <r>
      <rPr>
        <sz val="11"/>
        <color theme="1"/>
        <rFont val="Calibri"/>
      </rPr>
      <t>±</t>
    </r>
    <r>
      <rPr>
        <sz val="11"/>
        <color theme="1"/>
        <rFont val="Calibri"/>
      </rPr>
      <t xml:space="preserve"> 1.3 SD cm</t>
    </r>
  </si>
  <si>
    <t>meso- to bathybenthic</t>
  </si>
  <si>
    <t>1.2-2.9</t>
  </si>
  <si>
    <t>300-1800</t>
  </si>
  <si>
    <t>January, May-June, August-September</t>
  </si>
  <si>
    <t>seasonal variation per sampling location</t>
  </si>
  <si>
    <t>all individuals/all seasons</t>
  </si>
  <si>
    <t>occurrence (n of stomachs with this prey)</t>
  </si>
  <si>
    <t>larvaceans</t>
  </si>
  <si>
    <t>3.3 (range 0.3-8.8)</t>
  </si>
  <si>
    <t>chaetognaths</t>
  </si>
  <si>
    <t>molluscan larvae</t>
  </si>
  <si>
    <t>140-2500 (300-1500 more common)</t>
  </si>
  <si>
    <t>pteropods</t>
  </si>
  <si>
    <t>4.3 ± 0.54 (SE)</t>
  </si>
  <si>
    <t>fish larvae</t>
  </si>
  <si>
    <t>cirripedian larvae</t>
  </si>
  <si>
    <t>brachyuran larvae</t>
  </si>
  <si>
    <t>benthic, continental slope, nearshore/offshore</t>
  </si>
  <si>
    <t>106 (63 largest in Canada)</t>
  </si>
  <si>
    <t>cladocerans</t>
  </si>
  <si>
    <t>&lt;4</t>
  </si>
  <si>
    <t>fish eggs</t>
  </si>
  <si>
    <t>260-2500</t>
  </si>
  <si>
    <t>34.5-35.5 %</t>
  </si>
  <si>
    <t>diatoms</t>
  </si>
  <si>
    <t>dominance (n of stomachs where prey had highest volume)</t>
  </si>
  <si>
    <t>Somniosidae-Sharks</t>
  </si>
  <si>
    <t>epibenthic-pelagic, littoral, continental/insular shelf</t>
  </si>
  <si>
    <t>730 (average 340 males, 500 females)</t>
  </si>
  <si>
    <t>775 (max)</t>
  </si>
  <si>
    <t>0.6-12</t>
  </si>
  <si>
    <t>up to 2200</t>
  </si>
  <si>
    <t>*fished in other Arctic regions such as Greenland</t>
  </si>
  <si>
    <t>775 max</t>
  </si>
  <si>
    <t>21 off Greenland 1982-1996</t>
  </si>
  <si>
    <t>1-12</t>
  </si>
  <si>
    <t>0-2200 (200-300 more common)</t>
  </si>
  <si>
    <t>4.4 ± 0.57 (SE)</t>
  </si>
  <si>
    <t>11.4 (max)</t>
  </si>
  <si>
    <t>variation in importance of calanoids, euphausiids and appendicularians with fish length</t>
  </si>
  <si>
    <t>calanoid cop</t>
  </si>
  <si>
    <t>diet by weight %</t>
  </si>
  <si>
    <t>-1.3-14</t>
  </si>
  <si>
    <t>appendicuaria</t>
  </si>
  <si>
    <t>15-1400</t>
  </si>
  <si>
    <t>furcilia l.</t>
  </si>
  <si>
    <t>adult krill</t>
  </si>
  <si>
    <t>calyptopis</t>
  </si>
  <si>
    <t>cladorcera</t>
  </si>
  <si>
    <t>demersal, eurybathic, eurythermic, benthic</t>
  </si>
  <si>
    <t>others</t>
  </si>
  <si>
    <t>11.4 max</t>
  </si>
  <si>
    <t>15351 off Greenland 1982-1996</t>
  </si>
  <si>
    <t>Oikopleura dioica</t>
  </si>
  <si>
    <t>-1-14</t>
  </si>
  <si>
    <t>Thysanoessa furcilia</t>
  </si>
  <si>
    <t>5-1540 (25-440 more common)</t>
  </si>
  <si>
    <t>Evadne nordmanni</t>
  </si>
  <si>
    <t>4.2 ± 0.27 (SE)</t>
  </si>
  <si>
    <t>Oithona sp</t>
  </si>
  <si>
    <t>Verruca stroemia</t>
  </si>
  <si>
    <t>Parathemisto abyssurum</t>
  </si>
  <si>
    <t>T. calyptopis</t>
  </si>
  <si>
    <t>&lt;100 off Greenland in 1982-1996</t>
  </si>
  <si>
    <t>Capelin larvae</t>
  </si>
  <si>
    <t>8</t>
  </si>
  <si>
    <t>140-1463 (165-255 more common)</t>
  </si>
  <si>
    <t>T. raschii</t>
  </si>
  <si>
    <t>4.4 ± 0.62 (SE)</t>
  </si>
  <si>
    <t>Euchaeta norvegica</t>
  </si>
  <si>
    <t>Limacina sp.</t>
  </si>
  <si>
    <t>Balanus balanoides</t>
  </si>
  <si>
    <t>Capelin eggs</t>
  </si>
  <si>
    <t>Zoea larvae (crab)</t>
  </si>
  <si>
    <t>Podon polyphemoides</t>
  </si>
  <si>
    <t>16-23</t>
  </si>
  <si>
    <t>14 cm (5-19 cm)</t>
  </si>
  <si>
    <t>-1.3-4</t>
  </si>
  <si>
    <t>5-400</t>
  </si>
  <si>
    <t>32-33.3</t>
  </si>
  <si>
    <t>Calanus finmarchicus</t>
  </si>
  <si>
    <t>benthopelagic, benthic</t>
  </si>
  <si>
    <t>10 off Greenland 1982-1996</t>
  </si>
  <si>
    <t>Chaetognatha</t>
  </si>
  <si>
    <t>-0.6 (range -1.6-2.1)</t>
  </si>
  <si>
    <t>benthopelagic, nearshore</t>
  </si>
  <si>
    <t>5-400 (16-70 more common)</t>
  </si>
  <si>
    <t>32-33 ppt</t>
  </si>
  <si>
    <t>forage fish</t>
  </si>
  <si>
    <t>69 (UAM and RUSALCA trawls - Chukchi Sea)</t>
  </si>
  <si>
    <t>-1.6-11.5</t>
  </si>
  <si>
    <t>2-773</t>
  </si>
  <si>
    <t>25.8-35</t>
  </si>
  <si>
    <t>1990 off Greenland 1982-1996</t>
  </si>
  <si>
    <t>2.3 (range 0.2-7)</t>
  </si>
  <si>
    <t>2-607</t>
  </si>
  <si>
    <t>3.3 ± 0.39 (SE)</t>
  </si>
  <si>
    <t>-1.4-10.1</t>
  </si>
  <si>
    <t>2-607 (2-91 more common)</t>
  </si>
  <si>
    <t>29.5-32 ppt</t>
  </si>
  <si>
    <t>in 1992 (fish age 1)</t>
  </si>
  <si>
    <t>benthic, nerito-pelagic, nearshore</t>
  </si>
  <si>
    <t>9 (average 6.5)</t>
  </si>
  <si>
    <t>10-20</t>
  </si>
  <si>
    <t>0-50 (1-3 more common)</t>
  </si>
  <si>
    <t>in 1993 (fish age 2-3)</t>
  </si>
  <si>
    <t>benthopelagic, nerito-pelagic</t>
  </si>
  <si>
    <t>9 (6.5 common)</t>
  </si>
  <si>
    <t>0-100 (70-77 more common)</t>
  </si>
  <si>
    <t>3.3 ± 0.10 (SE)</t>
  </si>
  <si>
    <t>nerito-pelagic, nearhsore</t>
  </si>
  <si>
    <t>4-20</t>
  </si>
  <si>
    <t>benthopelagic, anadromous, coastal/freshwater</t>
  </si>
  <si>
    <t>11 (5.1 common)</t>
  </si>
  <si>
    <t>3.3 ± 0.18 (SE)</t>
  </si>
  <si>
    <t>4   (UAM and RUSALCA trawls - Chukchi Sea)</t>
  </si>
  <si>
    <t>-1.8-10.5</t>
  </si>
  <si>
    <t>20-100</t>
  </si>
  <si>
    <t>28.73-33.44</t>
  </si>
  <si>
    <t>25 cm (9-39 cm)</t>
  </si>
  <si>
    <t>demersal, benthic, continental shelf on shallower waters</t>
  </si>
  <si>
    <t>442 off Greenland 1982-1996</t>
  </si>
  <si>
    <t>-0.5 (range -1.5-4.8)</t>
  </si>
  <si>
    <t>0-320</t>
  </si>
  <si>
    <t>3.1 ± 0.26 (SE)</t>
  </si>
  <si>
    <t>benthic, upper continental slope, demersal</t>
  </si>
  <si>
    <t>-1.2-8.3</t>
  </si>
  <si>
    <t>&lt;100 (up to 320)</t>
  </si>
  <si>
    <t>31-34 ppt</t>
  </si>
  <si>
    <t>20.5-23.8</t>
  </si>
  <si>
    <t>68 (two stations on the slope Beaufort Sea)</t>
  </si>
  <si>
    <t>-0.9-3.7</t>
  </si>
  <si>
    <t>800-900</t>
  </si>
  <si>
    <t>34.86</t>
  </si>
  <si>
    <t>2012-2014</t>
  </si>
  <si>
    <t>fatty acids and stable isotopes</t>
  </si>
  <si>
    <t>upper slope (averaged years)</t>
  </si>
  <si>
    <t>bathydemersal, deep-water, benthic</t>
  </si>
  <si>
    <t>Zoarcidae (eelpouts)</t>
  </si>
  <si>
    <t>Liparis fabricii</t>
  </si>
  <si>
    <t>24 NG</t>
  </si>
  <si>
    <t>Liparis fabricci is a gelatinous seasnail</t>
  </si>
  <si>
    <t>Zoarcidae</t>
  </si>
  <si>
    <t>Unidentified fishes</t>
  </si>
  <si>
    <t>3.5 (range -0.9-3.9)</t>
  </si>
  <si>
    <t>eggs</t>
  </si>
  <si>
    <t>Boreomysis arctica</t>
  </si>
  <si>
    <t>1371-1880</t>
  </si>
  <si>
    <t>&lt;1</t>
  </si>
  <si>
    <t>Ampeliscidae</t>
  </si>
  <si>
    <t>Isopoda n det</t>
  </si>
  <si>
    <t>demersal, offshore</t>
  </si>
  <si>
    <t>Rhachotropis aculeata</t>
  </si>
  <si>
    <t>24 (10-22 common, 13 average)</t>
  </si>
  <si>
    <t>-0.2-3.7</t>
  </si>
  <si>
    <t>708-2150 (1370-1880 more common)</t>
  </si>
  <si>
    <t>Gammarellus homari</t>
  </si>
  <si>
    <t>Calanus hyperboreous</t>
  </si>
  <si>
    <t>polychaeta</t>
  </si>
  <si>
    <t>lower slope (averaged years)</t>
  </si>
  <si>
    <t>25-35</t>
  </si>
  <si>
    <t>0.2-4.9</t>
  </si>
  <si>
    <t>54-1288</t>
  </si>
  <si>
    <t>33-35</t>
  </si>
  <si>
    <t>demersal, benthic, epibenthic</t>
  </si>
  <si>
    <t>44.5 SL</t>
  </si>
  <si>
    <t>0.8 (range -0.9-4)</t>
  </si>
  <si>
    <t>25-1187</t>
  </si>
  <si>
    <t>epi-mesobenthic</t>
  </si>
  <si>
    <t>55-65</t>
  </si>
  <si>
    <t>15 (Davis Strait and southern Baffin Bay by Jorgensen et al 2005)</t>
  </si>
  <si>
    <t>-1.5-0.1</t>
  </si>
  <si>
    <t>6-930</t>
  </si>
  <si>
    <t>34.42</t>
  </si>
  <si>
    <t>April-January</t>
  </si>
  <si>
    <t>1996-1998</t>
  </si>
  <si>
    <t>Hovde et al 2002</t>
  </si>
  <si>
    <t>all statios/years</t>
  </si>
  <si>
    <t>Gastropoda unidentified</t>
  </si>
  <si>
    <t>&lt;0.05</t>
  </si>
  <si>
    <t>also % frequency of occurrence and % by number</t>
  </si>
  <si>
    <t>Buccinidae</t>
  </si>
  <si>
    <t>Caphalopoda unidentified+others</t>
  </si>
  <si>
    <t>100-930</t>
  </si>
  <si>
    <t>Gonatus fabricii</t>
  </si>
  <si>
    <t>3.5 ± 0.53 (SE)</t>
  </si>
  <si>
    <t>Todarodes sagittatus</t>
  </si>
  <si>
    <t>Sepiolidae</t>
  </si>
  <si>
    <t>bathydemersal, neashore/offshore</t>
  </si>
  <si>
    <t>Isopoda unidentified</t>
  </si>
  <si>
    <t>30-35 ppt</t>
  </si>
  <si>
    <t>Parathemisto abyssorum</t>
  </si>
  <si>
    <t>Parathemisto libellula</t>
  </si>
  <si>
    <t>Parathemisto spp</t>
  </si>
  <si>
    <t>Euphausiidae unidentified</t>
  </si>
  <si>
    <t>46.5-57</t>
  </si>
  <si>
    <t>4 (UAM and RUSALCA trawls - Chukchi Sea)</t>
  </si>
  <si>
    <t>-1.7-4.9</t>
  </si>
  <si>
    <t>Natantia unidentified+others</t>
  </si>
  <si>
    <t>50-1400</t>
  </si>
  <si>
    <t>34.61-34.82</t>
  </si>
  <si>
    <t>Pasiphaeidae unidentified</t>
  </si>
  <si>
    <t>Pasiphaea multidentata</t>
  </si>
  <si>
    <t>Pasiphaea tarda</t>
  </si>
  <si>
    <t>Pandalidae unidentified</t>
  </si>
  <si>
    <t>0.4 (range -0.7-2.6)</t>
  </si>
  <si>
    <t>357-1400</t>
  </si>
  <si>
    <t>Crangonidae</t>
  </si>
  <si>
    <t>3.8 ± 0.61 (SE)</t>
  </si>
  <si>
    <t>Pagurus pubescens</t>
  </si>
  <si>
    <t>Pycnogonida</t>
  </si>
  <si>
    <t>Argentinidae unidentified</t>
  </si>
  <si>
    <t>-0.6-0.3</t>
  </si>
  <si>
    <t>0-1400 (335-610 more common)</t>
  </si>
  <si>
    <t>34 or above</t>
  </si>
  <si>
    <t>Notolepis rissoi kroyeri</t>
  </si>
  <si>
    <t>Gadidae unidentified+others</t>
  </si>
  <si>
    <t>Gadiculus argenteus thori</t>
  </si>
  <si>
    <t>Pollachius virens</t>
  </si>
  <si>
    <t>-1.5-1.1</t>
  </si>
  <si>
    <t>42-365</t>
  </si>
  <si>
    <t>Brosme brosme</t>
  </si>
  <si>
    <t>27.6-35</t>
  </si>
  <si>
    <t>Onogadus argentatus</t>
  </si>
  <si>
    <t>Sebastes marinus</t>
  </si>
  <si>
    <t>Paraliparis bathybii</t>
  </si>
  <si>
    <t>Lycodes frigidus</t>
  </si>
  <si>
    <t>Hippoflossoides platessoides</t>
  </si>
  <si>
    <t>-0.5 (-1.6-2.6)</t>
  </si>
  <si>
    <t>Teleostei unidentified+others</t>
  </si>
  <si>
    <t>3.5 ± 0.55 (SE)</t>
  </si>
  <si>
    <t>offal</t>
  </si>
  <si>
    <t>most important prey groups per fish length group reported in % occurrence (feeding on fish and empty stomachs increase with length)</t>
  </si>
  <si>
    <t>deep slope</t>
  </si>
  <si>
    <t xml:space="preserve">Natantia  </t>
  </si>
  <si>
    <t>38 (range 15.5-34.5)</t>
  </si>
  <si>
    <t>Chiasmodon niger</t>
  </si>
  <si>
    <t>42-365 (&gt;130 more common)</t>
  </si>
  <si>
    <t>34 at least</t>
  </si>
  <si>
    <t>benthic, continental shelf</t>
  </si>
  <si>
    <t>Scopelosaurus spp</t>
  </si>
  <si>
    <t>0.0046-0.0049</t>
  </si>
  <si>
    <t>0.3-4</t>
  </si>
  <si>
    <t>5-480</t>
  </si>
  <si>
    <t>Gadus sp</t>
  </si>
  <si>
    <t>&gt;34.5 ppt</t>
  </si>
  <si>
    <t>Gaidropsarus sp</t>
  </si>
  <si>
    <t>Macrourus sp</t>
  </si>
  <si>
    <t>Nemichthyidae</t>
  </si>
  <si>
    <t>demersal, benthic, continental shelf</t>
  </si>
  <si>
    <t>Gastropoda, buccinidae</t>
  </si>
  <si>
    <t>Gonatus sp</t>
  </si>
  <si>
    <t>Chiroteuthis sp</t>
  </si>
  <si>
    <t>Unidentified squid</t>
  </si>
  <si>
    <t>-0.1 (range -1.6-3.2)</t>
  </si>
  <si>
    <t>Unidentified material</t>
  </si>
  <si>
    <t>8-481</t>
  </si>
  <si>
    <t>3.2 ± 0.35 (SE)</t>
  </si>
  <si>
    <t>bathydemersal, nearhsore/offshore</t>
  </si>
  <si>
    <t>37.5 male, 23 female (SL?)</t>
  </si>
  <si>
    <t>around 1</t>
  </si>
  <si>
    <t>298-668</t>
  </si>
  <si>
    <t>33-34.5 ppt</t>
  </si>
  <si>
    <t>37.5 SL male, 23.0 SL female</t>
  </si>
  <si>
    <t>Gonatussp</t>
  </si>
  <si>
    <t>4.5 ± 0.80 (SE)</t>
  </si>
  <si>
    <t>no map</t>
  </si>
  <si>
    <t>% number</t>
  </si>
  <si>
    <t>demersal, nearshore/offshore</t>
  </si>
  <si>
    <t>28.7 (average 18-20)</t>
  </si>
  <si>
    <t>-2-1.1</t>
  </si>
  <si>
    <t>6-1750</t>
  </si>
  <si>
    <t>0.8 (range -0.9-4.9)</t>
  </si>
  <si>
    <t>19-1750</t>
  </si>
  <si>
    <t>3.1 ± 0.36 (SE)</t>
  </si>
  <si>
    <t>epi-meso-bathybenthic</t>
  </si>
  <si>
    <t>28.9 SL</t>
  </si>
  <si>
    <t>-1.8-3.7</t>
  </si>
  <si>
    <t>11-1750</t>
  </si>
  <si>
    <t>Orr and Bowering 1997</t>
  </si>
  <si>
    <t>results by fish size (density plots)</t>
  </si>
  <si>
    <t>31.97-34.86</t>
  </si>
  <si>
    <t>need to get this data - contact authors?</t>
  </si>
  <si>
    <t>unlikely (eastern side of Baffin Bay)</t>
  </si>
  <si>
    <t>predator size is the most important factor defining prey choice (compared to depth or temperature)</t>
  </si>
  <si>
    <t>Cephalopoda</t>
  </si>
  <si>
    <t>Orr and Bowering 1999</t>
  </si>
  <si>
    <t>Disko Island is an important nursery area for halibut</t>
  </si>
  <si>
    <t>Orr and Bowering 2000</t>
  </si>
  <si>
    <t>largest fish collected at depths greater than 500 m</t>
  </si>
  <si>
    <t>Orr and Bowering 2001</t>
  </si>
  <si>
    <t>26 (15-20)</t>
  </si>
  <si>
    <t>Gonatus spp</t>
  </si>
  <si>
    <t>Orr and Bowering 2002</t>
  </si>
  <si>
    <t>Hyperiidae</t>
  </si>
  <si>
    <t>Orr and Bowering 2003</t>
  </si>
  <si>
    <t>Liparidae</t>
  </si>
  <si>
    <t>Orr and Bowering 2004</t>
  </si>
  <si>
    <t>Orr and Bowering 2005</t>
  </si>
  <si>
    <t>Natantia</t>
  </si>
  <si>
    <t>0-300 (&lt;190 more common)</t>
  </si>
  <si>
    <t>Orr and Bowering 2006</t>
  </si>
  <si>
    <t>&gt;25 ppt</t>
  </si>
  <si>
    <t>Orr and Bowering 2007</t>
  </si>
  <si>
    <t>Orr and Bowering 2008</t>
  </si>
  <si>
    <t>Orr and Bowering 2009</t>
  </si>
  <si>
    <t>June-April</t>
  </si>
  <si>
    <t>1990-1992</t>
  </si>
  <si>
    <t>species collected from offshore fishery</t>
  </si>
  <si>
    <t>averaged results for empty stomachs across years and sampling seasons</t>
  </si>
  <si>
    <t>averaged summer diet results for 1990-1991 -the study also reports autumn, spring and winter diet and % weight, N, and partial fullness indices</t>
  </si>
  <si>
    <t>Unidentified hyperiida</t>
  </si>
  <si>
    <t>-0.9 (range -1.6-1.6)</t>
  </si>
  <si>
    <t>5-300</t>
  </si>
  <si>
    <t>Pandalus montagui</t>
  </si>
  <si>
    <t>Pandalus spp</t>
  </si>
  <si>
    <t>Others and unidentified natantia</t>
  </si>
  <si>
    <t>Unidentified crustacea</t>
  </si>
  <si>
    <t>bathydemersal, benthic, continental slopes</t>
  </si>
  <si>
    <t>24 male, 22.2 female (SL?)</t>
  </si>
  <si>
    <t>-0.02-3.2</t>
  </si>
  <si>
    <t>570-1337</t>
  </si>
  <si>
    <t>34.5-34.7</t>
  </si>
  <si>
    <t>Sebastes spp.</t>
  </si>
  <si>
    <t>Others and unidentified fish</t>
  </si>
  <si>
    <t>Unidentified and POM</t>
  </si>
  <si>
    <t>24 SL male, 22.2 SL female</t>
  </si>
  <si>
    <t>350-1337</t>
  </si>
  <si>
    <t>49 cm (10-108 cm)</t>
  </si>
  <si>
    <t>Anarhichas</t>
  </si>
  <si>
    <t>Argentina</t>
  </si>
  <si>
    <t>23.2 SL</t>
  </si>
  <si>
    <t>202-930</t>
  </si>
  <si>
    <t>3.1 ± 0.30 (SE)</t>
  </si>
  <si>
    <t>1638 per km2 (off western Greenland by Moller and Jorgensen 2000)</t>
  </si>
  <si>
    <t>1.7-4.1</t>
  </si>
  <si>
    <t>Liparis</t>
  </si>
  <si>
    <t>0-5</t>
  </si>
  <si>
    <t>65-1200</t>
  </si>
  <si>
    <t>3.4 ± 0.42 (SE)</t>
  </si>
  <si>
    <t>Arctic char</t>
  </si>
  <si>
    <t>Myopsida</t>
  </si>
  <si>
    <t>Arctozenus rissoi</t>
  </si>
  <si>
    <t>Oegopsida</t>
  </si>
  <si>
    <t>anadromous</t>
  </si>
  <si>
    <t>yes+subistence</t>
  </si>
  <si>
    <t>benthopelagic, anadromous, nerito-pelagic, coastal</t>
  </si>
  <si>
    <t>107 (40 commmon)</t>
  </si>
  <si>
    <t>15 max</t>
  </si>
  <si>
    <t>Stomiidae</t>
  </si>
  <si>
    <t>0-70 (0-1 more common)</t>
  </si>
  <si>
    <t>4.4 ± 0.51 (SE)</t>
  </si>
  <si>
    <t xml:space="preserve">Digested food
</t>
  </si>
  <si>
    <t>Coreganus clupeaformes</t>
  </si>
  <si>
    <t>anadromous, amphidromous, nerito-pelagic</t>
  </si>
  <si>
    <t>80 (average 40-50)</t>
  </si>
  <si>
    <t>0.9-18 (max 19)</t>
  </si>
  <si>
    <t>up to 130</t>
  </si>
  <si>
    <t>subsistence?</t>
  </si>
  <si>
    <t>28 cm (4-51 cm)</t>
  </si>
  <si>
    <t>anadromous, nerito-pelagic</t>
  </si>
  <si>
    <t>100 (54.1 common)</t>
  </si>
  <si>
    <t>19 max</t>
  </si>
  <si>
    <t>Actiniidae</t>
  </si>
  <si>
    <t>18-128</t>
  </si>
  <si>
    <t>Ammodytidae</t>
  </si>
  <si>
    <t>3.2 ± 0.17 (SE)</t>
  </si>
  <si>
    <t>Ampelisca</t>
  </si>
  <si>
    <t>pelagic, inshore/offshore</t>
  </si>
  <si>
    <t>30 (45 max)</t>
  </si>
  <si>
    <t>1.1 (max)</t>
  </si>
  <si>
    <t>1-18</t>
  </si>
  <si>
    <t>0-364 (0-200 more common)</t>
  </si>
  <si>
    <t>*not very common in Nunavut</t>
  </si>
  <si>
    <t>45 SL (30 SL common)</t>
  </si>
  <si>
    <t>1.1 max</t>
  </si>
  <si>
    <t>Arcidae</t>
  </si>
  <si>
    <t>3.4 ± 0.13 (SE)</t>
  </si>
  <si>
    <t>epibenthic-pelagic, nearshore/offshore</t>
  </si>
  <si>
    <t>Arctinula</t>
  </si>
  <si>
    <t>100 (45 average)</t>
  </si>
  <si>
    <t>0.6-10</t>
  </si>
  <si>
    <t>50-1000 (100-500 more common)</t>
  </si>
  <si>
    <t>in the diet of narwhal (not much) in Pond Inlet, Baffin Bay - Finley et al 1982</t>
  </si>
  <si>
    <t>pelagic-oceanic</t>
  </si>
  <si>
    <t>100 (45 common)</t>
  </si>
  <si>
    <t>499428 off Greenland 1982-1996</t>
  </si>
  <si>
    <t>3-7</t>
  </si>
  <si>
    <t>100-1000 (100-500 more common)</t>
  </si>
  <si>
    <t>4.0 ± 0.68 (SE)</t>
  </si>
  <si>
    <t>Arctinula greenlandica</t>
  </si>
  <si>
    <t>40-45 (males), 45-60 (females)</t>
  </si>
  <si>
    <t>4-11</t>
  </si>
  <si>
    <t>350-500</t>
  </si>
  <si>
    <t>in the diet of Greenland halibut in Davis Strait - Orr and Bowering 1997; eaten by harp and hooded seals, thorny skate, Greenland halibut, atlantic cod, wolffishes</t>
  </si>
  <si>
    <t>bathypelagic, epibenthic-pelagic</t>
  </si>
  <si>
    <t>696299 off Greenland 1982-1996</t>
  </si>
  <si>
    <t>3.6 (range 0.4-6.6)</t>
  </si>
  <si>
    <t>300-1441</t>
  </si>
  <si>
    <t>4.1 ± 0.66 (SE)</t>
  </si>
  <si>
    <t>Asteroidea</t>
  </si>
  <si>
    <t>2046 off Greenland in 1982-1996</t>
  </si>
  <si>
    <t>0-4</t>
  </si>
  <si>
    <t>100-1000 (300-500 more common)</t>
  </si>
  <si>
    <t>3.6 ± 0.53 (SE)</t>
  </si>
  <si>
    <t>Bolocera tuediae</t>
  </si>
  <si>
    <t>Boa dragonfish</t>
  </si>
  <si>
    <t>Stomias boa</t>
  </si>
  <si>
    <t>Stomiidae-dragonfishes</t>
  </si>
  <si>
    <t>32.2 SL</t>
  </si>
  <si>
    <t>6 off Greenland in 1982-1996</t>
  </si>
  <si>
    <t>6.8 (range 1.7-13.2)</t>
  </si>
  <si>
    <t>200-2173</t>
  </si>
  <si>
    <t>4.0 ± 0.64 (SE)</t>
  </si>
  <si>
    <t>Careproctus</t>
  </si>
  <si>
    <t>*species that were reported to be present near Qik in the Nunavut Coastal Resources Inventory</t>
  </si>
  <si>
    <t>when source is Mecklenburg et al 2016, this author reports distribution of these species in Baffin Bay</t>
  </si>
  <si>
    <t>fishbase also has distribution maps</t>
  </si>
  <si>
    <t>Ctenodiscus crispatus</t>
  </si>
  <si>
    <t>Echinodermata</t>
  </si>
  <si>
    <t>Echinoidea</t>
  </si>
  <si>
    <t>Foraminifera</t>
  </si>
  <si>
    <t xml:space="preserve">Gastropoda
</t>
  </si>
  <si>
    <t>Golfingia margaritacea</t>
  </si>
  <si>
    <t>Golfingiidae</t>
  </si>
  <si>
    <t>Hymenaster pellucidus</t>
  </si>
  <si>
    <t>Idotea pelagica</t>
  </si>
  <si>
    <t>Mollusca</t>
  </si>
  <si>
    <t>Molpadia borealis</t>
  </si>
  <si>
    <t>Nephtyidae</t>
  </si>
  <si>
    <t>Ophiocten sericeum</t>
  </si>
  <si>
    <t>Ophiopholis aculeata</t>
  </si>
  <si>
    <t>Ophiura</t>
  </si>
  <si>
    <t>Ophiura sarsi</t>
  </si>
  <si>
    <t>Ophiurida</t>
  </si>
  <si>
    <t>Osteichthyes</t>
  </si>
  <si>
    <t>Pandalus</t>
  </si>
  <si>
    <t>Pontophilus</t>
  </si>
  <si>
    <t>Sipuncula</t>
  </si>
  <si>
    <t>Sipunculidae</t>
  </si>
  <si>
    <t>Spiochaetopterus typicus</t>
  </si>
  <si>
    <t>Stichaeidae</t>
  </si>
  <si>
    <t>Strongylocentrotus</t>
  </si>
  <si>
    <t>Triglops</t>
  </si>
  <si>
    <t>Triglops nybelini</t>
  </si>
  <si>
    <t>Trophonia</t>
  </si>
  <si>
    <t>Turrisipho lachesis</t>
  </si>
  <si>
    <t>4 females</t>
  </si>
  <si>
    <t>Buccinum cyaneum</t>
  </si>
  <si>
    <t>this study has FA dietary data for muscle and liver</t>
  </si>
  <si>
    <t>14 males</t>
  </si>
  <si>
    <t>Strongylocentrotus droebachiensis</t>
  </si>
  <si>
    <t>squid spp</t>
  </si>
  <si>
    <t>Gorgonecephalus arcticus</t>
  </si>
  <si>
    <t>*including Orchomenella spp, Onisimus spp, Menigrates spp</t>
  </si>
  <si>
    <t xml:space="preserve">*scavaging amphipods </t>
  </si>
  <si>
    <t>lumpfish</t>
  </si>
  <si>
    <t>Pusa hispida</t>
  </si>
  <si>
    <t>Pusa hispida pup</t>
  </si>
  <si>
    <t>skate egg</t>
  </si>
  <si>
    <t>unidentified teleost</t>
  </si>
  <si>
    <t>2012-2015</t>
  </si>
  <si>
    <t>this study has SI data per size class for sculpin and dietary items including Arctic cod, Liparis and invertebrates</t>
  </si>
  <si>
    <t>*not all individuals were sexed</t>
  </si>
  <si>
    <t>*48 females</t>
  </si>
  <si>
    <t>size class 1 (n=89)</t>
  </si>
  <si>
    <t xml:space="preserve">Amphipods (Gammarus spp. And Onisimus spp.) </t>
  </si>
  <si>
    <t>% frequency of occurrence (% of individuals sampled)</t>
  </si>
  <si>
    <t>I averaged the 4 years of the study here</t>
  </si>
  <si>
    <t xml:space="preserve">54 males </t>
  </si>
  <si>
    <t>&lt;20cm</t>
  </si>
  <si>
    <t>Polychaete (Scale worm spp.)</t>
  </si>
  <si>
    <t>Decapods (Mysid and Eualas shrimp)</t>
  </si>
  <si>
    <t>Fish (Arctic cod, M. Scorpius, unidentified)</t>
  </si>
  <si>
    <t>Molluscs</t>
  </si>
  <si>
    <t>size class 2 (n=90)</t>
  </si>
  <si>
    <t>20-25 cm</t>
  </si>
  <si>
    <t>size class 3 (n=49)</t>
  </si>
  <si>
    <t>&gt;25 cm</t>
  </si>
  <si>
    <t>N (count % individuals sampled)</t>
  </si>
  <si>
    <t>mean = 8.6 cm</t>
  </si>
  <si>
    <t>% N, percent by number</t>
  </si>
  <si>
    <t>Northern Norway (Inner basin of Porsangerfjord)</t>
  </si>
  <si>
    <t>Throughout the seasons</t>
  </si>
  <si>
    <t>2009-2011</t>
  </si>
  <si>
    <t>Källgren et al. 2014</t>
  </si>
  <si>
    <t>range = 3.5-10.5 cm</t>
  </si>
  <si>
    <t>% frequency of occurence</t>
  </si>
  <si>
    <t>Decapoda</t>
  </si>
  <si>
    <t>Other (prey that didn't belong to other categories)</t>
  </si>
  <si>
    <t>mean = 16.8 cm</t>
  </si>
  <si>
    <t>range = 11.0-20.0 cm</t>
  </si>
  <si>
    <t>Pisces</t>
  </si>
  <si>
    <t>mean = 22.4 cm</t>
  </si>
  <si>
    <t>range = 21.0-23.5 cm</t>
  </si>
  <si>
    <t>9-32 cm</t>
  </si>
  <si>
    <t>% of empty stomachs</t>
  </si>
  <si>
    <t>Not mentioned</t>
  </si>
  <si>
    <t>1987-1994</t>
  </si>
  <si>
    <t>Dolgov 1994</t>
  </si>
  <si>
    <t>% of weight (of stomach weight I think)</t>
  </si>
  <si>
    <t>% frequency of occurance</t>
  </si>
  <si>
    <t>Helairus polaris</t>
  </si>
  <si>
    <t>Spirontocaris</t>
  </si>
  <si>
    <t>Eupagurus</t>
  </si>
  <si>
    <t>Eupagurus bernhardus</t>
  </si>
  <si>
    <t>Pantopoda</t>
  </si>
  <si>
    <t>Unidentified food</t>
  </si>
  <si>
    <t>Calanus finmarcius</t>
  </si>
  <si>
    <t>Unidentified copepoda</t>
  </si>
  <si>
    <t>Other amphipoda</t>
  </si>
  <si>
    <t>Equinodermata</t>
  </si>
  <si>
    <t xml:space="preserve">mean = 7.0 cm </t>
  </si>
  <si>
    <t>range = 5.0-8.5 cm</t>
  </si>
  <si>
    <t xml:space="preserve">mean = 15.5 cm </t>
  </si>
  <si>
    <t>range = 13.0-18.0 cm</t>
  </si>
  <si>
    <t>9-16 cm</t>
  </si>
  <si>
    <t>14 cm (6-19 cm)</t>
  </si>
  <si>
    <t>Aphrodite aculeata</t>
  </si>
  <si>
    <t>Gammaridae</t>
  </si>
  <si>
    <t>Mysida</t>
  </si>
  <si>
    <t>Pareuchaeta norvegica</t>
  </si>
  <si>
    <t>Aspidophoroides olrikii</t>
  </si>
  <si>
    <t>6 cm (5-7 cm)</t>
  </si>
  <si>
    <t>Other groups (total)</t>
  </si>
  <si>
    <t>% weight of stomach content</t>
  </si>
  <si>
    <t>NAFO Area Div. 3M</t>
  </si>
  <si>
    <t>Summer</t>
  </si>
  <si>
    <t>1993-2005</t>
  </si>
  <si>
    <t>González et al. 2006</t>
  </si>
  <si>
    <t>Bryozoa</t>
  </si>
  <si>
    <t>&lt; 1</t>
  </si>
  <si>
    <t>Cnidaria</t>
  </si>
  <si>
    <t>Porifera</t>
  </si>
  <si>
    <t>Scyphozoa</t>
  </si>
  <si>
    <t>Echinodermata (total)</t>
  </si>
  <si>
    <t>Crinoidea</t>
  </si>
  <si>
    <t>Unidentified and Digested Echinodermata</t>
  </si>
  <si>
    <t>Mollusca (total)</t>
  </si>
  <si>
    <t>Gastropoda (total)</t>
  </si>
  <si>
    <t>Cephalopoda (total)</t>
  </si>
  <si>
    <t>Crustacea (total)</t>
  </si>
  <si>
    <t>Amphipoda (total)</t>
  </si>
  <si>
    <t>Decapoda Natantia (total)</t>
  </si>
  <si>
    <t>Decapoda Brach. (total)</t>
  </si>
  <si>
    <t>Unidentified and Digested Crustacea</t>
  </si>
  <si>
    <t>Pisces (total)</t>
  </si>
  <si>
    <t>Anarhichas lupus</t>
  </si>
  <si>
    <t>Anarhichas sp</t>
  </si>
  <si>
    <t>Chauliodus sloani</t>
  </si>
  <si>
    <t>Lampadena speculigera</t>
  </si>
  <si>
    <t>Lumpenus lumpretaeformis</t>
  </si>
  <si>
    <t>Nemichthys scolopaceus</t>
  </si>
  <si>
    <t>Rajidae</t>
  </si>
  <si>
    <t>Sebastes sp</t>
  </si>
  <si>
    <t>Serrivomer beani</t>
  </si>
  <si>
    <t>Unidentified Macruridae</t>
  </si>
  <si>
    <t>Unidentified and digested fish</t>
  </si>
  <si>
    <t>Other prey (total)</t>
  </si>
  <si>
    <t>Eggs</t>
  </si>
  <si>
    <t>Unidentified</t>
  </si>
  <si>
    <t>NAFO Area Div. 3LNO</t>
  </si>
  <si>
    <t>Spring-Summer</t>
  </si>
  <si>
    <t>2002-2005</t>
  </si>
  <si>
    <t>Myctophidae</t>
  </si>
  <si>
    <t>Nezumia bairdi</t>
  </si>
  <si>
    <r>
      <rPr>
        <i/>
        <sz val="11"/>
        <rFont val="Arial"/>
      </rPr>
      <t>Sebastes</t>
    </r>
    <r>
      <rPr>
        <sz val="11"/>
        <color theme="1"/>
        <rFont val="Arial"/>
      </rPr>
      <t xml:space="preserve"> sp</t>
    </r>
  </si>
  <si>
    <t>Offal</t>
  </si>
  <si>
    <t>Pelagic fish</t>
  </si>
  <si>
    <t>NAFO Div. 2GHJ3KLMNO and Subdiv. 3Ps</t>
  </si>
  <si>
    <t>Spring/Fall</t>
  </si>
  <si>
    <t>2001-2004</t>
  </si>
  <si>
    <t>Simpson et al. 2013</t>
  </si>
  <si>
    <t>Lanternfishes (Family Myctophidae)</t>
  </si>
  <si>
    <t>% volumetric contribution to the diet</t>
  </si>
  <si>
    <t>Redfishes (Sebastes sp.)</t>
  </si>
  <si>
    <r>
      <t>Deep water redfish (</t>
    </r>
    <r>
      <rPr>
        <i/>
        <sz val="11"/>
        <rFont val="Arial"/>
      </rPr>
      <t>Sebastes mentella</t>
    </r>
    <r>
      <rPr>
        <sz val="11"/>
        <color theme="1"/>
        <rFont val="Arial"/>
      </rPr>
      <t>)</t>
    </r>
  </si>
  <si>
    <t>Unidentified fish (larvae)</t>
  </si>
  <si>
    <t>Benthic fish</t>
  </si>
  <si>
    <r>
      <t>Atlantic cod (</t>
    </r>
    <r>
      <rPr>
        <i/>
        <sz val="11"/>
        <rFont val="Arial"/>
      </rPr>
      <t>Gadus morhua</t>
    </r>
    <r>
      <rPr>
        <sz val="11"/>
        <color theme="1"/>
        <rFont val="Arial"/>
      </rPr>
      <t>)</t>
    </r>
  </si>
  <si>
    <r>
      <t>Common grenadier (</t>
    </r>
    <r>
      <rPr>
        <i/>
        <sz val="11"/>
        <rFont val="Arial"/>
      </rPr>
      <t>Nezumia bairdi</t>
    </r>
    <r>
      <rPr>
        <sz val="11"/>
        <color theme="1"/>
        <rFont val="Arial"/>
      </rPr>
      <t>)</t>
    </r>
  </si>
  <si>
    <t>Eelpouts (Family Zoarcidae)</t>
  </si>
  <si>
    <r>
      <t>Seasnails (</t>
    </r>
    <r>
      <rPr>
        <i/>
        <sz val="11"/>
        <rFont val="Arial"/>
      </rPr>
      <t>Liparis</t>
    </r>
    <r>
      <rPr>
        <sz val="11"/>
        <color theme="1"/>
        <rFont val="Arial"/>
      </rPr>
      <t xml:space="preserve"> sp.)</t>
    </r>
  </si>
  <si>
    <r>
      <t>American plaice (</t>
    </r>
    <r>
      <rPr>
        <i/>
        <sz val="11"/>
        <rFont val="Arial"/>
      </rPr>
      <t>Hippoglossoides platessoides</t>
    </r>
    <r>
      <rPr>
        <sz val="11"/>
        <color theme="1"/>
        <rFont val="Arial"/>
      </rPr>
      <t>)</t>
    </r>
  </si>
  <si>
    <t>Benthic invertebrates</t>
  </si>
  <si>
    <t>Invertebrates (unidentified)</t>
  </si>
  <si>
    <t>Sponges (Phylum Porifera)</t>
  </si>
  <si>
    <t>Sea anemone (Subclass Actinaria)</t>
  </si>
  <si>
    <t>Bryozoan (Phylum Ectoprocta)</t>
  </si>
  <si>
    <t>Marine worms (Class Polychaeta)</t>
  </si>
  <si>
    <t>Zooplankton</t>
  </si>
  <si>
    <t>Crustaceans (Subphylum Crustacea)</t>
  </si>
  <si>
    <t>Hyperiids (Family Hyperiidae)</t>
  </si>
  <si>
    <t>Mysids (Family Mysidae)</t>
  </si>
  <si>
    <t>Euphausids (Order Euphausiacea)</t>
  </si>
  <si>
    <t>Shrimp</t>
  </si>
  <si>
    <t>Shrimp (Suborder Natantia)</t>
  </si>
  <si>
    <t>Acanthephyra pelagica</t>
  </si>
  <si>
    <r>
      <t>Pink shrimp (</t>
    </r>
    <r>
      <rPr>
        <i/>
        <sz val="11"/>
        <rFont val="Arial"/>
      </rPr>
      <t>Pandalus</t>
    </r>
    <r>
      <rPr>
        <sz val="11"/>
        <color theme="1"/>
        <rFont val="Arial"/>
      </rPr>
      <t xml:space="preserve"> sp.)</t>
    </r>
  </si>
  <si>
    <r>
      <t>Northern Pink shrimp (</t>
    </r>
    <r>
      <rPr>
        <i/>
        <sz val="11"/>
        <rFont val="Arial"/>
      </rPr>
      <t>Pandalus borealis</t>
    </r>
    <r>
      <rPr>
        <sz val="11"/>
        <color theme="1"/>
        <rFont val="Arial"/>
      </rPr>
      <t>)</t>
    </r>
  </si>
  <si>
    <r>
      <t>Striped Pink shrimp (</t>
    </r>
    <r>
      <rPr>
        <i/>
        <sz val="11"/>
        <rFont val="Arial"/>
      </rPr>
      <t>Pandalus montagui</t>
    </r>
    <r>
      <rPr>
        <sz val="11"/>
        <color theme="1"/>
        <rFont val="Arial"/>
      </rPr>
      <t>)</t>
    </r>
  </si>
  <si>
    <t>Crabs</t>
  </si>
  <si>
    <r>
      <t>Spiny red crab, porcupine crab (</t>
    </r>
    <r>
      <rPr>
        <i/>
        <sz val="11"/>
        <rFont val="Arial"/>
      </rPr>
      <t>Neolithodes grimaldii</t>
    </r>
    <r>
      <rPr>
        <sz val="11"/>
        <color theme="1"/>
        <rFont val="Arial"/>
      </rPr>
      <t>)</t>
    </r>
  </si>
  <si>
    <t>Crab (Infraorder Brachyura)</t>
  </si>
  <si>
    <r>
      <t>Snow crab (</t>
    </r>
    <r>
      <rPr>
        <i/>
        <sz val="11"/>
        <rFont val="Arial"/>
      </rPr>
      <t>Chionoecetes opilio</t>
    </r>
    <r>
      <rPr>
        <sz val="11"/>
        <color theme="1"/>
        <rFont val="Arial"/>
      </rPr>
      <t>)</t>
    </r>
  </si>
  <si>
    <t>Echinoderms</t>
  </si>
  <si>
    <r>
      <t>Sea urchin (</t>
    </r>
    <r>
      <rPr>
        <i/>
        <sz val="11"/>
        <rFont val="Arial"/>
      </rPr>
      <t>Strongylocentrotus</t>
    </r>
    <r>
      <rPr>
        <sz val="11"/>
        <color theme="1"/>
        <rFont val="Arial"/>
      </rPr>
      <t xml:space="preserve"> sp.)</t>
    </r>
  </si>
  <si>
    <r>
      <t>Sand dollar (</t>
    </r>
    <r>
      <rPr>
        <i/>
        <sz val="11"/>
        <rFont val="Arial"/>
      </rPr>
      <t>Echinarachnius parma</t>
    </r>
    <r>
      <rPr>
        <sz val="11"/>
        <color theme="1"/>
        <rFont val="Arial"/>
      </rPr>
      <t>)</t>
    </r>
  </si>
  <si>
    <r>
      <t>Heart urchin (</t>
    </r>
    <r>
      <rPr>
        <i/>
        <sz val="11"/>
        <rFont val="Arial"/>
      </rPr>
      <t>Brisaster fragilis</t>
    </r>
    <r>
      <rPr>
        <sz val="11"/>
        <color theme="1"/>
        <rFont val="Arial"/>
      </rPr>
      <t>)</t>
    </r>
  </si>
  <si>
    <t>Brittlestar (Subclass Ophiuroidea)</t>
  </si>
  <si>
    <r>
      <t>Basketstar (</t>
    </r>
    <r>
      <rPr>
        <i/>
        <sz val="11"/>
        <rFont val="Arial"/>
      </rPr>
      <t>Gorgonocephalus</t>
    </r>
    <r>
      <rPr>
        <sz val="11"/>
        <color theme="1"/>
        <rFont val="Arial"/>
      </rPr>
      <t xml:space="preserve"> sp.)</t>
    </r>
  </si>
  <si>
    <t>68 cm (3-121 cm)</t>
  </si>
  <si>
    <t>Buccinum</t>
  </si>
  <si>
    <t>Nymphon stroemi</t>
  </si>
  <si>
    <t>Saduria sabini</t>
  </si>
  <si>
    <t>Anthozoa</t>
  </si>
  <si>
    <t>Ascidiae</t>
  </si>
  <si>
    <t>Priapulida</t>
  </si>
  <si>
    <t>Sipunculida</t>
  </si>
  <si>
    <t>Holothurioidea</t>
  </si>
  <si>
    <t>Scaphopoda</t>
  </si>
  <si>
    <t>Bivalvia (total)</t>
  </si>
  <si>
    <t>Decapoda Anomura (Total)</t>
  </si>
  <si>
    <t>Ammodytes dubius</t>
  </si>
  <si>
    <t>Anarhichas sp</t>
  </si>
  <si>
    <t>Larva of fish</t>
  </si>
  <si>
    <t>Lycodes valhii</t>
  </si>
  <si>
    <t>Phycis chesteri</t>
  </si>
  <si>
    <r>
      <rPr>
        <i/>
        <sz val="11"/>
        <rFont val="Arial"/>
      </rPr>
      <t>Sebastes</t>
    </r>
    <r>
      <rPr>
        <sz val="11"/>
        <color theme="1"/>
        <rFont val="Arial"/>
      </rPr>
      <t xml:space="preserve"> sp</t>
    </r>
  </si>
  <si>
    <t>Unidentif. Macruridae</t>
  </si>
  <si>
    <r>
      <rPr>
        <i/>
        <sz val="11"/>
        <rFont val="Arial"/>
      </rPr>
      <t>Urophycis</t>
    </r>
    <r>
      <rPr>
        <sz val="11"/>
        <color theme="1"/>
        <rFont val="Arial"/>
      </rPr>
      <t xml:space="preserve"> sp</t>
    </r>
  </si>
  <si>
    <t>Chlorophyceae</t>
  </si>
  <si>
    <t>Rhodophyceae</t>
  </si>
  <si>
    <t>Placophora</t>
  </si>
  <si>
    <t>Aphroditidae</t>
  </si>
  <si>
    <t>Echinarachnius parma</t>
  </si>
  <si>
    <t>Liparis sp</t>
  </si>
  <si>
    <r>
      <rPr>
        <i/>
        <sz val="11"/>
        <rFont val="Arial"/>
      </rPr>
      <t>Sebastes</t>
    </r>
    <r>
      <rPr>
        <sz val="11"/>
        <color theme="1"/>
        <rFont val="Arial"/>
      </rPr>
      <t xml:space="preserve"> sp</t>
    </r>
  </si>
  <si>
    <r>
      <t>Capelin (</t>
    </r>
    <r>
      <rPr>
        <i/>
        <sz val="11"/>
        <rFont val="Arial"/>
      </rPr>
      <t>Mallotus villosus</t>
    </r>
    <r>
      <rPr>
        <sz val="11"/>
        <color theme="1"/>
        <rFont val="Arial"/>
      </rPr>
      <t>)</t>
    </r>
  </si>
  <si>
    <t>Sand lances (Family Ammodytidae)</t>
  </si>
  <si>
    <r>
      <t>Deep water redfish (</t>
    </r>
    <r>
      <rPr>
        <i/>
        <sz val="11"/>
        <rFont val="Arial"/>
      </rPr>
      <t>Sebastes mentella</t>
    </r>
    <r>
      <rPr>
        <sz val="11"/>
        <color theme="1"/>
        <rFont val="Arial"/>
      </rPr>
      <t>)</t>
    </r>
  </si>
  <si>
    <r>
      <t>Striped wolffish (</t>
    </r>
    <r>
      <rPr>
        <i/>
        <sz val="11"/>
        <rFont val="Arial"/>
      </rPr>
      <t>A. lupus</t>
    </r>
    <r>
      <rPr>
        <sz val="11"/>
        <color theme="1"/>
        <rFont val="Arial"/>
      </rPr>
      <t>)</t>
    </r>
  </si>
  <si>
    <r>
      <t>Daubed shanny (</t>
    </r>
    <r>
      <rPr>
        <i/>
        <sz val="11"/>
        <rFont val="Arial"/>
      </rPr>
      <t>Lumpenus maculatus</t>
    </r>
    <r>
      <rPr>
        <sz val="11"/>
        <color theme="1"/>
        <rFont val="Arial"/>
      </rPr>
      <t>)</t>
    </r>
  </si>
  <si>
    <t>Sculpins (Family Cottidae)</t>
  </si>
  <si>
    <r>
      <t>Mailed sculpins (</t>
    </r>
    <r>
      <rPr>
        <i/>
        <sz val="11"/>
        <rFont val="Arial"/>
      </rPr>
      <t>Triglops</t>
    </r>
    <r>
      <rPr>
        <sz val="11"/>
        <color theme="1"/>
        <rFont val="Arial"/>
      </rPr>
      <t xml:space="preserve"> sp.)</t>
    </r>
  </si>
  <si>
    <r>
      <t>Northern alligatorfish (</t>
    </r>
    <r>
      <rPr>
        <i/>
        <sz val="11"/>
        <rFont val="Arial"/>
      </rPr>
      <t>Agonis decagonus</t>
    </r>
    <r>
      <rPr>
        <sz val="11"/>
        <color theme="1"/>
        <rFont val="Arial"/>
      </rPr>
      <t>)</t>
    </r>
  </si>
  <si>
    <t>Lumpfishes (Family Cyclopteridae)</t>
  </si>
  <si>
    <t>Righteye flounders (Family Pleuronectidae)</t>
  </si>
  <si>
    <t>Sea mouse (Family Aphroditidae)</t>
  </si>
  <si>
    <t>Gastopods</t>
  </si>
  <si>
    <t>Gastropods (snails) (Class Gastropoda)</t>
  </si>
  <si>
    <t>Topshells (Family Trochidae)</t>
  </si>
  <si>
    <r>
      <rPr>
        <i/>
        <sz val="11"/>
        <rFont val="Arial"/>
      </rPr>
      <t>Solariella</t>
    </r>
    <r>
      <rPr>
        <sz val="11"/>
        <color theme="1"/>
        <rFont val="Arial"/>
      </rPr>
      <t xml:space="preserve"> sp.</t>
    </r>
  </si>
  <si>
    <t>-</t>
  </si>
  <si>
    <r>
      <t>Northern rosy margarite (</t>
    </r>
    <r>
      <rPr>
        <i/>
        <sz val="11"/>
        <rFont val="Arial"/>
      </rPr>
      <t>Margarites costalis</t>
    </r>
    <r>
      <rPr>
        <sz val="11"/>
        <color theme="1"/>
        <rFont val="Arial"/>
      </rPr>
      <t>)</t>
    </r>
  </si>
  <si>
    <t>Moon snails (Family Naticidae)</t>
  </si>
  <si>
    <r>
      <t>Arctic natica (</t>
    </r>
    <r>
      <rPr>
        <i/>
        <sz val="11"/>
        <rFont val="Arial"/>
      </rPr>
      <t>Natica clausa</t>
    </r>
    <r>
      <rPr>
        <sz val="11"/>
        <color theme="1"/>
        <rFont val="Arial"/>
      </rPr>
      <t>)</t>
    </r>
  </si>
  <si>
    <r>
      <t>Boreotrophons (</t>
    </r>
    <r>
      <rPr>
        <i/>
        <sz val="11"/>
        <rFont val="Arial"/>
      </rPr>
      <t>Boreotrophon</t>
    </r>
    <r>
      <rPr>
        <sz val="11"/>
        <color theme="1"/>
        <rFont val="Arial"/>
      </rPr>
      <t xml:space="preserve"> sp.)</t>
    </r>
  </si>
  <si>
    <t>Whelks (Family Buccinidae)</t>
  </si>
  <si>
    <r>
      <t>Buccinum whelk (</t>
    </r>
    <r>
      <rPr>
        <i/>
        <sz val="11"/>
        <rFont val="Arial"/>
      </rPr>
      <t>Buccinum</t>
    </r>
    <r>
      <rPr>
        <sz val="11"/>
        <color theme="1"/>
        <rFont val="Arial"/>
      </rPr>
      <t xml:space="preserve"> sp.)</t>
    </r>
  </si>
  <si>
    <r>
      <t>Neptunea whelk (</t>
    </r>
    <r>
      <rPr>
        <i/>
        <sz val="11"/>
        <rFont val="Arial"/>
      </rPr>
      <t>Neptunea</t>
    </r>
    <r>
      <rPr>
        <sz val="11"/>
        <color theme="1"/>
        <rFont val="Arial"/>
      </rPr>
      <t xml:space="preserve"> sp.)</t>
    </r>
  </si>
  <si>
    <r>
      <t>Colus whelk (</t>
    </r>
    <r>
      <rPr>
        <i/>
        <sz val="11"/>
        <rFont val="Arial"/>
      </rPr>
      <t>Colus</t>
    </r>
    <r>
      <rPr>
        <sz val="11"/>
        <color theme="1"/>
        <rFont val="Arial"/>
      </rPr>
      <t xml:space="preserve"> sp.)</t>
    </r>
  </si>
  <si>
    <t>Turrids (Family Turridae)</t>
  </si>
  <si>
    <r>
      <t>Giant or canoe bubble shell (</t>
    </r>
    <r>
      <rPr>
        <i/>
        <sz val="11"/>
        <rFont val="Arial"/>
      </rPr>
      <t>Scaphander punctorostriatus</t>
    </r>
    <r>
      <rPr>
        <sz val="11"/>
        <color theme="1"/>
        <rFont val="Arial"/>
      </rPr>
      <t>)</t>
    </r>
  </si>
  <si>
    <t>Bivalves</t>
  </si>
  <si>
    <t>Bivalve (Class Bivalvia)</t>
  </si>
  <si>
    <r>
      <t>Little black mussel (</t>
    </r>
    <r>
      <rPr>
        <i/>
        <sz val="11"/>
        <rFont val="Arial"/>
      </rPr>
      <t>Musculus niger</t>
    </r>
    <r>
      <rPr>
        <sz val="11"/>
        <color theme="1"/>
        <rFont val="Arial"/>
      </rPr>
      <t>)</t>
    </r>
  </si>
  <si>
    <t>Scallops (Family Pectinidae)</t>
  </si>
  <si>
    <r>
      <t>Iceland scallop (</t>
    </r>
    <r>
      <rPr>
        <i/>
        <sz val="11"/>
        <rFont val="Arial"/>
      </rPr>
      <t>Chlamys islandica</t>
    </r>
    <r>
      <rPr>
        <sz val="11"/>
        <color theme="1"/>
        <rFont val="Arial"/>
      </rPr>
      <t>)</t>
    </r>
  </si>
  <si>
    <r>
      <t>Sea scallop (</t>
    </r>
    <r>
      <rPr>
        <i/>
        <sz val="11"/>
        <rFont val="Arial"/>
      </rPr>
      <t>Placopectin magellanicus</t>
    </r>
    <r>
      <rPr>
        <sz val="11"/>
        <color theme="1"/>
        <rFont val="Arial"/>
      </rPr>
      <t>)</t>
    </r>
  </si>
  <si>
    <r>
      <t>Ocean quahog (</t>
    </r>
    <r>
      <rPr>
        <i/>
        <sz val="11"/>
        <rFont val="Arial"/>
      </rPr>
      <t>Arctica islandica</t>
    </r>
    <r>
      <rPr>
        <sz val="11"/>
        <color theme="1"/>
        <rFont val="Arial"/>
      </rPr>
      <t>)</t>
    </r>
  </si>
  <si>
    <r>
      <t>Greenland cockle (</t>
    </r>
    <r>
      <rPr>
        <i/>
        <sz val="11"/>
        <rFont val="Arial"/>
      </rPr>
      <t>Serripes groenlandica</t>
    </r>
    <r>
      <rPr>
        <sz val="11"/>
        <color theme="1"/>
        <rFont val="Arial"/>
      </rPr>
      <t>)</t>
    </r>
  </si>
  <si>
    <r>
      <t>Iceland cockle (</t>
    </r>
    <r>
      <rPr>
        <i/>
        <sz val="11"/>
        <rFont val="Arial"/>
      </rPr>
      <t>Clinocardium cilatum</t>
    </r>
    <r>
      <rPr>
        <sz val="11"/>
        <color theme="1"/>
        <rFont val="Arial"/>
      </rPr>
      <t>)</t>
    </r>
  </si>
  <si>
    <r>
      <t>Stimpson's surf clam (</t>
    </r>
    <r>
      <rPr>
        <i/>
        <sz val="11"/>
        <rFont val="Arial"/>
      </rPr>
      <t>Mactromeris polynyma</t>
    </r>
    <r>
      <rPr>
        <sz val="11"/>
        <color theme="1"/>
        <rFont val="Arial"/>
      </rPr>
      <t>)</t>
    </r>
  </si>
  <si>
    <r>
      <t>Atlantic razor clam (</t>
    </r>
    <r>
      <rPr>
        <i/>
        <sz val="11"/>
        <rFont val="Arial"/>
      </rPr>
      <t>Siliqua costata</t>
    </r>
    <r>
      <rPr>
        <sz val="11"/>
        <color theme="1"/>
        <rFont val="Arial"/>
      </rPr>
      <t>)</t>
    </r>
  </si>
  <si>
    <r>
      <t>Propellor clam (</t>
    </r>
    <r>
      <rPr>
        <i/>
        <sz val="11"/>
        <rFont val="Arial"/>
      </rPr>
      <t>Cyrtodaria siliqua</t>
    </r>
    <r>
      <rPr>
        <sz val="11"/>
        <color theme="1"/>
        <rFont val="Arial"/>
      </rPr>
      <t>)</t>
    </r>
  </si>
  <si>
    <t>Calanoid copepods (Order Calanoida)</t>
  </si>
  <si>
    <t>Amphipods (Order Amphipoda)</t>
  </si>
  <si>
    <t>Gammarids (Suborder Gammaridea)</t>
  </si>
  <si>
    <t>Caprellids (Family Caprellidae)</t>
  </si>
  <si>
    <t>Decapods (Order Decapoda)</t>
  </si>
  <si>
    <t>Eualus sp.</t>
  </si>
  <si>
    <r>
      <t>Pink shrimp (</t>
    </r>
    <r>
      <rPr>
        <i/>
        <sz val="11"/>
        <rFont val="Arial"/>
      </rPr>
      <t>Pandalus</t>
    </r>
    <r>
      <rPr>
        <sz val="11"/>
        <color theme="1"/>
        <rFont val="Arial"/>
      </rPr>
      <t xml:space="preserve"> sp.)</t>
    </r>
  </si>
  <si>
    <r>
      <t>Northern Pink shrimp (</t>
    </r>
    <r>
      <rPr>
        <i/>
        <sz val="11"/>
        <rFont val="Arial"/>
      </rPr>
      <t>Pandalus borealis</t>
    </r>
    <r>
      <rPr>
        <sz val="11"/>
        <color theme="1"/>
        <rFont val="Arial"/>
      </rPr>
      <t>)</t>
    </r>
  </si>
  <si>
    <r>
      <t>Striped Pink shrimp (</t>
    </r>
    <r>
      <rPr>
        <i/>
        <sz val="11"/>
        <rFont val="Arial"/>
      </rPr>
      <t>Pandalus montagui</t>
    </r>
    <r>
      <rPr>
        <sz val="11"/>
        <color theme="1"/>
        <rFont val="Arial"/>
      </rPr>
      <t>)</t>
    </r>
  </si>
  <si>
    <t>Argis dentata</t>
  </si>
  <si>
    <t>Hermit crabs (Family Paguridae)</t>
  </si>
  <si>
    <r>
      <t>Snow crab (</t>
    </r>
    <r>
      <rPr>
        <i/>
        <sz val="11"/>
        <rFont val="Arial"/>
      </rPr>
      <t>Chionoecetes opilio</t>
    </r>
    <r>
      <rPr>
        <sz val="11"/>
        <color theme="1"/>
        <rFont val="Arial"/>
      </rPr>
      <t>)</t>
    </r>
  </si>
  <si>
    <r>
      <t>Toad crabs (</t>
    </r>
    <r>
      <rPr>
        <i/>
        <sz val="11"/>
        <rFont val="Arial"/>
      </rPr>
      <t>Hyas</t>
    </r>
    <r>
      <rPr>
        <sz val="11"/>
        <color theme="1"/>
        <rFont val="Arial"/>
      </rPr>
      <t xml:space="preserve"> sp.)</t>
    </r>
  </si>
  <si>
    <r>
      <t>Toad crab (</t>
    </r>
    <r>
      <rPr>
        <i/>
        <sz val="11"/>
        <rFont val="Arial"/>
      </rPr>
      <t>Hyas araneus</t>
    </r>
    <r>
      <rPr>
        <sz val="11"/>
        <color theme="1"/>
        <rFont val="Arial"/>
      </rPr>
      <t>)</t>
    </r>
  </si>
  <si>
    <r>
      <t>Toad crab (</t>
    </r>
    <r>
      <rPr>
        <i/>
        <sz val="11"/>
        <rFont val="Arial"/>
      </rPr>
      <t>Hyas coarctatus</t>
    </r>
    <r>
      <rPr>
        <sz val="11"/>
        <color theme="1"/>
        <rFont val="Arial"/>
      </rPr>
      <t>)</t>
    </r>
  </si>
  <si>
    <t>Echinoderms (Phylum Echinodermata)</t>
  </si>
  <si>
    <t>Sea cucumber (Class Holothuroidea)</t>
  </si>
  <si>
    <r>
      <t>Sea urchin (</t>
    </r>
    <r>
      <rPr>
        <i/>
        <sz val="11"/>
        <rFont val="Arial"/>
      </rPr>
      <t>Strongylocentrotus</t>
    </r>
    <r>
      <rPr>
        <sz val="11"/>
        <color theme="1"/>
        <rFont val="Arial"/>
      </rPr>
      <t xml:space="preserve"> sp.)</t>
    </r>
  </si>
  <si>
    <r>
      <t>Sand dollar (</t>
    </r>
    <r>
      <rPr>
        <i/>
        <sz val="11"/>
        <rFont val="Arial"/>
      </rPr>
      <t>Echinarachnius parma</t>
    </r>
    <r>
      <rPr>
        <sz val="11"/>
        <color theme="1"/>
        <rFont val="Arial"/>
      </rPr>
      <t>)</t>
    </r>
  </si>
  <si>
    <t>Sea star (Subclass Asteroidea)</t>
  </si>
  <si>
    <r>
      <t>Mud star (</t>
    </r>
    <r>
      <rPr>
        <i/>
        <sz val="11"/>
        <rFont val="Arial"/>
      </rPr>
      <t>Ctenodiscus crispatus</t>
    </r>
    <r>
      <rPr>
        <sz val="11"/>
        <color theme="1"/>
        <rFont val="Arial"/>
      </rPr>
      <t>)</t>
    </r>
  </si>
  <si>
    <r>
      <t>Spiny sun star (</t>
    </r>
    <r>
      <rPr>
        <i/>
        <sz val="11"/>
        <rFont val="Arial"/>
      </rPr>
      <t>Crossaster papposus</t>
    </r>
    <r>
      <rPr>
        <sz val="11"/>
        <color theme="1"/>
        <rFont val="Arial"/>
      </rPr>
      <t>)</t>
    </r>
  </si>
  <si>
    <r>
      <t>Brittlestar (</t>
    </r>
    <r>
      <rPr>
        <i/>
        <sz val="11"/>
        <rFont val="Arial"/>
      </rPr>
      <t>Ophiura sarsi</t>
    </r>
    <r>
      <rPr>
        <sz val="11"/>
        <color theme="1"/>
        <rFont val="Arial"/>
      </rPr>
      <t>)</t>
    </r>
  </si>
  <si>
    <t>27 cm (3-84 cm)</t>
  </si>
  <si>
    <t>Talochlamys pusio</t>
  </si>
  <si>
    <t>Colus</t>
  </si>
  <si>
    <t>Crossaster papposus</t>
  </si>
  <si>
    <t>Echinoida</t>
  </si>
  <si>
    <t>Margarites</t>
  </si>
  <si>
    <t>Munida</t>
  </si>
  <si>
    <t>Styela</t>
  </si>
  <si>
    <t>Anarhichas sp</t>
  </si>
  <si>
    <t>Batilagus euriops</t>
  </si>
  <si>
    <t>Ceratoidea</t>
  </si>
  <si>
    <t>Liparis sp</t>
  </si>
  <si>
    <t>Lycodes sp</t>
  </si>
  <si>
    <t>Magnisudis atlantica</t>
  </si>
  <si>
    <t>Paralepididae</t>
  </si>
  <si>
    <t>Protomictophum arcticum</t>
  </si>
  <si>
    <t>Pseudoscopelus scriptus</t>
  </si>
  <si>
    <t>Scomberesox saurius</t>
  </si>
  <si>
    <r>
      <rPr>
        <i/>
        <sz val="11"/>
        <rFont val="Arial"/>
      </rPr>
      <t>Sebastes</t>
    </r>
    <r>
      <rPr>
        <sz val="11"/>
        <color theme="1"/>
        <rFont val="Arial"/>
      </rPr>
      <t xml:space="preserve"> sp</t>
    </r>
  </si>
  <si>
    <t>Lycodes sp</t>
  </si>
  <si>
    <r>
      <rPr>
        <i/>
        <sz val="11"/>
        <rFont val="Arial"/>
      </rPr>
      <t>Sebastes</t>
    </r>
    <r>
      <rPr>
        <sz val="11"/>
        <color theme="1"/>
        <rFont val="Arial"/>
      </rPr>
      <t xml:space="preserve"> sp</t>
    </r>
  </si>
  <si>
    <t>Urophycis tenuis</t>
  </si>
  <si>
    <r>
      <t>Capelin (</t>
    </r>
    <r>
      <rPr>
        <i/>
        <sz val="11"/>
        <rFont val="Arial"/>
      </rPr>
      <t>Mallotus villosus</t>
    </r>
    <r>
      <rPr>
        <sz val="11"/>
        <color theme="1"/>
        <rFont val="Arial"/>
      </rPr>
      <t>)</t>
    </r>
  </si>
  <si>
    <r>
      <t>Deep water redfish (</t>
    </r>
    <r>
      <rPr>
        <i/>
        <sz val="11"/>
        <rFont val="Arial"/>
      </rPr>
      <t>Sebastes mentella</t>
    </r>
    <r>
      <rPr>
        <sz val="11"/>
        <color theme="1"/>
        <rFont val="Arial"/>
      </rPr>
      <t>)</t>
    </r>
  </si>
  <si>
    <r>
      <t>Common grenadier (</t>
    </r>
    <r>
      <rPr>
        <i/>
        <sz val="11"/>
        <rFont val="Arial"/>
      </rPr>
      <t>Nezumia bairdi</t>
    </r>
    <r>
      <rPr>
        <sz val="11"/>
        <color theme="1"/>
        <rFont val="Arial"/>
      </rPr>
      <t>)</t>
    </r>
  </si>
  <si>
    <r>
      <t>Spotted wolffish (</t>
    </r>
    <r>
      <rPr>
        <i/>
        <sz val="11"/>
        <rFont val="Arial"/>
      </rPr>
      <t>A. minor</t>
    </r>
    <r>
      <rPr>
        <sz val="11"/>
        <color theme="1"/>
        <rFont val="Arial"/>
      </rPr>
      <t>)</t>
    </r>
  </si>
  <si>
    <r>
      <t>Snakeblenny (</t>
    </r>
    <r>
      <rPr>
        <i/>
        <sz val="11"/>
        <rFont val="Arial"/>
      </rPr>
      <t>Lumpenus lumpretaeformis</t>
    </r>
    <r>
      <rPr>
        <sz val="11"/>
        <color theme="1"/>
        <rFont val="Arial"/>
      </rPr>
      <t>)</t>
    </r>
  </si>
  <si>
    <r>
      <t>Daubed shanny (</t>
    </r>
    <r>
      <rPr>
        <i/>
        <sz val="11"/>
        <rFont val="Arial"/>
      </rPr>
      <t>Lumpenus maculatus</t>
    </r>
    <r>
      <rPr>
        <sz val="11"/>
        <color theme="1"/>
        <rFont val="Arial"/>
      </rPr>
      <t>)</t>
    </r>
  </si>
  <si>
    <r>
      <t>Hookear sculpins (</t>
    </r>
    <r>
      <rPr>
        <i/>
        <sz val="11"/>
        <rFont val="Arial"/>
      </rPr>
      <t xml:space="preserve">Artediellus </t>
    </r>
    <r>
      <rPr>
        <sz val="11"/>
        <color theme="1"/>
        <rFont val="Arial"/>
      </rPr>
      <t>sp.)</t>
    </r>
  </si>
  <si>
    <r>
      <t>Mailed sculpins (</t>
    </r>
    <r>
      <rPr>
        <i/>
        <sz val="11"/>
        <rFont val="Arial"/>
      </rPr>
      <t>Triglops</t>
    </r>
    <r>
      <rPr>
        <sz val="11"/>
        <color theme="1"/>
        <rFont val="Arial"/>
      </rPr>
      <t xml:space="preserve"> sp.)</t>
    </r>
  </si>
  <si>
    <r>
      <t>Longhorn sculpin (</t>
    </r>
    <r>
      <rPr>
        <i/>
        <sz val="11"/>
        <rFont val="Arial"/>
      </rPr>
      <t>Myoxocephalus octodecemspinosus</t>
    </r>
    <r>
      <rPr>
        <sz val="11"/>
        <color theme="1"/>
        <rFont val="Arial"/>
      </rPr>
      <t>)</t>
    </r>
  </si>
  <si>
    <r>
      <t>Northern alligatorfish (</t>
    </r>
    <r>
      <rPr>
        <i/>
        <sz val="11"/>
        <rFont val="Arial"/>
      </rPr>
      <t>Agonis decagonus</t>
    </r>
    <r>
      <rPr>
        <sz val="11"/>
        <color theme="1"/>
        <rFont val="Arial"/>
      </rPr>
      <t>)</t>
    </r>
  </si>
  <si>
    <t>Lamp shell (Phylum Brachiopoda)</t>
  </si>
  <si>
    <r>
      <rPr>
        <i/>
        <sz val="11"/>
        <rFont val="Arial"/>
      </rPr>
      <t>Solariella</t>
    </r>
    <r>
      <rPr>
        <sz val="11"/>
        <color theme="1"/>
        <rFont val="Arial"/>
      </rPr>
      <t xml:space="preserve"> sp.</t>
    </r>
  </si>
  <si>
    <r>
      <t>Bubble shell (</t>
    </r>
    <r>
      <rPr>
        <i/>
        <sz val="11"/>
        <rFont val="Arial"/>
      </rPr>
      <t>Cylichna alba</t>
    </r>
    <r>
      <rPr>
        <sz val="11"/>
        <color theme="1"/>
        <rFont val="Arial"/>
      </rPr>
      <t>)</t>
    </r>
  </si>
  <si>
    <t>Sea slugs (Order Nudibranchia)</t>
  </si>
  <si>
    <r>
      <t>Iceland scallop (</t>
    </r>
    <r>
      <rPr>
        <i/>
        <sz val="11"/>
        <rFont val="Arial"/>
      </rPr>
      <t>Chlamys islandica</t>
    </r>
    <r>
      <rPr>
        <sz val="11"/>
        <color theme="1"/>
        <rFont val="Arial"/>
      </rPr>
      <t>)</t>
    </r>
  </si>
  <si>
    <r>
      <t>Astartes (</t>
    </r>
    <r>
      <rPr>
        <i/>
        <sz val="11"/>
        <rFont val="Arial"/>
      </rPr>
      <t>Astarte</t>
    </r>
    <r>
      <rPr>
        <sz val="11"/>
        <color theme="1"/>
        <rFont val="Arial"/>
      </rPr>
      <t xml:space="preserve"> sp.)</t>
    </r>
  </si>
  <si>
    <r>
      <t>Chalky macoma (</t>
    </r>
    <r>
      <rPr>
        <i/>
        <sz val="11"/>
        <rFont val="Arial"/>
      </rPr>
      <t>Macoma calcarea</t>
    </r>
    <r>
      <rPr>
        <sz val="11"/>
        <color theme="1"/>
        <rFont val="Arial"/>
      </rPr>
      <t>)</t>
    </r>
  </si>
  <si>
    <r>
      <t>Propellor clam (</t>
    </r>
    <r>
      <rPr>
        <i/>
        <sz val="11"/>
        <rFont val="Arial"/>
      </rPr>
      <t>Cyrtodaria siliqua</t>
    </r>
    <r>
      <rPr>
        <sz val="11"/>
        <color theme="1"/>
        <rFont val="Arial"/>
      </rPr>
      <t>)</t>
    </r>
  </si>
  <si>
    <t>Eualus sp.</t>
  </si>
  <si>
    <r>
      <t>Pink shrimp (</t>
    </r>
    <r>
      <rPr>
        <i/>
        <sz val="11"/>
        <rFont val="Arial"/>
      </rPr>
      <t>Pandalus</t>
    </r>
    <r>
      <rPr>
        <sz val="11"/>
        <color theme="1"/>
        <rFont val="Arial"/>
      </rPr>
      <t xml:space="preserve"> sp.)</t>
    </r>
  </si>
  <si>
    <r>
      <t>Northern Pink shrimp (</t>
    </r>
    <r>
      <rPr>
        <i/>
        <sz val="11"/>
        <rFont val="Arial"/>
      </rPr>
      <t>Pandalus borealis</t>
    </r>
    <r>
      <rPr>
        <sz val="11"/>
        <color theme="1"/>
        <rFont val="Arial"/>
      </rPr>
      <t>)</t>
    </r>
  </si>
  <si>
    <r>
      <t>Striped Pink shrimp (</t>
    </r>
    <r>
      <rPr>
        <i/>
        <sz val="11"/>
        <rFont val="Arial"/>
      </rPr>
      <t>Pandalus montagui</t>
    </r>
    <r>
      <rPr>
        <sz val="11"/>
        <color theme="1"/>
        <rFont val="Arial"/>
      </rPr>
      <t>)</t>
    </r>
  </si>
  <si>
    <r>
      <t>Snow crab (</t>
    </r>
    <r>
      <rPr>
        <i/>
        <sz val="11"/>
        <rFont val="Arial"/>
      </rPr>
      <t>Chionoecetes opilio</t>
    </r>
    <r>
      <rPr>
        <sz val="11"/>
        <color theme="1"/>
        <rFont val="Arial"/>
      </rPr>
      <t>)</t>
    </r>
  </si>
  <si>
    <r>
      <t>Toad crabs (</t>
    </r>
    <r>
      <rPr>
        <i/>
        <sz val="11"/>
        <rFont val="Arial"/>
      </rPr>
      <t>Hyas</t>
    </r>
    <r>
      <rPr>
        <sz val="11"/>
        <color theme="1"/>
        <rFont val="Arial"/>
      </rPr>
      <t xml:space="preserve"> sp.)</t>
    </r>
  </si>
  <si>
    <r>
      <t>Toad crab (</t>
    </r>
    <r>
      <rPr>
        <i/>
        <sz val="11"/>
        <rFont val="Arial"/>
      </rPr>
      <t>Hyas araneus</t>
    </r>
    <r>
      <rPr>
        <sz val="11"/>
        <color theme="1"/>
        <rFont val="Arial"/>
      </rPr>
      <t>)</t>
    </r>
  </si>
  <si>
    <r>
      <t>Toad crab (</t>
    </r>
    <r>
      <rPr>
        <i/>
        <sz val="11"/>
        <rFont val="Arial"/>
      </rPr>
      <t>Hyas coarctatus</t>
    </r>
    <r>
      <rPr>
        <sz val="11"/>
        <color theme="1"/>
        <rFont val="Arial"/>
      </rPr>
      <t>)</t>
    </r>
  </si>
  <si>
    <r>
      <t>Sea urchin (</t>
    </r>
    <r>
      <rPr>
        <i/>
        <sz val="11"/>
        <rFont val="Arial"/>
      </rPr>
      <t>Strongylocentrotus</t>
    </r>
    <r>
      <rPr>
        <sz val="11"/>
        <color theme="1"/>
        <rFont val="Arial"/>
      </rPr>
      <t xml:space="preserve"> sp.)</t>
    </r>
  </si>
  <si>
    <r>
      <t>Sand dollar (</t>
    </r>
    <r>
      <rPr>
        <i/>
        <sz val="11"/>
        <rFont val="Arial"/>
      </rPr>
      <t>Echinarachnius parma</t>
    </r>
    <r>
      <rPr>
        <sz val="11"/>
        <color theme="1"/>
        <rFont val="Arial"/>
      </rPr>
      <t>)</t>
    </r>
  </si>
  <si>
    <r>
      <t>Basketstar (</t>
    </r>
    <r>
      <rPr>
        <i/>
        <sz val="11"/>
        <rFont val="Arial"/>
      </rPr>
      <t>Gorgonocephalus</t>
    </r>
    <r>
      <rPr>
        <sz val="11"/>
        <color theme="1"/>
        <rFont val="Arial"/>
      </rPr>
      <t xml:space="preserve"> sp.)</t>
    </r>
  </si>
  <si>
    <t>78 cm (3-130 cm)</t>
  </si>
  <si>
    <t>Astarte crenata</t>
  </si>
  <si>
    <t>Buccinum hydrophanum</t>
  </si>
  <si>
    <t>Cyanea capillata</t>
  </si>
  <si>
    <t>Echinozoa</t>
  </si>
  <si>
    <t>Lophaster furcifer</t>
  </si>
  <si>
    <t>Myriozoella</t>
  </si>
  <si>
    <t>Pagurus</t>
  </si>
  <si>
    <t>all individuals</t>
  </si>
  <si>
    <t>% dry weight</t>
  </si>
  <si>
    <t>Mid-Atlantic Ridge (Iceland to the Azores)</t>
  </si>
  <si>
    <t>June</t>
  </si>
  <si>
    <t>Sweetman et al. 2014</t>
  </si>
  <si>
    <t>Not the best region...</t>
  </si>
  <si>
    <t>Ostracoda</t>
  </si>
  <si>
    <t>Pelagic coelenterates</t>
  </si>
  <si>
    <t>&lt;2.5</t>
  </si>
  <si>
    <t>Other (radiolarians, foraminifera, gastropods, echinoderms, cephalopods)</t>
  </si>
  <si>
    <t>small (&lt; 95 mm)</t>
  </si>
  <si>
    <t>n = 70</t>
  </si>
  <si>
    <t>medium (95-155 mm)</t>
  </si>
  <si>
    <t>n = 116</t>
  </si>
  <si>
    <t>~ 7</t>
  </si>
  <si>
    <t>~ 2-3</t>
  </si>
  <si>
    <t>large (&gt; 155 mm)</t>
  </si>
  <si>
    <t>n = 35</t>
  </si>
  <si>
    <t>mean = 5.6 cm</t>
  </si>
  <si>
    <t>range = 3.5-7.5 cm</t>
  </si>
  <si>
    <t>mean = 9.0 cm</t>
  </si>
  <si>
    <t>range = 8.0-9.5 cm</t>
  </si>
  <si>
    <t>mean = 10.7 cm</t>
  </si>
  <si>
    <t>range = 10.0-12.0 cm</t>
  </si>
  <si>
    <t>8 cm (4-16 cm)</t>
  </si>
  <si>
    <t>Aegidae</t>
  </si>
  <si>
    <t>Bathyarca glacialis</t>
  </si>
  <si>
    <t>Brachiopoda</t>
  </si>
  <si>
    <t>Cryptonatica affinis</t>
  </si>
  <si>
    <t>Littorina obtusata</t>
  </si>
  <si>
    <t>Euspira</t>
  </si>
  <si>
    <t>Euspira pallida</t>
  </si>
  <si>
    <t>Maldanidae</t>
  </si>
  <si>
    <t>1,2</t>
  </si>
  <si>
    <t>Margarites groenlandicus</t>
  </si>
  <si>
    <t>Nucula</t>
  </si>
  <si>
    <t>Laona finmarchica</t>
  </si>
  <si>
    <t>Phyllodocidae</t>
  </si>
  <si>
    <t>Scaphander</t>
  </si>
  <si>
    <t>Stegocephalus inflatus</t>
  </si>
  <si>
    <t>Yoldiella</t>
  </si>
  <si>
    <t>range = 3.6-10.1 cm for all</t>
  </si>
  <si>
    <t>Hinlopen Strait</t>
  </si>
  <si>
    <t>September</t>
  </si>
  <si>
    <t>Berge et Nahrgang 2013</t>
  </si>
  <si>
    <t>20 fishes</t>
  </si>
  <si>
    <t>Themisto libellula (Amphipoda)</t>
  </si>
  <si>
    <t>%, relative amount of stomach content</t>
  </si>
  <si>
    <t>2 fishes</t>
  </si>
  <si>
    <t>Themisto libellula (Amphipoda)</t>
  </si>
  <si>
    <t>90-95</t>
  </si>
  <si>
    <t>Themisto libellula (Amphipoda)</t>
  </si>
  <si>
    <t>75-80</t>
  </si>
  <si>
    <t>Gammarid amphipods</t>
  </si>
  <si>
    <t>20-25</t>
  </si>
  <si>
    <t>6.9-11.1 cm</t>
  </si>
  <si>
    <t>Themisto abyssorum (Amphipoda)</t>
  </si>
  <si>
    <t>%, frequency of occurence</t>
  </si>
  <si>
    <t>Western Spitsbergen, Barents Sea</t>
  </si>
  <si>
    <t>Roshchin 2006</t>
  </si>
  <si>
    <t>g, content in food bolus</t>
  </si>
  <si>
    <t>Themisto libellula (Amphipoda)</t>
  </si>
  <si>
    <t>Lysianassidae gen.sp.</t>
  </si>
  <si>
    <r>
      <rPr>
        <i/>
        <sz val="11"/>
        <rFont val="Arial"/>
      </rPr>
      <t>Nereis</t>
    </r>
    <r>
      <rPr>
        <sz val="11"/>
        <color theme="1"/>
        <rFont val="Arial"/>
      </rPr>
      <t xml:space="preserve"> sp.</t>
    </r>
  </si>
  <si>
    <t>8 cm (4-13 cm)</t>
  </si>
  <si>
    <t>Cladocera</t>
  </si>
  <si>
    <t>Hyperiidea</t>
  </si>
  <si>
    <t>Limacinidae</t>
  </si>
  <si>
    <t>Weird value...</t>
  </si>
  <si>
    <t>7 cm (5-10 cm)</t>
  </si>
  <si>
    <t>24 cm (7-51 cm)</t>
  </si>
  <si>
    <t>Aglantha digitale</t>
  </si>
  <si>
    <t>Corynidae</t>
  </si>
  <si>
    <t>Hyas coarctatus</t>
  </si>
  <si>
    <t>Hydrozoa</t>
  </si>
  <si>
    <t>Siphonophora</t>
  </si>
  <si>
    <t>Staurophora mertensii</t>
  </si>
  <si>
    <t>South-eastern Beaufort Sea</t>
  </si>
  <si>
    <t>Winter+Spring</t>
  </si>
  <si>
    <t>2004+2008</t>
  </si>
  <si>
    <t>Bouchard et al. 2016</t>
  </si>
  <si>
    <t>Early life... (larvea)</t>
  </si>
  <si>
    <t>range = 7.8-34.5 cm</t>
  </si>
  <si>
    <t>Northeast Water Polynya (Northeast Greenland)</t>
  </si>
  <si>
    <t xml:space="preserve">July-August </t>
  </si>
  <si>
    <t>Süfke et al. 1998</t>
  </si>
  <si>
    <t>Values are weirdly presentated</t>
  </si>
  <si>
    <r>
      <t xml:space="preserve">* different stations + </t>
    </r>
    <r>
      <rPr>
        <i/>
        <sz val="11"/>
        <rFont val="Arial"/>
      </rPr>
      <t>n</t>
    </r>
  </si>
  <si>
    <r>
      <t xml:space="preserve">no 205, </t>
    </r>
    <r>
      <rPr>
        <i/>
        <sz val="11"/>
        <rFont val="Arial"/>
      </rPr>
      <t>n</t>
    </r>
    <r>
      <rPr>
        <sz val="11"/>
        <color theme="1"/>
        <rFont val="Arial"/>
      </rPr>
      <t>=13</t>
    </r>
  </si>
  <si>
    <t>% of specimens</t>
  </si>
  <si>
    <r>
      <t xml:space="preserve">no 227, </t>
    </r>
    <r>
      <rPr>
        <i/>
        <sz val="11"/>
        <rFont val="Arial"/>
      </rPr>
      <t>n</t>
    </r>
    <r>
      <rPr>
        <sz val="11"/>
        <color theme="1"/>
        <rFont val="Arial"/>
      </rPr>
      <t>=62</t>
    </r>
  </si>
  <si>
    <t>no 221, n=58</t>
  </si>
  <si>
    <t>no 224, n=152</t>
  </si>
  <si>
    <t>no 228, n=130</t>
  </si>
  <si>
    <t>no 200, n=25</t>
  </si>
  <si>
    <t>no 222, n=107</t>
  </si>
  <si>
    <t>no 213, n=14</t>
  </si>
  <si>
    <r>
      <t xml:space="preserve">no 205, </t>
    </r>
    <r>
      <rPr>
        <i/>
        <sz val="11"/>
        <rFont val="Arial"/>
      </rPr>
      <t>n</t>
    </r>
    <r>
      <rPr>
        <sz val="11"/>
        <color theme="1"/>
        <rFont val="Arial"/>
      </rPr>
      <t>=13</t>
    </r>
  </si>
  <si>
    <t>Calanoid copepods</t>
  </si>
  <si>
    <t>Amphipods</t>
  </si>
  <si>
    <t>Mysids</t>
  </si>
  <si>
    <t>Ostracods</t>
  </si>
  <si>
    <t>Indeterminable crustaceans</t>
  </si>
  <si>
    <r>
      <t xml:space="preserve">no 227, </t>
    </r>
    <r>
      <rPr>
        <i/>
        <sz val="11"/>
        <rFont val="Arial"/>
      </rPr>
      <t>n</t>
    </r>
    <r>
      <rPr>
        <sz val="11"/>
        <color theme="1"/>
        <rFont val="Arial"/>
      </rPr>
      <t>=28</t>
    </r>
  </si>
  <si>
    <t>no 221, n=15</t>
  </si>
  <si>
    <t>no 224, n=30</t>
  </si>
  <si>
    <t>no 228, n=34</t>
  </si>
  <si>
    <t>no 200, n=22</t>
  </si>
  <si>
    <t>no 222, n=24</t>
  </si>
  <si>
    <t>no 213, n=9</t>
  </si>
  <si>
    <t>9-10 cm</t>
  </si>
  <si>
    <t>9 cm</t>
  </si>
  <si>
    <t>8 cm (3-18 cm)</t>
  </si>
  <si>
    <t>5-23 cm</t>
  </si>
  <si>
    <t>Sclerocrangon boreas</t>
  </si>
  <si>
    <t>Unspecified</t>
  </si>
  <si>
    <t>Fish eggs</t>
  </si>
  <si>
    <t>7-16 cm</t>
  </si>
  <si>
    <t>Vermes</t>
  </si>
  <si>
    <t>12 cm (8-16 cm)</t>
  </si>
  <si>
    <t xml:space="preserve">empty stomach </t>
  </si>
  <si>
    <t>Maldane sarsi</t>
  </si>
  <si>
    <t>3.47 cm ± 0.93 (mean ± SD of body length)</t>
  </si>
  <si>
    <t>Group</t>
  </si>
  <si>
    <t>Slope of the Nova Scotia shelf</t>
  </si>
  <si>
    <t>Sameoto 1988</t>
  </si>
  <si>
    <t>Copedpods</t>
  </si>
  <si>
    <t>% of water samples</t>
  </si>
  <si>
    <t>0.44 g (mean wet weight)</t>
  </si>
  <si>
    <t>% of stomach content</t>
  </si>
  <si>
    <t>Euphausiids</t>
  </si>
  <si>
    <t xml:space="preserve">top 600 m </t>
  </si>
  <si>
    <t>Gymnosomata</t>
  </si>
  <si>
    <t>Genus</t>
  </si>
  <si>
    <t>Metridia</t>
  </si>
  <si>
    <t>Clausocalanus</t>
  </si>
  <si>
    <t>Pleuromamma</t>
  </si>
  <si>
    <t>Oithona</t>
  </si>
  <si>
    <t>Euchaeta</t>
  </si>
  <si>
    <t>Euchirella</t>
  </si>
  <si>
    <t>Paracalanus</t>
  </si>
  <si>
    <t>Scolecithricella</t>
  </si>
  <si>
    <t>Oncaea</t>
  </si>
  <si>
    <t>Aetidius</t>
  </si>
  <si>
    <t>Pseudocalanus</t>
  </si>
  <si>
    <t>Neocalanus</t>
  </si>
  <si>
    <t>Gaidius</t>
  </si>
  <si>
    <t>Heterorhabdus</t>
  </si>
  <si>
    <t>Centropages</t>
  </si>
  <si>
    <t>Mormonilla</t>
  </si>
  <si>
    <t>3.6 cm ± 0.51 (mean ± SD of body length)</t>
  </si>
  <si>
    <t>0.49 g (mean wet weight)</t>
  </si>
  <si>
    <t xml:space="preserve">top 150 m </t>
  </si>
  <si>
    <t>Foraminiferida</t>
  </si>
  <si>
    <t>Lacuna pallidula</t>
  </si>
  <si>
    <t>13 cm (6-25 cm)</t>
  </si>
  <si>
    <t>Calathura brachiata</t>
  </si>
  <si>
    <t>Dendronotoidea</t>
  </si>
  <si>
    <t>Mysidae</t>
  </si>
  <si>
    <t>Sergestes</t>
  </si>
  <si>
    <t>54 cm (16-71 cm)</t>
  </si>
  <si>
    <t>Crangon</t>
  </si>
  <si>
    <t>Gadiformes</t>
  </si>
  <si>
    <t>44 cm (11-61 cm)</t>
  </si>
  <si>
    <t>Pagurus bernhardus</t>
  </si>
  <si>
    <t>Priapulus caudatus</t>
  </si>
  <si>
    <t>Rossia</t>
  </si>
  <si>
    <t>Sclerocrangon ferox</t>
  </si>
  <si>
    <t>77 cm (30-149 cm)</t>
  </si>
  <si>
    <t xml:space="preserve">mean = 17.6 cm </t>
  </si>
  <si>
    <t>Polychaetes</t>
  </si>
  <si>
    <t>% total dry weight of stomach contents (a)</t>
  </si>
  <si>
    <t>Coastal waters of southeast Baffin Island</t>
  </si>
  <si>
    <t>1963-1979</t>
  </si>
  <si>
    <t>Atkinson &amp; Percy 1991</t>
  </si>
  <si>
    <t>range = 75-238 cm</t>
  </si>
  <si>
    <t>% total number of prey eaten (b)</t>
  </si>
  <si>
    <t>% frequency og occurence (c)</t>
  </si>
  <si>
    <t>Index of Relative Importance = [(a+b)c]100</t>
  </si>
  <si>
    <t>Harmothoe imbricata</t>
  </si>
  <si>
    <r>
      <rPr>
        <i/>
        <sz val="11"/>
        <rFont val="Arial"/>
      </rPr>
      <t>Asabellides</t>
    </r>
    <r>
      <rPr>
        <sz val="11"/>
        <color theme="1"/>
        <rFont val="Arial"/>
      </rPr>
      <t xml:space="preserve"> sp.</t>
    </r>
  </si>
  <si>
    <t>19 cm (8-31.5 cm)</t>
  </si>
  <si>
    <t>Sepiidae</t>
  </si>
  <si>
    <t>20 cm (6-41 cm)</t>
  </si>
  <si>
    <t>Agonidae</t>
  </si>
  <si>
    <t>Anonyx sp.</t>
  </si>
  <si>
    <t xml:space="preserve">Mallotus villosus
</t>
  </si>
  <si>
    <t>204-280 cm</t>
  </si>
  <si>
    <t>15 cm (9-29 cm)</t>
  </si>
  <si>
    <t>Yoldia hyperborea</t>
  </si>
  <si>
    <t>17 cm (11-24 cm)</t>
  </si>
  <si>
    <t>≥ 300 mm in fork length</t>
  </si>
  <si>
    <t>mean % empty stomach</t>
  </si>
  <si>
    <t xml:space="preserve">Voisey's Bay stock complex (North Labrador coast) </t>
  </si>
  <si>
    <t>Late June-Late August</t>
  </si>
  <si>
    <t>1982-1999</t>
  </si>
  <si>
    <t>Dempson et al. 2002</t>
  </si>
  <si>
    <t>% by number</t>
  </si>
  <si>
    <t>% by weight</t>
  </si>
  <si>
    <t>Ammodytes spp.</t>
  </si>
  <si>
    <r>
      <rPr>
        <i/>
        <sz val="11"/>
        <rFont val="Arial"/>
      </rPr>
      <t>Triglops</t>
    </r>
    <r>
      <rPr>
        <sz val="11"/>
        <color theme="1"/>
        <rFont val="Arial"/>
      </rPr>
      <t xml:space="preserve"> spp.</t>
    </r>
  </si>
  <si>
    <r>
      <rPr>
        <i/>
        <sz val="11"/>
        <rFont val="Arial"/>
      </rPr>
      <t>Myoxocephalus</t>
    </r>
    <r>
      <rPr>
        <sz val="11"/>
        <color theme="1"/>
        <rFont val="Arial"/>
      </rPr>
      <t xml:space="preserve"> spp.</t>
    </r>
  </si>
  <si>
    <t>&lt; 0.1</t>
  </si>
  <si>
    <t>Lumpenus maculatus</t>
  </si>
  <si>
    <t>Unidentified fish remains</t>
  </si>
  <si>
    <t>Invertebrata (total)</t>
  </si>
  <si>
    <t>Hippolytidae</t>
  </si>
  <si>
    <t>Majidae</t>
  </si>
  <si>
    <t>Unidentified crustacean remains</t>
  </si>
  <si>
    <t>Unidentified and miscellaneous debris</t>
  </si>
  <si>
    <t>Nain stock complex - inshore zone (North Labrador coast)</t>
  </si>
  <si>
    <t>Ammodytes spp.</t>
  </si>
  <si>
    <r>
      <rPr>
        <i/>
        <sz val="11"/>
        <rFont val="Arial"/>
      </rPr>
      <t>Triglops</t>
    </r>
    <r>
      <rPr>
        <sz val="11"/>
        <color theme="1"/>
        <rFont val="Arial"/>
      </rPr>
      <t xml:space="preserve"> spp.</t>
    </r>
  </si>
  <si>
    <r>
      <rPr>
        <i/>
        <sz val="11"/>
        <rFont val="Arial"/>
      </rPr>
      <t>Myoxocephalus</t>
    </r>
    <r>
      <rPr>
        <sz val="11"/>
        <color theme="1"/>
        <rFont val="Arial"/>
      </rPr>
      <t xml:space="preserve"> spp.</t>
    </r>
  </si>
  <si>
    <r>
      <rPr>
        <i/>
        <sz val="11"/>
        <rFont val="Arial"/>
      </rPr>
      <t>Lycodes</t>
    </r>
    <r>
      <rPr>
        <sz val="11"/>
        <color theme="1"/>
        <rFont val="Arial"/>
      </rPr>
      <t xml:space="preserve"> spp.</t>
    </r>
  </si>
  <si>
    <t>Oligochaeta</t>
  </si>
  <si>
    <t>Insecta</t>
  </si>
  <si>
    <t>Miscellaneous (Insects)</t>
  </si>
  <si>
    <t>Nain stock complex - offshore zone (North Labrador coast)</t>
  </si>
  <si>
    <t>Ammodytes spp.</t>
  </si>
  <si>
    <r>
      <rPr>
        <i/>
        <sz val="11"/>
        <rFont val="Arial"/>
      </rPr>
      <t>Triglops</t>
    </r>
    <r>
      <rPr>
        <sz val="11"/>
        <color theme="1"/>
        <rFont val="Arial"/>
      </rPr>
      <t xml:space="preserve"> spp.</t>
    </r>
  </si>
  <si>
    <r>
      <rPr>
        <i/>
        <sz val="11"/>
        <rFont val="Arial"/>
      </rPr>
      <t>Myoxocephalus</t>
    </r>
    <r>
      <rPr>
        <sz val="11"/>
        <color theme="1"/>
        <rFont val="Arial"/>
      </rPr>
      <t xml:space="preserve"> spp.</t>
    </r>
  </si>
  <si>
    <t>Northern Fiords (Hebron, Saglek, and Nachvak subareas)</t>
  </si>
  <si>
    <t>Ammodytes spp.</t>
  </si>
  <si>
    <r>
      <rPr>
        <i/>
        <sz val="11"/>
        <rFont val="Arial"/>
      </rPr>
      <t>Triglops</t>
    </r>
    <r>
      <rPr>
        <sz val="11"/>
        <color theme="1"/>
        <rFont val="Arial"/>
      </rPr>
      <t xml:space="preserve"> spp.</t>
    </r>
  </si>
  <si>
    <r>
      <rPr>
        <i/>
        <sz val="11"/>
        <rFont val="Arial"/>
      </rPr>
      <t>Myoxocephalus</t>
    </r>
    <r>
      <rPr>
        <sz val="11"/>
        <color theme="1"/>
        <rFont val="Arial"/>
      </rPr>
      <t xml:space="preserve"> spp.</t>
    </r>
  </si>
  <si>
    <r>
      <rPr>
        <i/>
        <sz val="11"/>
        <rFont val="Arial"/>
      </rPr>
      <t>Lycodes</t>
    </r>
    <r>
      <rPr>
        <sz val="11"/>
        <color theme="1"/>
        <rFont val="Arial"/>
      </rPr>
      <t xml:space="preserve"> spp.</t>
    </r>
  </si>
  <si>
    <t>&lt; 300 mm in fork length</t>
  </si>
  <si>
    <t>Ammodytes spp.</t>
  </si>
  <si>
    <r>
      <rPr>
        <i/>
        <sz val="11"/>
        <rFont val="Arial"/>
      </rPr>
      <t>Myoxocephalus</t>
    </r>
    <r>
      <rPr>
        <sz val="11"/>
        <color theme="1"/>
        <rFont val="Arial"/>
      </rPr>
      <t xml:space="preserve"> spp.</t>
    </r>
  </si>
  <si>
    <t>Ammodytes spp.</t>
  </si>
  <si>
    <r>
      <rPr>
        <i/>
        <sz val="11"/>
        <rFont val="Arial"/>
      </rPr>
      <t>Triglops</t>
    </r>
    <r>
      <rPr>
        <sz val="11"/>
        <color theme="1"/>
        <rFont val="Arial"/>
      </rPr>
      <t xml:space="preserve"> spp.</t>
    </r>
  </si>
  <si>
    <r>
      <rPr>
        <i/>
        <sz val="11"/>
        <rFont val="Arial"/>
      </rPr>
      <t>Myoxocephalus</t>
    </r>
    <r>
      <rPr>
        <sz val="11"/>
        <color theme="1"/>
        <rFont val="Arial"/>
      </rPr>
      <t xml:space="preserve"> spp.</t>
    </r>
  </si>
  <si>
    <t>26 cm (3-46 cm)</t>
  </si>
  <si>
    <t>Sebastes norvegicus (/S. marinus)</t>
  </si>
  <si>
    <t>32 cm (13-56 cm)</t>
  </si>
  <si>
    <t>25 cm (12-62 cm)</t>
  </si>
  <si>
    <t>8 cm (4-14 cm)</t>
  </si>
  <si>
    <t>6-14 cm</t>
  </si>
  <si>
    <t>Euphasiidae</t>
  </si>
  <si>
    <t>12 cm (7-16 cm)</t>
  </si>
  <si>
    <t>Lebbeus polaris</t>
  </si>
  <si>
    <t xml:space="preserve">Themisto </t>
  </si>
  <si>
    <t>10 cm (6-16 cm)</t>
  </si>
  <si>
    <t>Crangon allmanni</t>
  </si>
  <si>
    <t>7.5-14.9 cm</t>
  </si>
  <si>
    <t>11.7-13.7 cm</t>
  </si>
  <si>
    <t>Anaitides</t>
  </si>
  <si>
    <t>11 cm (8-14 cm)</t>
  </si>
  <si>
    <t>Greenland halibut (Giraldo et al 2018)</t>
  </si>
  <si>
    <t>Average diet</t>
  </si>
  <si>
    <t>Arctic cod (Matley et al 2013)</t>
  </si>
  <si>
    <t>TOTAL</t>
  </si>
  <si>
    <t>averaged to 100 %</t>
  </si>
  <si>
    <t>Sculpins/eelpouts (Eriksen et al 2020)</t>
  </si>
  <si>
    <t>Average diet of Sculpins/eelpouts</t>
  </si>
  <si>
    <t>Gelatinous snailfish</t>
  </si>
  <si>
    <t>Average diet of other small demersal fish</t>
  </si>
  <si>
    <t>Frobisher Bay, Baffin Island, Nunavut</t>
  </si>
  <si>
    <t>54.7 ± 8.3 cm FL</t>
  </si>
  <si>
    <t>1.8 ± 0.7 kg</t>
  </si>
  <si>
    <t>Lumpenus spp</t>
  </si>
  <si>
    <t>Onesimus littoralis</t>
  </si>
  <si>
    <t>Gammarus duebeni</t>
  </si>
  <si>
    <t>Gammaracanthus loricatus</t>
  </si>
  <si>
    <t>Amphithopsis longicaudata</t>
  </si>
  <si>
    <t>Unidentified amphipod remais</t>
  </si>
  <si>
    <t>% mass</t>
  </si>
  <si>
    <t>2008-2009</t>
  </si>
  <si>
    <t>Spares et al 2012</t>
  </si>
  <si>
    <t>Spotted wolffish</t>
  </si>
  <si>
    <t>Roughead grenadier</t>
  </si>
  <si>
    <t>Liopsetta glacialis</t>
  </si>
  <si>
    <t>Ampherete vega</t>
  </si>
  <si>
    <t>Boeckosimus affinis</t>
  </si>
  <si>
    <t>Polychaete (all)</t>
  </si>
  <si>
    <t>Amphipods (all)</t>
  </si>
  <si>
    <t>Gammarus oceanicus</t>
  </si>
  <si>
    <t>Cumacea (all)</t>
  </si>
  <si>
    <t>Diastylis culcata</t>
  </si>
  <si>
    <t>Isopoda (all)</t>
  </si>
  <si>
    <t>Mesidotea entomon</t>
  </si>
  <si>
    <t>Ascidiacea (all)</t>
  </si>
  <si>
    <t>Rhizomolgula globularis</t>
  </si>
  <si>
    <t>Mollusca (all)</t>
  </si>
  <si>
    <t>Cyrtodaria kurriana</t>
  </si>
  <si>
    <t>Macoma balthica</t>
  </si>
  <si>
    <t>Yoldiella intermedia</t>
  </si>
  <si>
    <t>nematodes</t>
  </si>
  <si>
    <t>priapulida</t>
  </si>
  <si>
    <t>% total dry weight</t>
  </si>
  <si>
    <t>247 mm (120-304)</t>
  </si>
  <si>
    <t>Western Canadian Arctic (Beaufort Sea)</t>
  </si>
  <si>
    <t>Atkinson and Percy 1991</t>
  </si>
  <si>
    <t>&lt;20 cm</t>
  </si>
  <si>
    <t>% total prey mass</t>
  </si>
  <si>
    <t>All crustaceans</t>
  </si>
  <si>
    <t>Crangon septemspinosa</t>
  </si>
  <si>
    <t>Cancer irrotatus</t>
  </si>
  <si>
    <t>Other crustaceans</t>
  </si>
  <si>
    <t>Gastropods</t>
  </si>
  <si>
    <t>Brittle star</t>
  </si>
  <si>
    <t>Sand dollar</t>
  </si>
  <si>
    <t>sea urchin</t>
  </si>
  <si>
    <t>Bryozoans</t>
  </si>
  <si>
    <t>Tunicates</t>
  </si>
  <si>
    <t>Other invertebrates</t>
  </si>
  <si>
    <t>Detritus</t>
  </si>
  <si>
    <t>% empty</t>
  </si>
  <si>
    <t>&gt;20 cm</t>
  </si>
  <si>
    <t>Plants (fibrous algae)</t>
  </si>
  <si>
    <t>Northumberland Strait (Prince Edward Island)</t>
  </si>
  <si>
    <t>July–August</t>
  </si>
  <si>
    <t>1999-2003</t>
  </si>
  <si>
    <t>Hanson 2018</t>
  </si>
  <si>
    <t>Atlantic hookear sculpin</t>
  </si>
  <si>
    <t>QB contribution</t>
  </si>
  <si>
    <t>omnivorous</t>
  </si>
  <si>
    <t>small demersal</t>
  </si>
  <si>
    <t>marine worm</t>
  </si>
  <si>
    <t>bivalve</t>
  </si>
  <si>
    <t>calanus</t>
  </si>
  <si>
    <t>large crustaceans</t>
  </si>
  <si>
    <t>cephalopds</t>
  </si>
  <si>
    <t>carnivorous</t>
  </si>
  <si>
    <t>echinoderms</t>
  </si>
  <si>
    <t>arctic cod</t>
  </si>
  <si>
    <t>other benthos</t>
  </si>
  <si>
    <t>sculpin</t>
  </si>
  <si>
    <t>marine worms</t>
  </si>
  <si>
    <t>bivalves</t>
  </si>
  <si>
    <t>cephalopods</t>
  </si>
  <si>
    <t>flounder</t>
  </si>
  <si>
    <t>other demersal</t>
  </si>
  <si>
    <t>sculpins</t>
  </si>
  <si>
    <t>greenland halibut</t>
  </si>
  <si>
    <t>calanus/carnivorous</t>
  </si>
  <si>
    <t>autumn</t>
  </si>
  <si>
    <t>Redfish (Pedersen and Riget 1993)</t>
  </si>
  <si>
    <t>Small demersal fish (Eriksen et al 2020; Dolgov 1994)</t>
  </si>
  <si>
    <t>Average diet of large demersal fish</t>
  </si>
  <si>
    <t>Large demersal fish (Eriksen et al 2020; Sweetman et al 2014)</t>
  </si>
  <si>
    <t>Small pelagics</t>
  </si>
  <si>
    <t>southeast Beaufort Sea</t>
  </si>
  <si>
    <t>relative abundance in stomach</t>
  </si>
  <si>
    <t>Ascidians</t>
  </si>
  <si>
    <t>small demersals</t>
  </si>
  <si>
    <t>Thorny skate</t>
  </si>
  <si>
    <t>Eupausiidae</t>
  </si>
  <si>
    <t>large demersals</t>
  </si>
  <si>
    <t>small pelagics</t>
  </si>
  <si>
    <t>large demersal</t>
  </si>
  <si>
    <t>Average glacier lanternfish</t>
  </si>
  <si>
    <t>Average small pelagics</t>
  </si>
  <si>
    <t>total</t>
  </si>
  <si>
    <t>jellyfish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</si>
</sst>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"/>
  </numFmts>
  <fonts count="32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i/>
      <sz val="11"/>
      <color theme="1"/>
      <name val="Calibri"/>
    </font>
    <font>
      <sz val="11"/>
      <color rgb="FFFF0000"/>
      <name val="Calibri"/>
    </font>
    <font>
      <b/>
      <i/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i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Arial"/>
    </font>
    <font>
      <b/>
      <sz val="11"/>
      <color rgb="FFC00000"/>
      <name val="Calibri"/>
    </font>
    <font>
      <i/>
      <sz val="11"/>
      <color theme="1"/>
      <name val="Calibri"/>
    </font>
    <font>
      <sz val="11"/>
      <name val="Arial"/>
    </font>
    <font>
      <i/>
      <sz val="11"/>
      <name val="Arial"/>
    </font>
    <font>
      <b/>
      <sz val="11"/>
      <name val="Arial"/>
    </font>
    <font>
      <sz val="11"/>
      <color rgb="FFFF0000"/>
      <name val="Calibri"/>
    </font>
    <font>
      <sz val="11"/>
      <name val="Calibri"/>
    </font>
    <font>
      <i/>
      <sz val="1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ajor"/>
    </font>
    <font>
      <b/>
      <sz val="11"/>
      <color theme="1"/>
      <name val="Calibri"/>
      <family val="2"/>
    </font>
    <font>
      <u/>
      <sz val="11"/>
      <color theme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D6DCE4"/>
        <bgColor rgb="FFD6DCE4"/>
      </patternFill>
    </fill>
    <fill>
      <patternFill patternType="solid">
        <fgColor rgb="FFC5E0B3"/>
        <bgColor rgb="FFC5E0B3"/>
      </patternFill>
    </fill>
    <fill>
      <patternFill patternType="solid">
        <fgColor rgb="FFF9CB9C"/>
        <bgColor rgb="FFF9CB9C"/>
      </patternFill>
    </fill>
    <fill>
      <patternFill patternType="solid">
        <fgColor rgb="FFFEF2CB"/>
        <bgColor rgb="FFFEF2CB"/>
      </patternFill>
    </fill>
    <fill>
      <patternFill patternType="solid">
        <fgColor rgb="FF00FFFF"/>
        <bgColor rgb="FF00FFF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CC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FFCCFF"/>
        <bgColor rgb="FFFFCC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9CB9C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4" tint="0.79998168889431442"/>
        <bgColor rgb="FFFF0000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4" tint="0.79998168889431442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EFEFEF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2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49" fontId="2" fillId="0" borderId="0" xfId="0" applyNumberFormat="1" applyFont="1"/>
    <xf numFmtId="0" fontId="3" fillId="0" borderId="6" xfId="0" applyFont="1" applyBorder="1"/>
    <xf numFmtId="0" fontId="4" fillId="0" borderId="0" xfId="0" applyFont="1"/>
    <xf numFmtId="0" fontId="3" fillId="0" borderId="6" xfId="0" applyFont="1" applyBorder="1" applyAlignment="1">
      <alignment wrapText="1"/>
    </xf>
    <xf numFmtId="0" fontId="4" fillId="3" borderId="7" xfId="0" applyFont="1" applyFill="1" applyBorder="1"/>
    <xf numFmtId="0" fontId="5" fillId="3" borderId="7" xfId="0" applyFont="1" applyFill="1" applyBorder="1"/>
    <xf numFmtId="0" fontId="5" fillId="0" borderId="0" xfId="0" applyFont="1"/>
    <xf numFmtId="49" fontId="4" fillId="3" borderId="7" xfId="0" applyNumberFormat="1" applyFont="1" applyFill="1" applyBorder="1"/>
    <xf numFmtId="49" fontId="4" fillId="0" borderId="0" xfId="0" applyNumberFormat="1" applyFont="1"/>
    <xf numFmtId="0" fontId="4" fillId="4" borderId="7" xfId="0" applyFont="1" applyFill="1" applyBorder="1"/>
    <xf numFmtId="0" fontId="4" fillId="5" borderId="7" xfId="0" applyFont="1" applyFill="1" applyBorder="1"/>
    <xf numFmtId="0" fontId="5" fillId="5" borderId="7" xfId="0" applyFont="1" applyFill="1" applyBorder="1"/>
    <xf numFmtId="0" fontId="6" fillId="3" borderId="7" xfId="0" applyFont="1" applyFill="1" applyBorder="1"/>
    <xf numFmtId="0" fontId="6" fillId="0" borderId="0" xfId="0" applyFont="1"/>
    <xf numFmtId="0" fontId="2" fillId="0" borderId="8" xfId="0" applyFont="1" applyBorder="1"/>
    <xf numFmtId="0" fontId="3" fillId="0" borderId="2" xfId="0" applyFont="1" applyBorder="1"/>
    <xf numFmtId="0" fontId="2" fillId="0" borderId="9" xfId="0" applyFont="1" applyBorder="1" applyAlignment="1"/>
    <xf numFmtId="0" fontId="4" fillId="6" borderId="7" xfId="0" applyFont="1" applyFill="1" applyBorder="1"/>
    <xf numFmtId="0" fontId="5" fillId="6" borderId="7" xfId="0" applyFont="1" applyFill="1" applyBorder="1"/>
    <xf numFmtId="49" fontId="4" fillId="6" borderId="7" xfId="0" applyNumberFormat="1" applyFont="1" applyFill="1" applyBorder="1"/>
    <xf numFmtId="0" fontId="9" fillId="0" borderId="12" xfId="0" applyFont="1" applyBorder="1" applyAlignment="1"/>
    <xf numFmtId="0" fontId="4" fillId="0" borderId="13" xfId="0" applyFont="1" applyBorder="1"/>
    <xf numFmtId="0" fontId="5" fillId="7" borderId="0" xfId="0" applyFont="1" applyFill="1"/>
    <xf numFmtId="0" fontId="8" fillId="2" borderId="7" xfId="0" applyFont="1" applyFill="1" applyBorder="1"/>
    <xf numFmtId="0" fontId="8" fillId="0" borderId="0" xfId="0" applyFont="1"/>
    <xf numFmtId="0" fontId="2" fillId="0" borderId="13" xfId="0" applyFont="1" applyBorder="1"/>
    <xf numFmtId="0" fontId="7" fillId="7" borderId="0" xfId="0" applyFont="1" applyFill="1"/>
    <xf numFmtId="0" fontId="4" fillId="8" borderId="7" xfId="0" applyFont="1" applyFill="1" applyBorder="1"/>
    <xf numFmtId="0" fontId="8" fillId="4" borderId="7" xfId="0" applyFont="1" applyFill="1" applyBorder="1"/>
    <xf numFmtId="0" fontId="5" fillId="8" borderId="7" xfId="0" applyFont="1" applyFill="1" applyBorder="1"/>
    <xf numFmtId="49" fontId="4" fillId="8" borderId="7" xfId="0" applyNumberFormat="1" applyFont="1" applyFill="1" applyBorder="1"/>
    <xf numFmtId="16" fontId="4" fillId="0" borderId="0" xfId="0" applyNumberFormat="1" applyFont="1"/>
    <xf numFmtId="0" fontId="10" fillId="0" borderId="0" xfId="0" applyFont="1" applyAlignment="1"/>
    <xf numFmtId="0" fontId="2" fillId="9" borderId="14" xfId="0" applyFont="1" applyFill="1" applyBorder="1"/>
    <xf numFmtId="0" fontId="11" fillId="0" borderId="0" xfId="0" applyFont="1"/>
    <xf numFmtId="0" fontId="3" fillId="0" borderId="15" xfId="0" applyFont="1" applyBorder="1"/>
    <xf numFmtId="0" fontId="12" fillId="0" borderId="0" xfId="0" applyFont="1" applyAlignment="1"/>
    <xf numFmtId="0" fontId="4" fillId="2" borderId="7" xfId="0" applyFont="1" applyFill="1" applyBorder="1"/>
    <xf numFmtId="0" fontId="4" fillId="9" borderId="14" xfId="0" applyFont="1" applyFill="1" applyBorder="1"/>
    <xf numFmtId="0" fontId="4" fillId="0" borderId="0" xfId="0" applyFont="1" applyAlignment="1"/>
    <xf numFmtId="0" fontId="4" fillId="10" borderId="7" xfId="0" applyFont="1" applyFill="1" applyBorder="1"/>
    <xf numFmtId="0" fontId="5" fillId="10" borderId="7" xfId="0" applyFont="1" applyFill="1" applyBorder="1"/>
    <xf numFmtId="49" fontId="4" fillId="10" borderId="7" xfId="0" applyNumberFormat="1" applyFont="1" applyFill="1" applyBorder="1"/>
    <xf numFmtId="0" fontId="8" fillId="0" borderId="16" xfId="0" applyFont="1" applyBorder="1"/>
    <xf numFmtId="0" fontId="8" fillId="0" borderId="17" xfId="0" applyFont="1" applyBorder="1"/>
    <xf numFmtId="0" fontId="8" fillId="11" borderId="7" xfId="0" applyFont="1" applyFill="1" applyBorder="1" applyAlignment="1">
      <alignment horizontal="left"/>
    </xf>
    <xf numFmtId="0" fontId="13" fillId="0" borderId="0" xfId="0" applyFont="1" applyAlignment="1"/>
    <xf numFmtId="0" fontId="8" fillId="11" borderId="18" xfId="0" applyFont="1" applyFill="1" applyBorder="1" applyAlignment="1">
      <alignment horizontal="left"/>
    </xf>
    <xf numFmtId="0" fontId="8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13" fillId="12" borderId="0" xfId="0" applyFont="1" applyFill="1"/>
    <xf numFmtId="0" fontId="5" fillId="12" borderId="0" xfId="0" applyFont="1" applyFill="1"/>
    <xf numFmtId="0" fontId="4" fillId="12" borderId="0" xfId="0" applyFont="1" applyFill="1"/>
    <xf numFmtId="0" fontId="8" fillId="0" borderId="0" xfId="0" applyFont="1" applyAlignment="1"/>
    <xf numFmtId="0" fontId="8" fillId="0" borderId="0" xfId="0" applyFont="1" applyAlignment="1"/>
    <xf numFmtId="0" fontId="8" fillId="0" borderId="19" xfId="0" applyFont="1" applyBorder="1"/>
    <xf numFmtId="0" fontId="4" fillId="13" borderId="7" xfId="0" applyFont="1" applyFill="1" applyBorder="1"/>
    <xf numFmtId="0" fontId="5" fillId="13" borderId="7" xfId="0" applyFont="1" applyFill="1" applyBorder="1"/>
    <xf numFmtId="49" fontId="4" fillId="13" borderId="7" xfId="0" applyNumberFormat="1" applyFont="1" applyFill="1" applyBorder="1"/>
    <xf numFmtId="0" fontId="4" fillId="0" borderId="20" xfId="0" applyFont="1" applyBorder="1"/>
    <xf numFmtId="0" fontId="5" fillId="0" borderId="21" xfId="0" applyFont="1" applyBorder="1"/>
    <xf numFmtId="0" fontId="4" fillId="0" borderId="21" xfId="0" applyFont="1" applyBorder="1"/>
    <xf numFmtId="0" fontId="8" fillId="2" borderId="22" xfId="0" applyFont="1" applyFill="1" applyBorder="1"/>
    <xf numFmtId="0" fontId="8" fillId="4" borderId="22" xfId="0" applyFont="1" applyFill="1" applyBorder="1"/>
    <xf numFmtId="0" fontId="8" fillId="0" borderId="21" xfId="0" applyFont="1" applyBorder="1"/>
    <xf numFmtId="0" fontId="8" fillId="11" borderId="22" xfId="0" applyFont="1" applyFill="1" applyBorder="1" applyAlignment="1">
      <alignment horizontal="left"/>
    </xf>
    <xf numFmtId="0" fontId="4" fillId="14" borderId="7" xfId="0" applyFont="1" applyFill="1" applyBorder="1"/>
    <xf numFmtId="0" fontId="8" fillId="11" borderId="23" xfId="0" applyFont="1" applyFill="1" applyBorder="1" applyAlignment="1">
      <alignment horizontal="left"/>
    </xf>
    <xf numFmtId="0" fontId="5" fillId="14" borderId="7" xfId="0" applyFont="1" applyFill="1" applyBorder="1"/>
    <xf numFmtId="0" fontId="14" fillId="0" borderId="24" xfId="0" applyFont="1" applyBorder="1" applyAlignment="1"/>
    <xf numFmtId="49" fontId="4" fillId="14" borderId="7" xfId="0" applyNumberFormat="1" applyFont="1" applyFill="1" applyBorder="1"/>
    <xf numFmtId="0" fontId="15" fillId="0" borderId="0" xfId="0" applyFont="1"/>
    <xf numFmtId="0" fontId="4" fillId="15" borderId="7" xfId="0" applyFont="1" applyFill="1" applyBorder="1"/>
    <xf numFmtId="0" fontId="5" fillId="15" borderId="7" xfId="0" applyFont="1" applyFill="1" applyBorder="1"/>
    <xf numFmtId="0" fontId="4" fillId="16" borderId="7" xfId="0" applyFont="1" applyFill="1" applyBorder="1"/>
    <xf numFmtId="0" fontId="5" fillId="16" borderId="7" xfId="0" applyFont="1" applyFill="1" applyBorder="1"/>
    <xf numFmtId="49" fontId="4" fillId="16" borderId="7" xfId="0" applyNumberFormat="1" applyFont="1" applyFill="1" applyBorder="1"/>
    <xf numFmtId="49" fontId="6" fillId="8" borderId="7" xfId="0" applyNumberFormat="1" applyFont="1" applyFill="1" applyBorder="1"/>
    <xf numFmtId="0" fontId="4" fillId="12" borderId="7" xfId="0" applyFont="1" applyFill="1" applyBorder="1"/>
    <xf numFmtId="0" fontId="4" fillId="17" borderId="7" xfId="0" applyFont="1" applyFill="1" applyBorder="1"/>
    <xf numFmtId="0" fontId="5" fillId="17" borderId="7" xfId="0" applyFont="1" applyFill="1" applyBorder="1"/>
    <xf numFmtId="49" fontId="4" fillId="17" borderId="7" xfId="0" applyNumberFormat="1" applyFont="1" applyFill="1" applyBorder="1"/>
    <xf numFmtId="0" fontId="16" fillId="0" borderId="0" xfId="0" applyFont="1" applyAlignment="1"/>
    <xf numFmtId="0" fontId="8" fillId="0" borderId="0" xfId="0" applyFont="1" applyAlignment="1"/>
    <xf numFmtId="0" fontId="16" fillId="0" borderId="0" xfId="0" applyFont="1" applyAlignment="1"/>
    <xf numFmtId="0" fontId="16" fillId="0" borderId="0" xfId="0" applyFont="1"/>
    <xf numFmtId="0" fontId="13" fillId="12" borderId="0" xfId="0" applyFont="1" applyFill="1" applyAlignment="1"/>
    <xf numFmtId="0" fontId="8" fillId="12" borderId="0" xfId="0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3" fillId="0" borderId="0" xfId="0" applyNumberFormat="1" applyFont="1" applyAlignment="1"/>
    <xf numFmtId="0" fontId="20" fillId="0" borderId="0" xfId="0" applyFont="1" applyAlignment="1"/>
    <xf numFmtId="0" fontId="1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19" borderId="0" xfId="0" applyFont="1" applyFill="1" applyAlignment="1"/>
    <xf numFmtId="0" fontId="24" fillId="20" borderId="0" xfId="0" applyFont="1" applyFill="1" applyAlignment="1"/>
    <xf numFmtId="0" fontId="24" fillId="21" borderId="0" xfId="0" applyFont="1" applyFill="1" applyAlignment="1"/>
    <xf numFmtId="0" fontId="0" fillId="21" borderId="0" xfId="0" applyFont="1" applyFill="1" applyAlignment="1"/>
    <xf numFmtId="0" fontId="24" fillId="0" borderId="25" xfId="0" applyFont="1" applyBorder="1" applyAlignment="1"/>
    <xf numFmtId="0" fontId="0" fillId="0" borderId="25" xfId="0" applyFont="1" applyBorder="1" applyAlignment="1"/>
    <xf numFmtId="0" fontId="8" fillId="0" borderId="26" xfId="0" applyFont="1" applyBorder="1" applyAlignment="1"/>
    <xf numFmtId="0" fontId="8" fillId="0" borderId="7" xfId="0" applyFont="1" applyBorder="1" applyAlignment="1"/>
    <xf numFmtId="0" fontId="24" fillId="0" borderId="7" xfId="0" applyFont="1" applyBorder="1" applyAlignment="1"/>
    <xf numFmtId="0" fontId="0" fillId="0" borderId="7" xfId="0" applyFont="1" applyBorder="1" applyAlignment="1"/>
    <xf numFmtId="2" fontId="24" fillId="0" borderId="0" xfId="0" applyNumberFormat="1" applyFont="1" applyAlignment="1"/>
    <xf numFmtId="0" fontId="27" fillId="7" borderId="0" xfId="0" applyFont="1" applyFill="1"/>
    <xf numFmtId="0" fontId="24" fillId="0" borderId="26" xfId="0" applyFont="1" applyBorder="1" applyAlignment="1"/>
    <xf numFmtId="0" fontId="13" fillId="0" borderId="26" xfId="0" applyFont="1" applyBorder="1" applyAlignment="1"/>
    <xf numFmtId="0" fontId="4" fillId="0" borderId="26" xfId="0" applyFont="1" applyBorder="1" applyAlignment="1"/>
    <xf numFmtId="0" fontId="0" fillId="0" borderId="26" xfId="0" applyFont="1" applyBorder="1" applyAlignment="1"/>
    <xf numFmtId="0" fontId="13" fillId="18" borderId="0" xfId="0" applyFont="1" applyFill="1" applyAlignment="1"/>
    <xf numFmtId="0" fontId="13" fillId="0" borderId="0" xfId="0" applyFont="1" applyFill="1" applyAlignment="1"/>
    <xf numFmtId="0" fontId="13" fillId="0" borderId="7" xfId="0" applyFont="1" applyBorder="1" applyAlignment="1"/>
    <xf numFmtId="0" fontId="16" fillId="0" borderId="0" xfId="0" applyFont="1" applyFill="1" applyAlignment="1"/>
    <xf numFmtId="0" fontId="13" fillId="0" borderId="26" xfId="0" applyFont="1" applyFill="1" applyBorder="1" applyAlignment="1"/>
    <xf numFmtId="0" fontId="24" fillId="0" borderId="0" xfId="0" applyFont="1" applyFill="1" applyAlignment="1"/>
    <xf numFmtId="0" fontId="24" fillId="0" borderId="26" xfId="0" applyFont="1" applyFill="1" applyBorder="1" applyAlignment="1"/>
    <xf numFmtId="0" fontId="13" fillId="0" borderId="7" xfId="0" applyFont="1" applyFill="1" applyBorder="1" applyAlignment="1"/>
    <xf numFmtId="0" fontId="13" fillId="20" borderId="0" xfId="0" applyFont="1" applyFill="1" applyAlignment="1"/>
    <xf numFmtId="0" fontId="16" fillId="20" borderId="0" xfId="0" applyFont="1" applyFill="1" applyAlignment="1"/>
    <xf numFmtId="0" fontId="26" fillId="0" borderId="0" xfId="0" applyFont="1" applyAlignment="1"/>
    <xf numFmtId="0" fontId="24" fillId="18" borderId="0" xfId="0" applyFont="1" applyFill="1" applyAlignment="1"/>
    <xf numFmtId="0" fontId="24" fillId="22" borderId="0" xfId="0" applyFont="1" applyFill="1" applyAlignment="1"/>
    <xf numFmtId="0" fontId="24" fillId="23" borderId="0" xfId="0" applyFont="1" applyFill="1" applyAlignment="1"/>
    <xf numFmtId="0" fontId="13" fillId="23" borderId="0" xfId="0" applyFont="1" applyFill="1" applyAlignment="1"/>
    <xf numFmtId="0" fontId="16" fillId="23" borderId="0" xfId="0" applyFont="1" applyFill="1" applyAlignment="1"/>
    <xf numFmtId="0" fontId="13" fillId="22" borderId="0" xfId="0" applyFont="1" applyFill="1" applyAlignment="1"/>
    <xf numFmtId="0" fontId="16" fillId="22" borderId="0" xfId="0" applyFont="1" applyFill="1" applyAlignment="1"/>
    <xf numFmtId="0" fontId="23" fillId="0" borderId="7" xfId="0" applyFont="1" applyBorder="1" applyAlignment="1"/>
    <xf numFmtId="0" fontId="13" fillId="0" borderId="7" xfId="0" applyFont="1" applyBorder="1" applyAlignment="1">
      <alignment horizontal="right"/>
    </xf>
    <xf numFmtId="0" fontId="16" fillId="24" borderId="7" xfId="0" applyFont="1" applyFill="1" applyBorder="1" applyAlignment="1"/>
    <xf numFmtId="0" fontId="8" fillId="24" borderId="0" xfId="0" applyFont="1" applyFill="1" applyAlignment="1"/>
    <xf numFmtId="0" fontId="13" fillId="24" borderId="0" xfId="0" applyFont="1" applyFill="1" applyAlignment="1"/>
    <xf numFmtId="0" fontId="16" fillId="24" borderId="0" xfId="0" applyFont="1" applyFill="1" applyAlignment="1"/>
    <xf numFmtId="0" fontId="13" fillId="24" borderId="26" xfId="0" applyFont="1" applyFill="1" applyBorder="1" applyAlignment="1"/>
    <xf numFmtId="0" fontId="24" fillId="24" borderId="0" xfId="0" applyFont="1" applyFill="1" applyAlignment="1"/>
    <xf numFmtId="0" fontId="4" fillId="0" borderId="7" xfId="0" applyFont="1" applyBorder="1" applyAlignment="1"/>
    <xf numFmtId="0" fontId="13" fillId="23" borderId="7" xfId="0" applyFont="1" applyFill="1" applyBorder="1" applyAlignment="1"/>
    <xf numFmtId="0" fontId="23" fillId="22" borderId="0" xfId="0" applyFont="1" applyFill="1" applyAlignment="1"/>
    <xf numFmtId="0" fontId="13" fillId="22" borderId="7" xfId="0" applyFont="1" applyFill="1" applyBorder="1" applyAlignment="1"/>
    <xf numFmtId="0" fontId="16" fillId="0" borderId="7" xfId="0" applyFont="1" applyFill="1" applyBorder="1" applyAlignment="1"/>
    <xf numFmtId="0" fontId="8" fillId="0" borderId="0" xfId="0" applyFont="1" applyFill="1" applyAlignment="1"/>
    <xf numFmtId="0" fontId="23" fillId="0" borderId="0" xfId="0" applyFont="1" applyFill="1" applyAlignment="1"/>
    <xf numFmtId="0" fontId="23" fillId="0" borderId="26" xfId="0" applyFont="1" applyFill="1" applyBorder="1" applyAlignment="1"/>
    <xf numFmtId="0" fontId="4" fillId="18" borderId="0" xfId="0" applyFont="1" applyFill="1" applyAlignment="1"/>
    <xf numFmtId="0" fontId="5" fillId="18" borderId="0" xfId="0" applyFont="1" applyFill="1" applyAlignment="1"/>
    <xf numFmtId="0" fontId="8" fillId="18" borderId="0" xfId="0" applyFont="1" applyFill="1" applyAlignment="1"/>
    <xf numFmtId="0" fontId="11" fillId="18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11" fillId="0" borderId="0" xfId="0" applyFont="1" applyFill="1" applyAlignment="1"/>
    <xf numFmtId="2" fontId="24" fillId="0" borderId="26" xfId="0" applyNumberFormat="1" applyFont="1" applyBorder="1" applyAlignment="1"/>
    <xf numFmtId="0" fontId="29" fillId="0" borderId="0" xfId="0" applyFont="1" applyAlignment="1"/>
    <xf numFmtId="0" fontId="23" fillId="0" borderId="7" xfId="0" applyFont="1" applyFill="1" applyBorder="1" applyAlignment="1"/>
    <xf numFmtId="0" fontId="13" fillId="12" borderId="7" xfId="0" applyFont="1" applyFill="1" applyBorder="1"/>
    <xf numFmtId="0" fontId="25" fillId="21" borderId="0" xfId="0" applyFont="1" applyFill="1" applyAlignment="1"/>
    <xf numFmtId="0" fontId="24" fillId="21" borderId="7" xfId="0" applyFont="1" applyFill="1" applyBorder="1" applyAlignment="1"/>
    <xf numFmtId="0" fontId="13" fillId="21" borderId="7" xfId="0" applyFont="1" applyFill="1" applyBorder="1" applyAlignment="1"/>
    <xf numFmtId="0" fontId="0" fillId="21" borderId="7" xfId="0" applyFont="1" applyFill="1" applyBorder="1" applyAlignment="1"/>
    <xf numFmtId="0" fontId="8" fillId="21" borderId="0" xfId="0" applyFont="1" applyFill="1" applyAlignment="1"/>
    <xf numFmtId="0" fontId="24" fillId="21" borderId="25" xfId="0" applyFont="1" applyFill="1" applyBorder="1" applyAlignment="1"/>
    <xf numFmtId="0" fontId="13" fillId="21" borderId="25" xfId="0" applyFont="1" applyFill="1" applyBorder="1" applyAlignment="1"/>
    <xf numFmtId="0" fontId="0" fillId="21" borderId="25" xfId="0" applyFont="1" applyFill="1" applyBorder="1" applyAlignment="1"/>
    <xf numFmtId="0" fontId="8" fillId="21" borderId="25" xfId="0" applyFont="1" applyFill="1" applyBorder="1" applyAlignment="1"/>
    <xf numFmtId="0" fontId="8" fillId="0" borderId="7" xfId="0" applyFont="1" applyFill="1" applyBorder="1" applyAlignment="1"/>
    <xf numFmtId="0" fontId="25" fillId="21" borderId="7" xfId="0" applyFont="1" applyFill="1" applyBorder="1" applyAlignment="1"/>
    <xf numFmtId="0" fontId="25" fillId="19" borderId="25" xfId="0" applyFont="1" applyFill="1" applyBorder="1" applyAlignment="1"/>
    <xf numFmtId="0" fontId="4" fillId="21" borderId="25" xfId="0" applyFont="1" applyFill="1" applyBorder="1" applyAlignment="1"/>
    <xf numFmtId="0" fontId="1" fillId="0" borderId="7" xfId="0" applyFont="1" applyBorder="1" applyAlignment="1"/>
    <xf numFmtId="2" fontId="25" fillId="19" borderId="0" xfId="0" applyNumberFormat="1" applyFont="1" applyFill="1" applyAlignment="1"/>
    <xf numFmtId="2" fontId="8" fillId="0" borderId="0" xfId="0" applyNumberFormat="1" applyFont="1" applyAlignment="1"/>
    <xf numFmtId="0" fontId="24" fillId="25" borderId="0" xfId="0" applyFont="1" applyFill="1" applyAlignment="1"/>
    <xf numFmtId="0" fontId="0" fillId="25" borderId="0" xfId="0" applyFont="1" applyFill="1" applyAlignment="1"/>
    <xf numFmtId="0" fontId="4" fillId="0" borderId="26" xfId="0" applyFont="1" applyBorder="1"/>
    <xf numFmtId="165" fontId="4" fillId="0" borderId="0" xfId="0" applyNumberFormat="1" applyFont="1"/>
    <xf numFmtId="0" fontId="2" fillId="26" borderId="13" xfId="0" applyFont="1" applyFill="1" applyBorder="1"/>
    <xf numFmtId="0" fontId="7" fillId="27" borderId="0" xfId="0" applyFont="1" applyFill="1"/>
    <xf numFmtId="0" fontId="2" fillId="26" borderId="0" xfId="0" applyFont="1" applyFill="1"/>
    <xf numFmtId="0" fontId="4" fillId="26" borderId="0" xfId="0" applyFont="1" applyFill="1"/>
    <xf numFmtId="0" fontId="8" fillId="28" borderId="7" xfId="0" applyFont="1" applyFill="1" applyBorder="1"/>
    <xf numFmtId="0" fontId="8" fillId="29" borderId="7" xfId="0" applyFont="1" applyFill="1" applyBorder="1"/>
    <xf numFmtId="0" fontId="8" fillId="26" borderId="0" xfId="0" applyFont="1" applyFill="1"/>
    <xf numFmtId="0" fontId="10" fillId="26" borderId="0" xfId="0" applyFont="1" applyFill="1" applyAlignment="1"/>
    <xf numFmtId="0" fontId="0" fillId="26" borderId="0" xfId="0" applyFont="1" applyFill="1" applyAlignment="1"/>
    <xf numFmtId="0" fontId="4" fillId="28" borderId="7" xfId="0" applyFont="1" applyFill="1" applyBorder="1"/>
    <xf numFmtId="0" fontId="31" fillId="26" borderId="0" xfId="1" applyFill="1" applyAlignment="1"/>
    <xf numFmtId="0" fontId="12" fillId="26" borderId="0" xfId="0" applyFont="1" applyFill="1" applyAlignment="1"/>
    <xf numFmtId="0" fontId="8" fillId="26" borderId="17" xfId="0" applyFont="1" applyFill="1" applyBorder="1"/>
    <xf numFmtId="0" fontId="4" fillId="26" borderId="13" xfId="0" applyFont="1" applyFill="1" applyBorder="1"/>
    <xf numFmtId="0" fontId="26" fillId="26" borderId="0" xfId="0" applyFont="1" applyFill="1"/>
    <xf numFmtId="0" fontId="5" fillId="27" borderId="0" xfId="0" applyFont="1" applyFill="1"/>
    <xf numFmtId="0" fontId="8" fillId="30" borderId="7" xfId="0" applyFont="1" applyFill="1" applyBorder="1" applyAlignment="1">
      <alignment horizontal="left"/>
    </xf>
    <xf numFmtId="0" fontId="8" fillId="30" borderId="18" xfId="0" applyFont="1" applyFill="1" applyBorder="1" applyAlignment="1">
      <alignment horizontal="left"/>
    </xf>
    <xf numFmtId="0" fontId="7" fillId="31" borderId="0" xfId="0" applyFont="1" applyFill="1"/>
    <xf numFmtId="0" fontId="2" fillId="26" borderId="10" xfId="0" applyFont="1" applyFill="1" applyBorder="1"/>
    <xf numFmtId="0" fontId="7" fillId="27" borderId="8" xfId="0" applyFont="1" applyFill="1" applyBorder="1"/>
    <xf numFmtId="0" fontId="2" fillId="26" borderId="8" xfId="0" applyFont="1" applyFill="1" applyBorder="1"/>
    <xf numFmtId="0" fontId="4" fillId="26" borderId="8" xfId="0" applyFont="1" applyFill="1" applyBorder="1"/>
    <xf numFmtId="0" fontId="8" fillId="28" borderId="11" xfId="0" applyFont="1" applyFill="1" applyBorder="1"/>
    <xf numFmtId="0" fontId="8" fillId="26" borderId="8" xfId="0" applyFont="1" applyFill="1" applyBorder="1"/>
    <xf numFmtId="0" fontId="9" fillId="26" borderId="12" xfId="0" applyFont="1" applyFill="1" applyBorder="1" applyAlignment="1"/>
    <xf numFmtId="0" fontId="30" fillId="26" borderId="13" xfId="0" applyFont="1" applyFill="1" applyBorder="1"/>
    <xf numFmtId="0" fontId="27" fillId="27" borderId="0" xfId="0" applyFont="1" applyFill="1"/>
    <xf numFmtId="0" fontId="2" fillId="32" borderId="14" xfId="0" applyFont="1" applyFill="1" applyBorder="1"/>
    <xf numFmtId="0" fontId="8" fillId="28" borderId="7" xfId="0" applyFont="1" applyFill="1" applyBorder="1" applyAlignment="1">
      <alignment horizontal="right"/>
    </xf>
    <xf numFmtId="0" fontId="8" fillId="26" borderId="0" xfId="0" applyFont="1" applyFill="1" applyAlignment="1">
      <alignment horizontal="right"/>
    </xf>
    <xf numFmtId="0" fontId="28" fillId="26" borderId="0" xfId="0" applyFont="1" applyFill="1"/>
    <xf numFmtId="0" fontId="4" fillId="20" borderId="0" xfId="0" applyFont="1" applyFill="1" applyAlignment="1"/>
    <xf numFmtId="0" fontId="5" fillId="20" borderId="0" xfId="0" applyFont="1" applyFill="1" applyAlignment="1"/>
    <xf numFmtId="0" fontId="24" fillId="33" borderId="0" xfId="0" applyFont="1" applyFill="1" applyAlignment="1"/>
    <xf numFmtId="0" fontId="0" fillId="33" borderId="0" xfId="0" applyFont="1" applyFill="1" applyAlignment="1"/>
    <xf numFmtId="0" fontId="24" fillId="33" borderId="25" xfId="0" applyFont="1" applyFill="1" applyBorder="1" applyAlignment="1"/>
    <xf numFmtId="0" fontId="0" fillId="33" borderId="25" xfId="0" applyFont="1" applyFill="1" applyBorder="1" applyAlignment="1"/>
    <xf numFmtId="0" fontId="8" fillId="33" borderId="25" xfId="0" applyFont="1" applyFill="1" applyBorder="1" applyAlignment="1"/>
    <xf numFmtId="0" fontId="24" fillId="22" borderId="25" xfId="0" applyFont="1" applyFill="1" applyBorder="1" applyAlignment="1"/>
    <xf numFmtId="0" fontId="0" fillId="22" borderId="25" xfId="0" applyFont="1" applyFill="1" applyBorder="1" applyAlignment="1"/>
    <xf numFmtId="0" fontId="24" fillId="34" borderId="0" xfId="0" applyFont="1" applyFill="1" applyAlignment="1"/>
    <xf numFmtId="0" fontId="4" fillId="34" borderId="0" xfId="0" applyFont="1" applyFill="1"/>
    <xf numFmtId="165" fontId="4" fillId="34" borderId="0" xfId="0" applyNumberFormat="1" applyFont="1" applyFill="1"/>
    <xf numFmtId="0" fontId="0" fillId="34" borderId="0" xfId="0" applyFont="1" applyFill="1" applyAlignment="1"/>
    <xf numFmtId="0" fontId="24" fillId="0" borderId="7" xfId="0" applyFont="1" applyFill="1" applyBorder="1" applyAlignment="1"/>
    <xf numFmtId="0" fontId="0" fillId="0" borderId="7" xfId="0" applyFont="1" applyFill="1" applyBorder="1" applyAlignment="1"/>
    <xf numFmtId="0" fontId="4" fillId="0" borderId="7" xfId="0" applyFont="1" applyFill="1" applyBorder="1" applyAlignment="1"/>
    <xf numFmtId="0" fontId="5" fillId="0" borderId="7" xfId="0" applyFont="1" applyFill="1" applyBorder="1" applyAlignment="1"/>
    <xf numFmtId="0" fontId="23" fillId="24" borderId="0" xfId="0" applyFont="1" applyFill="1" applyAlignment="1"/>
    <xf numFmtId="0" fontId="13" fillId="0" borderId="25" xfId="0" applyFont="1" applyBorder="1" applyAlignment="1"/>
    <xf numFmtId="0" fontId="13" fillId="22" borderId="25" xfId="0" applyFont="1" applyFill="1" applyBorder="1" applyAlignment="1"/>
    <xf numFmtId="0" fontId="0" fillId="20" borderId="0" xfId="0" applyFont="1" applyFill="1" applyAlignment="1"/>
    <xf numFmtId="0" fontId="13" fillId="34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ishbase.se/popdyn/KeyfactsSummary_1.php?ID=69&amp;GenusName=Gadus&amp;SpeciesName=morhua&amp;vStockCode=79&amp;fc=183" TargetMode="External"/><Relationship Id="rId21" Type="http://schemas.openxmlformats.org/officeDocument/2006/relationships/hyperlink" Target="https://www.fishbase.se/popdyn/KeyfactsSummary_2v2.php?ID=4183&amp;GenusName=Eumicrotremus&amp;SpeciesName=derjugini&amp;vStockCode=4379&amp;fc=284" TargetMode="External"/><Relationship Id="rId42" Type="http://schemas.openxmlformats.org/officeDocument/2006/relationships/hyperlink" Target="https://www.fishbase.se/popdyn/KeyfactsSummary_2v2.php?ID=9199&amp;GenusName=Cottunculus&amp;SpeciesName=microps&amp;vStockCode=9520&amp;fc=282" TargetMode="External"/><Relationship Id="rId47" Type="http://schemas.openxmlformats.org/officeDocument/2006/relationships/hyperlink" Target="https://www.fishbase.se/popdyn/KeyfactsSummary_1.php?ID=3788&amp;GenusName=Leptoclinus&amp;SpeciesName=maculatus&amp;vStockCode=3984&amp;fc=393" TargetMode="External"/><Relationship Id="rId63" Type="http://schemas.openxmlformats.org/officeDocument/2006/relationships/hyperlink" Target="https://www.fishbase.se/popdyn/KeyfactsSummary_1.php?ID=247&amp;GenusName=Salvelinus&amp;SpeciesName=alpinus&amp;vStockCode=261&amp;fc=76" TargetMode="External"/><Relationship Id="rId68" Type="http://schemas.openxmlformats.org/officeDocument/2006/relationships/hyperlink" Target="https://www.fishbase.se/popdyn/KeyfactsSummary_1.php?ID=331&amp;GenusName=Macrourus&amp;SpeciesName=berglax&amp;vStockCode=345&amp;fc=185" TargetMode="External"/><Relationship Id="rId7" Type="http://schemas.openxmlformats.org/officeDocument/2006/relationships/hyperlink" Target="https://www.fishbase.se/popdyn/KeyfactsSummary_2v2.php?ID=11833&amp;GenusName=Bathylagus&amp;SpeciesName=euryops&amp;vStockCode=12159&amp;fc=84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s://www.fishbase.se/popdyn/KeyfactsSummary_2v2.php?ID=4158&amp;GenusName=Aspidophoroides&amp;SpeciesName=olrikii&amp;vStockCode=4354&amp;fc=283" TargetMode="External"/><Relationship Id="rId16" Type="http://schemas.openxmlformats.org/officeDocument/2006/relationships/hyperlink" Target="https://www.fishbase.se/popdyn/KeyfactsSummary_1.php?ID=4068&amp;GenusName=Cottus&amp;SpeciesName=cognatus&amp;vStockCode=4264&amp;fc=277" TargetMode="External"/><Relationship Id="rId29" Type="http://schemas.openxmlformats.org/officeDocument/2006/relationships/hyperlink" Target="https://www.fishbase.se/popdyn/KeyfactsSummary_2v2.php?ID=15500&amp;GenusName=Careproctus&amp;SpeciesName=reinhardti&amp;vStockCode=14739&amp;fc=615" TargetMode="External"/><Relationship Id="rId11" Type="http://schemas.openxmlformats.org/officeDocument/2006/relationships/hyperlink" Target="https://www.fishbase.se/popdyn/KeyfactsSummary_2v2.php?ID=4108&amp;GenusName=Icelus&amp;SpeciesName=spatula&amp;vStockCode=4304&amp;fc=277" TargetMode="External"/><Relationship Id="rId24" Type="http://schemas.openxmlformats.org/officeDocument/2006/relationships/hyperlink" Target="https://www.fishbase.se/popdyn/KeyfactsSummary_2v2.php?ID=1872&amp;GenusName=Arctogadus&amp;SpeciesName=glacialis&amp;vStockCode=2068&amp;fc=183" TargetMode="External"/><Relationship Id="rId32" Type="http://schemas.openxmlformats.org/officeDocument/2006/relationships/hyperlink" Target="https://www.fishbase.se/popdyn/KeyfactsSummary_2v2.php?ID=15564&amp;GenusName=Paraliparis&amp;SpeciesName=bathybius&amp;vStockCode=14751&amp;fc=615" TargetMode="External"/><Relationship Id="rId37" Type="http://schemas.openxmlformats.org/officeDocument/2006/relationships/hyperlink" Target="https://www.fishbase.se/popdyn/KeyfactsSummary_1.php?ID=516&amp;GenusName=Reinhardtius&amp;SpeciesName=hippoglossoides&amp;vStockCode=532&amp;fc=440" TargetMode="External"/><Relationship Id="rId40" Type="http://schemas.openxmlformats.org/officeDocument/2006/relationships/hyperlink" Target="https://www.fishbase.se/popdyn/KeyfactsSummary_1.php?ID=4249&amp;GenusName=Platichthys&amp;SpeciesName=stellatus&amp;vStockCode=4445&amp;fc=440" TargetMode="External"/><Relationship Id="rId45" Type="http://schemas.openxmlformats.org/officeDocument/2006/relationships/hyperlink" Target="https://www.fishbase.se/popdyn/KeyfactsSummary_2v2.php?ID=2569&amp;GenusName=Bathyraja&amp;SpeciesName=spinicauda&amp;vStockCode=2765&amp;fc=685" TargetMode="External"/><Relationship Id="rId53" Type="http://schemas.openxmlformats.org/officeDocument/2006/relationships/hyperlink" Target="https://www.fishbase.se/popdyn/KeyfactsSummary_2v2.php?ID=3143&amp;GenusName=Lycodes&amp;SpeciesName=reticulatus&amp;vStockCode=3339&amp;fc=188" TargetMode="External"/><Relationship Id="rId58" Type="http://schemas.openxmlformats.org/officeDocument/2006/relationships/hyperlink" Target="https://www.fishbase.se/popdyn/KeyfactsSummary_2v2.php?ID=3141&amp;GenusName=Lycodes&amp;SpeciesName=pallidus&amp;vStockCode=3337&amp;fc=188" TargetMode="External"/><Relationship Id="rId66" Type="http://schemas.openxmlformats.org/officeDocument/2006/relationships/hyperlink" Target="https://www.fishbase.se/popdyn/KeyfactsSummary_1.php?ID=501&amp;GenusName=Sebastes&amp;SpeciesName=norvegicus&amp;vStockCode=517&amp;fc=573" TargetMode="External"/><Relationship Id="rId5" Type="http://schemas.openxmlformats.org/officeDocument/2006/relationships/hyperlink" Target="https://www.fishbase.se/popdyn/KeyfactsSummary_1.php?ID=2501&amp;GenusName=Anarhichas&amp;SpeciesName=lupus&amp;vStockCode=2695&amp;fc=396" TargetMode="External"/><Relationship Id="rId61" Type="http://schemas.openxmlformats.org/officeDocument/2006/relationships/hyperlink" Target="https://www.fishbase.se/popdyn/KeyfactsSummary_2v2.php?ID=15471&amp;GenusName=Lycenchelys&amp;SpeciesName=kolthoffi&amp;vStockCode=14728&amp;fc=188" TargetMode="External"/><Relationship Id="rId19" Type="http://schemas.openxmlformats.org/officeDocument/2006/relationships/hyperlink" Target="https://www.fishbase.se/popdyn/KeyfactsSummary_2v2.php?ID=4123&amp;GenusName=Myoxocephalus&amp;SpeciesName=scorpioides&amp;vStockCode=4319&amp;fc=277" TargetMode="External"/><Relationship Id="rId14" Type="http://schemas.openxmlformats.org/officeDocument/2006/relationships/hyperlink" Target="https://www.fishbase.se/popdyn/KeyfactsSummary_1.php?ID=4147&amp;GenusName=Triglops&amp;SpeciesName=nybelini&amp;vStockCode=4343&amp;fc=277" TargetMode="External"/><Relationship Id="rId22" Type="http://schemas.openxmlformats.org/officeDocument/2006/relationships/hyperlink" Target="https://www.fishbase.se/popdyn/KeyfactsSummary_1.php?ID=62&amp;GenusName=Cyclopterus&amp;SpeciesName=lumpus&amp;vStockCode=72&amp;fc=284" TargetMode="External"/><Relationship Id="rId27" Type="http://schemas.openxmlformats.org/officeDocument/2006/relationships/hyperlink" Target="https://www.fishbase.se/popdyn/KeyfactsSummary_1.php?ID=308&amp;GenusName=Gadus&amp;SpeciesName=macrocephalus&amp;vStockCode=322&amp;fc=183" TargetMode="External"/><Relationship Id="rId30" Type="http://schemas.openxmlformats.org/officeDocument/2006/relationships/hyperlink" Target="https://www.fishbase.se/popdyn/KeyfactsSummary_4.php?ID=15490&amp;GenusName=Liparis&amp;SpeciesName=fabricii&amp;vStockCode=14737&amp;fc=615&amp;var_tmax=6" TargetMode="External"/><Relationship Id="rId35" Type="http://schemas.openxmlformats.org/officeDocument/2006/relationships/hyperlink" Target="https://www.fishbase.se/popdyn/KeyfactsSummary_1.php?ID=21&amp;GenusName=Benthosema&amp;SpeciesName=glaciale&amp;vStockCode=31&amp;fc=167" TargetMode="External"/><Relationship Id="rId43" Type="http://schemas.openxmlformats.org/officeDocument/2006/relationships/hyperlink" Target="https://www.fishbase.se/popdyn/KeyfactsSummary_2v2.php?ID=9256&amp;GenusName=Amblyraja&amp;SpeciesName=hyperborea&amp;vStockCode=9578&amp;fc=19" TargetMode="External"/><Relationship Id="rId48" Type="http://schemas.openxmlformats.org/officeDocument/2006/relationships/hyperlink" Target="https://www.fishbase.se/popdyn/KeyfactsSummary_3.php?ID=3273&amp;GenusName=Pungitius&amp;SpeciesName=pungitius&amp;vStockCode=3469&amp;fc=260&amp;var_tm=1.5" TargetMode="External"/><Relationship Id="rId56" Type="http://schemas.openxmlformats.org/officeDocument/2006/relationships/hyperlink" Target="https://www.fishbase.se/popdyn/KeyfactsSummary_2v2.php?ID=15637&amp;GenusName=Gymnelus&amp;SpeciesName=retrodorsalis&amp;vStockCode=14789&amp;fc=188" TargetMode="External"/><Relationship Id="rId64" Type="http://schemas.openxmlformats.org/officeDocument/2006/relationships/hyperlink" Target="https://www.fishbase.se/popdyn/KeyfactsSummary_1.php?ID=234&amp;GenusName=Coregonus&amp;SpeciesName=clupeaformis&amp;vStockCode=248&amp;fc=76" TargetMode="External"/><Relationship Id="rId69" Type="http://schemas.openxmlformats.org/officeDocument/2006/relationships/hyperlink" Target="https://www.fishbase.se/popdyn/KeyfactsSummary_1.php?ID=332&amp;GenusName=Coryphaenoides&amp;SpeciesName=rupestris&amp;vStockCode=346&amp;fc=185" TargetMode="External"/><Relationship Id="rId8" Type="http://schemas.openxmlformats.org/officeDocument/2006/relationships/hyperlink" Target="https://www.fishbase.se/popdyn/KeyfactsSummary_2v2.php?ID=4041&amp;GenusName=Artediellus&amp;SpeciesName=atlanticus&amp;vStockCode=4237&amp;fc=277" TargetMode="External"/><Relationship Id="rId51" Type="http://schemas.openxmlformats.org/officeDocument/2006/relationships/hyperlink" Target="https://www.fishbase.se/popdyn/KeyfactsSummary_2v2.php?ID=48209&amp;GenusName=Lycodes&amp;SpeciesName=adolfi&amp;vStockCode=40488&amp;fc=188" TargetMode="External"/><Relationship Id="rId3" Type="http://schemas.openxmlformats.org/officeDocument/2006/relationships/hyperlink" Target="https://www.fishbase.se/popdyn/KeyfactsSummary_1.php?ID=3822&amp;GenusName=Ammodytes&amp;SpeciesName=hexapterus&amp;vStockCode=4018&amp;fc=402" TargetMode="External"/><Relationship Id="rId12" Type="http://schemas.openxmlformats.org/officeDocument/2006/relationships/hyperlink" Target="https://www.fishbase.se/popdyn/KeyfactsSummary_3.php?ID=4122&amp;GenusName=Myoxocephalus&amp;SpeciesName=quadricornis&amp;vStockCode=4318&amp;fc=277&amp;var_tm=4" TargetMode="External"/><Relationship Id="rId17" Type="http://schemas.openxmlformats.org/officeDocument/2006/relationships/hyperlink" Target="https://www.fishbase.se/popdyn/KeyfactsSummary_1.php?ID=4146&amp;GenusName=Triglops&amp;SpeciesName=murrayi&amp;vStockCode=4342&amp;fc=277" TargetMode="External"/><Relationship Id="rId25" Type="http://schemas.openxmlformats.org/officeDocument/2006/relationships/hyperlink" Target="https://www.fishbase.se/popdyn/KeyfactsSummary_1.php?ID=319&amp;GenusName=Boreogadus&amp;SpeciesName=saida&amp;vStockCode=333&amp;fc=183" TargetMode="External"/><Relationship Id="rId33" Type="http://schemas.openxmlformats.org/officeDocument/2006/relationships/hyperlink" Target="https://www.fishbase.se/popdyn/KeyfactsSummary_2v2.php?ID=27747&amp;GenusName=Rhodichthys&amp;SpeciesName=regina&amp;vStockCode=21691&amp;fc=615" TargetMode="External"/><Relationship Id="rId38" Type="http://schemas.openxmlformats.org/officeDocument/2006/relationships/hyperlink" Target="https://www.fishbase.se/popdyn/KeyfactsSummary_1.php?ID=4244&amp;GenusName=Liopsetta&amp;SpeciesName=glacialis&amp;vStockCode=4440&amp;fc=440" TargetMode="External"/><Relationship Id="rId46" Type="http://schemas.openxmlformats.org/officeDocument/2006/relationships/hyperlink" Target="https://www.fishbase.se/popdyn/KeyfactsSummary_2v2.php?ID=3783&amp;GenusName=Eumesogrammus&amp;SpeciesName=praecisus&amp;vStockCode=3979&amp;fc=393" TargetMode="External"/><Relationship Id="rId59" Type="http://schemas.openxmlformats.org/officeDocument/2006/relationships/hyperlink" Target="https://www.fishbase.se/popdyn/KeyfactsSummary_2v2.php?ID=3142&amp;GenusName=Lycodes&amp;SpeciesName=polaris&amp;vStockCode=3338&amp;fc=188" TargetMode="External"/><Relationship Id="rId67" Type="http://schemas.openxmlformats.org/officeDocument/2006/relationships/hyperlink" Target="https://www.fishbase.se/popdyn/KeyfactsSummary_1.php?ID=505&amp;GenusName=Sebastes&amp;SpeciesName=mentella&amp;vStockCode=521&amp;fc=573" TargetMode="External"/><Relationship Id="rId20" Type="http://schemas.openxmlformats.org/officeDocument/2006/relationships/hyperlink" Target="https://www.fishbase.se/popdyn/KeyfactsSummary_2v2.php?ID=4185&amp;GenusName=Eumicrotremus&amp;SpeciesName=spinosus&amp;vStockCode=4381&amp;fc=284" TargetMode="External"/><Relationship Id="rId41" Type="http://schemas.openxmlformats.org/officeDocument/2006/relationships/hyperlink" Target="https://www.fishbase.se/popdyn/KeyfactsSummary_1.php?ID=4239&amp;GenusName=Hippoglossoides&amp;SpeciesName=platessoides&amp;vStockCode=4435&amp;fc=440" TargetMode="External"/><Relationship Id="rId54" Type="http://schemas.openxmlformats.org/officeDocument/2006/relationships/hyperlink" Target="https://www.fishbase.se/popdyn/KeyfactsSummary_2v2.php?ID=25231&amp;GenusName=Lycodes&amp;SpeciesName=seminudus&amp;vStockCode=19972&amp;fc=188" TargetMode="External"/><Relationship Id="rId62" Type="http://schemas.openxmlformats.org/officeDocument/2006/relationships/hyperlink" Target="https://www.fishbase.se/popdyn/KeyfactsSummary_2v2.php?ID=15761&amp;GenusName=Lycodes&amp;SpeciesName=vahlii&amp;vStockCode=14858&amp;fc=188" TargetMode="External"/><Relationship Id="rId70" Type="http://schemas.openxmlformats.org/officeDocument/2006/relationships/vmlDrawing" Target="../drawings/vmlDrawing1.vml"/><Relationship Id="rId1" Type="http://schemas.openxmlformats.org/officeDocument/2006/relationships/hyperlink" Target="https://www.fishbase.se/popdyn/KeyfactsSummary_2v2.php?ID=4154&amp;GenusName=Leptagonus&amp;SpeciesName=decagonus&amp;vStockCode=4350&amp;fc=283" TargetMode="External"/><Relationship Id="rId6" Type="http://schemas.openxmlformats.org/officeDocument/2006/relationships/hyperlink" Target="https://www.fishbase.se/popdyn/KeyfactsSummary_1.php?ID=3811&amp;GenusName=Anarhichas&amp;SpeciesName=minor&amp;vStockCode=4007&amp;fc=396" TargetMode="External"/><Relationship Id="rId15" Type="http://schemas.openxmlformats.org/officeDocument/2006/relationships/hyperlink" Target="https://www.fishbase.se/popdyn/KeyfactsSummary_1.php?ID=4148&amp;GenusName=Triglops&amp;SpeciesName=pingelii&amp;vStockCode=4344&amp;fc=277" TargetMode="External"/><Relationship Id="rId23" Type="http://schemas.openxmlformats.org/officeDocument/2006/relationships/hyperlink" Target="https://www.fishbase.se/popdyn/KeyfactsSummary_2v2.php?ID=4181&amp;GenusName=Cyclopteropsis&amp;SpeciesName=mcalpini&amp;vStockCode=4377&amp;fc=284" TargetMode="External"/><Relationship Id="rId28" Type="http://schemas.openxmlformats.org/officeDocument/2006/relationships/hyperlink" Target="https://www.fishbase.se/popdyn/KeyfactsSummary_2v2.php?ID=8425&amp;GenusName=Gaidropsarus&amp;SpeciesName=ensis&amp;vStockCode=8739&amp;fc=505" TargetMode="External"/><Relationship Id="rId36" Type="http://schemas.openxmlformats.org/officeDocument/2006/relationships/hyperlink" Target="https://www.fishbase.se/popdyn/KeyfactsSummary_1.php?ID=252&amp;GenusName=Mallotus&amp;SpeciesName=villosus&amp;vStockCode=266&amp;fc=80" TargetMode="External"/><Relationship Id="rId49" Type="http://schemas.openxmlformats.org/officeDocument/2006/relationships/hyperlink" Target="https://www.fishbase.se/popdyn/KeyfactsSummary_1.php?ID=2420&amp;GenusName=Gasterosteus&amp;SpeciesName=aculeatus&amp;vStockCode=2615&amp;fc=260" TargetMode="External"/><Relationship Id="rId57" Type="http://schemas.openxmlformats.org/officeDocument/2006/relationships/hyperlink" Target="https://www.fishbase.se/popdyn/KeyfactsSummary_2v2.php?ID=58252&amp;GenusName=Lycodes&amp;SpeciesName=mcallisteri&amp;vStockCode=47894&amp;fc=188" TargetMode="External"/><Relationship Id="rId10" Type="http://schemas.openxmlformats.org/officeDocument/2006/relationships/hyperlink" Target="https://www.fishbase.se/popdyn/KeyfactsSummary_2v2.php?ID=4107&amp;GenusName=Icelus&amp;SpeciesName=bicornis&amp;vStockCode=4303&amp;fc=277" TargetMode="External"/><Relationship Id="rId31" Type="http://schemas.openxmlformats.org/officeDocument/2006/relationships/hyperlink" Target="https://www.fishbase.se/popdyn/KeyfactsSummary_2v2.php?ID=4200&amp;GenusName=Liparis&amp;SpeciesName=tunicatus&amp;vStockCode=4396&amp;fc=615" TargetMode="External"/><Relationship Id="rId44" Type="http://schemas.openxmlformats.org/officeDocument/2006/relationships/hyperlink" Target="https://www.fishbase.se/popdyn/KeyfactsSummary_1.php?ID=2565&amp;GenusName=Amblyraja&amp;SpeciesName=radiata&amp;vStockCode=2761&amp;fc=19" TargetMode="External"/><Relationship Id="rId52" Type="http://schemas.openxmlformats.org/officeDocument/2006/relationships/hyperlink" Target="https://www.fishbase.se/popdyn/KeyfactsSummary_2v2.php?ID=25228&amp;GenusName=Lycodes&amp;SpeciesName=eudipleurostictus&amp;vStockCode=19969&amp;fc=188" TargetMode="External"/><Relationship Id="rId60" Type="http://schemas.openxmlformats.org/officeDocument/2006/relationships/hyperlink" Target="https://www.fishbase.se/popdyn/KeyfactsSummary_2v2.php?ID=58679&amp;GenusName=Lycodes&amp;SpeciesName=paamiuti&amp;vStockCode=48401&amp;fc=188" TargetMode="External"/><Relationship Id="rId65" Type="http://schemas.openxmlformats.org/officeDocument/2006/relationships/hyperlink" Target="https://www.fishbase.se/popdyn/KeyfactsSummary_1.php?ID=24&amp;GenusName=Clupea&amp;SpeciesName=harengus&amp;vStockCode=32&amp;fc=43" TargetMode="External"/><Relationship Id="rId4" Type="http://schemas.openxmlformats.org/officeDocument/2006/relationships/hyperlink" Target="https://www.fishbase.se/popdyn/KeyfactsSummary_1.php?ID=3810&amp;GenusName=Anarhichas&amp;SpeciesName=denticulatus&amp;vStockCode=4006&amp;fc=396" TargetMode="External"/><Relationship Id="rId9" Type="http://schemas.openxmlformats.org/officeDocument/2006/relationships/hyperlink" Target="https://www.fishbase.se/popdyn/KeyfactsSummary_3.php?ID=4092&amp;GenusName=Gymnocanthus&amp;SpeciesName=tricuspis&amp;vStockCode=4288&amp;fc=277&amp;var_tm=3.5" TargetMode="External"/><Relationship Id="rId13" Type="http://schemas.openxmlformats.org/officeDocument/2006/relationships/hyperlink" Target="https://www.fishbase.se/popdyn/KeyfactsSummary_3.php?ID=1329&amp;GenusName=Myoxocephalus&amp;SpeciesName=scorpius&amp;vStockCode=1347&amp;fc=277&amp;var_tm=1" TargetMode="External"/><Relationship Id="rId18" Type="http://schemas.openxmlformats.org/officeDocument/2006/relationships/hyperlink" Target="https://www.fishbase.se/popdyn/KeyfactsSummary_2v2.php?ID=4043&amp;GenusName=Artediellus&amp;SpeciesName=uncinatus&amp;vStockCode=4239&amp;fc=277" TargetMode="External"/><Relationship Id="rId39" Type="http://schemas.openxmlformats.org/officeDocument/2006/relationships/hyperlink" Target="https://www.fishbase.se/popdyn/KeyfactsSummary_1.php?ID=524&amp;GenusName=Pseudopleuronectes&amp;SpeciesName=americanus&amp;vStockCode=540&amp;fc=440" TargetMode="External"/><Relationship Id="rId34" Type="http://schemas.openxmlformats.org/officeDocument/2006/relationships/hyperlink" Target="https://www.fishbase.se/popdyn/KeyfactsSummary_2v2.php?ID=4190&amp;GenusName=Liparis&amp;SpeciesName=gibbus&amp;vStockCode=4386&amp;fc=615" TargetMode="External"/><Relationship Id="rId50" Type="http://schemas.openxmlformats.org/officeDocument/2006/relationships/hyperlink" Target="https://www.fishbase.se/popdyn/KeyfactsSummary_4.php?ID=3131&amp;GenusName=Gymnelus&amp;SpeciesName=viridis&amp;vStockCode=3327&amp;fc=188&amp;var_tmax=12" TargetMode="External"/><Relationship Id="rId55" Type="http://schemas.openxmlformats.org/officeDocument/2006/relationships/hyperlink" Target="https://www.fishbase.se/popdyn/KeyfactsSummary_2v2.php?ID=3144&amp;GenusName=Lycodes&amp;SpeciesName=rossi&amp;vStockCode=3340&amp;fc=18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2" ySplit="1" topLeftCell="C143" activePane="bottomRight" state="frozen"/>
      <selection pane="topRight" activeCell="C1" sqref="C1"/>
      <selection pane="bottomLeft" activeCell="A2" sqref="A2"/>
      <selection pane="bottomRight" activeCell="K65" sqref="K65"/>
    </sheetView>
  </sheetViews>
  <sheetFormatPr defaultColWidth="12.625" defaultRowHeight="15" customHeight="1"/>
  <cols>
    <col min="1" max="1" width="19" customWidth="1"/>
    <col min="2" max="2" width="24.25" customWidth="1"/>
    <col min="3" max="3" width="26.75" customWidth="1"/>
    <col min="4" max="4" width="38.125" customWidth="1"/>
    <col min="5" max="5" width="20.125" customWidth="1"/>
    <col min="6" max="6" width="12" customWidth="1"/>
    <col min="7" max="7" width="50.375" customWidth="1"/>
    <col min="8" max="9" width="17.25" customWidth="1"/>
    <col min="10" max="10" width="14" customWidth="1"/>
    <col min="11" max="11" width="12" customWidth="1"/>
    <col min="12" max="12" width="9.375" customWidth="1"/>
    <col min="13" max="15" width="18.75" customWidth="1"/>
    <col min="16" max="16" width="20.375" customWidth="1"/>
    <col min="17" max="17" width="18.625" customWidth="1"/>
    <col min="18" max="26" width="7.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7" t="s">
        <v>18</v>
      </c>
      <c r="J1" s="9" t="s">
        <v>20</v>
      </c>
      <c r="K1" s="1" t="s">
        <v>27</v>
      </c>
      <c r="L1" s="1" t="s">
        <v>28</v>
      </c>
      <c r="M1" s="1" t="s">
        <v>29</v>
      </c>
      <c r="N1" s="1" t="s">
        <v>30</v>
      </c>
      <c r="O1" s="7" t="s">
        <v>31</v>
      </c>
      <c r="P1" s="1" t="s">
        <v>32</v>
      </c>
      <c r="Q1" s="11" t="s">
        <v>33</v>
      </c>
    </row>
    <row r="2" spans="1:26" ht="14.25" customHeight="1">
      <c r="A2" s="13" t="s">
        <v>36</v>
      </c>
      <c r="B2" s="14" t="s">
        <v>47</v>
      </c>
      <c r="C2" s="13" t="s">
        <v>54</v>
      </c>
      <c r="D2" s="13" t="s">
        <v>55</v>
      </c>
      <c r="E2" s="13" t="s">
        <v>56</v>
      </c>
      <c r="F2" s="13"/>
      <c r="G2" s="13" t="s">
        <v>58</v>
      </c>
      <c r="H2" s="13"/>
      <c r="I2" s="13"/>
      <c r="J2" s="16" t="s">
        <v>66</v>
      </c>
      <c r="K2" s="13" t="s">
        <v>82</v>
      </c>
      <c r="L2" s="13" t="s">
        <v>85</v>
      </c>
      <c r="M2" s="13"/>
      <c r="N2" s="13"/>
      <c r="O2" s="13" t="s">
        <v>87</v>
      </c>
      <c r="P2" s="13" t="s">
        <v>91</v>
      </c>
      <c r="Q2" s="13"/>
    </row>
    <row r="3" spans="1:26" ht="14.25" customHeight="1">
      <c r="A3" s="13"/>
      <c r="B3" s="14"/>
      <c r="C3" s="13"/>
      <c r="D3" s="13" t="s">
        <v>98</v>
      </c>
      <c r="E3" s="13">
        <v>21</v>
      </c>
      <c r="F3" s="13"/>
      <c r="G3" s="13" t="s">
        <v>99</v>
      </c>
      <c r="H3" s="13">
        <v>0.45</v>
      </c>
      <c r="I3" s="13">
        <v>3.1</v>
      </c>
      <c r="J3" s="16" t="s">
        <v>100</v>
      </c>
      <c r="K3" s="13" t="s">
        <v>101</v>
      </c>
      <c r="L3" s="13"/>
      <c r="M3" s="13"/>
      <c r="N3" s="13" t="s">
        <v>110</v>
      </c>
      <c r="O3" s="13" t="s">
        <v>113</v>
      </c>
      <c r="P3" s="13" t="s">
        <v>114</v>
      </c>
      <c r="Q3" s="13"/>
    </row>
    <row r="4" spans="1:26" ht="14.25" customHeight="1">
      <c r="A4" s="13"/>
      <c r="B4" s="14"/>
      <c r="C4" s="13"/>
      <c r="D4" s="13" t="s">
        <v>120</v>
      </c>
      <c r="E4" s="13" t="s">
        <v>122</v>
      </c>
      <c r="F4" s="13" t="s">
        <v>123</v>
      </c>
      <c r="G4" s="13"/>
      <c r="H4" s="13"/>
      <c r="I4" s="13"/>
      <c r="J4" s="16" t="s">
        <v>124</v>
      </c>
      <c r="K4" s="13" t="s">
        <v>125</v>
      </c>
      <c r="L4" s="13">
        <v>34.5</v>
      </c>
      <c r="M4" s="13" t="s">
        <v>126</v>
      </c>
      <c r="N4" s="13"/>
      <c r="O4" s="13"/>
      <c r="P4" s="13" t="s">
        <v>127</v>
      </c>
      <c r="Q4" s="13"/>
    </row>
    <row r="5" spans="1:26" ht="14.25" customHeight="1">
      <c r="A5" s="13" t="s">
        <v>128</v>
      </c>
      <c r="B5" s="14" t="s">
        <v>129</v>
      </c>
      <c r="C5" s="13" t="s">
        <v>54</v>
      </c>
      <c r="D5" s="13" t="s">
        <v>130</v>
      </c>
      <c r="E5" s="13" t="s">
        <v>131</v>
      </c>
      <c r="F5" s="13"/>
      <c r="G5" s="13"/>
      <c r="H5" s="13"/>
      <c r="I5" s="13"/>
      <c r="J5" s="16" t="s">
        <v>132</v>
      </c>
      <c r="K5" s="13" t="s">
        <v>133</v>
      </c>
      <c r="L5" s="13" t="s">
        <v>134</v>
      </c>
      <c r="M5" s="13" t="s">
        <v>126</v>
      </c>
      <c r="N5" s="13"/>
      <c r="O5" s="13"/>
      <c r="P5" s="13" t="s">
        <v>127</v>
      </c>
      <c r="Q5" s="21"/>
      <c r="R5" s="22"/>
      <c r="S5" s="22"/>
      <c r="T5" s="22"/>
      <c r="U5" s="22"/>
      <c r="V5" s="22"/>
      <c r="W5" s="22"/>
      <c r="X5" s="22"/>
      <c r="Y5" s="22"/>
      <c r="Z5" s="22"/>
    </row>
    <row r="6" spans="1:26" ht="14.25" customHeight="1">
      <c r="A6" s="13"/>
      <c r="B6" s="13"/>
      <c r="C6" s="13"/>
      <c r="D6" s="13" t="s">
        <v>156</v>
      </c>
      <c r="E6" s="13">
        <v>8.6</v>
      </c>
      <c r="F6" s="13"/>
      <c r="G6" s="13"/>
      <c r="H6" s="13">
        <v>1.03</v>
      </c>
      <c r="I6" s="13">
        <v>5.3</v>
      </c>
      <c r="J6" s="16" t="s">
        <v>132</v>
      </c>
      <c r="K6" s="13" t="s">
        <v>157</v>
      </c>
      <c r="L6" s="13" t="s">
        <v>134</v>
      </c>
      <c r="M6" s="13"/>
      <c r="N6" s="13" t="s">
        <v>158</v>
      </c>
      <c r="O6" s="13" t="s">
        <v>159</v>
      </c>
      <c r="P6" s="13" t="s">
        <v>114</v>
      </c>
      <c r="Q6" s="21"/>
      <c r="R6" s="22" t="s">
        <v>162</v>
      </c>
      <c r="S6" s="22"/>
      <c r="T6" s="22"/>
      <c r="U6" s="22"/>
      <c r="V6" s="22"/>
      <c r="W6" s="22"/>
      <c r="X6" s="22"/>
      <c r="Y6" s="22"/>
      <c r="Z6" s="22"/>
    </row>
    <row r="7" spans="1:26" ht="14.25" customHeight="1">
      <c r="A7" s="13"/>
      <c r="B7" s="13"/>
      <c r="C7" s="13"/>
      <c r="D7" s="13" t="s">
        <v>55</v>
      </c>
      <c r="E7" s="13" t="s">
        <v>165</v>
      </c>
      <c r="F7" s="13"/>
      <c r="G7" s="13" t="s">
        <v>168</v>
      </c>
      <c r="H7" s="13"/>
      <c r="I7" s="13"/>
      <c r="J7" s="16" t="s">
        <v>172</v>
      </c>
      <c r="K7" s="13" t="s">
        <v>174</v>
      </c>
      <c r="L7" s="13" t="s">
        <v>177</v>
      </c>
      <c r="M7" s="13"/>
      <c r="N7" s="13"/>
      <c r="O7" s="13" t="s">
        <v>178</v>
      </c>
      <c r="P7" s="13" t="s">
        <v>91</v>
      </c>
      <c r="Q7" s="21"/>
      <c r="R7" s="22"/>
      <c r="S7" s="22"/>
      <c r="T7" s="22"/>
      <c r="U7" s="22"/>
      <c r="V7" s="22"/>
      <c r="W7" s="22"/>
      <c r="X7" s="22"/>
      <c r="Y7" s="22"/>
      <c r="Z7" s="22"/>
    </row>
    <row r="8" spans="1:26" ht="14.25" customHeight="1">
      <c r="A8" s="26" t="s">
        <v>179</v>
      </c>
      <c r="B8" s="27" t="s">
        <v>182</v>
      </c>
      <c r="C8" s="26" t="s">
        <v>197</v>
      </c>
      <c r="D8" s="26" t="s">
        <v>199</v>
      </c>
      <c r="E8" s="26" t="s">
        <v>203</v>
      </c>
      <c r="F8" s="26"/>
      <c r="G8" s="26" t="s">
        <v>205</v>
      </c>
      <c r="H8" s="26"/>
      <c r="I8" s="26"/>
      <c r="J8" s="28"/>
      <c r="K8" s="26" t="s">
        <v>215</v>
      </c>
      <c r="L8" s="28"/>
      <c r="M8" s="28"/>
      <c r="N8" s="28"/>
      <c r="O8" s="28" t="s">
        <v>178</v>
      </c>
      <c r="P8" s="28" t="s">
        <v>91</v>
      </c>
      <c r="Q8" s="28"/>
    </row>
    <row r="9" spans="1:26" ht="14.25" customHeight="1">
      <c r="A9" s="26"/>
      <c r="B9" s="27"/>
      <c r="C9" s="26"/>
      <c r="D9" s="26" t="s">
        <v>218</v>
      </c>
      <c r="E9" s="26">
        <v>30</v>
      </c>
      <c r="F9" s="26">
        <v>0.1</v>
      </c>
      <c r="G9" s="26"/>
      <c r="H9" s="26"/>
      <c r="I9" s="26">
        <v>5</v>
      </c>
      <c r="J9" s="28" t="s">
        <v>227</v>
      </c>
      <c r="K9" s="26" t="s">
        <v>228</v>
      </c>
      <c r="L9" s="28"/>
      <c r="M9" s="28"/>
      <c r="N9" s="28" t="s">
        <v>229</v>
      </c>
      <c r="O9" s="28" t="s">
        <v>178</v>
      </c>
      <c r="P9" s="28" t="s">
        <v>114</v>
      </c>
      <c r="Q9" s="28" t="s">
        <v>230</v>
      </c>
    </row>
    <row r="10" spans="1:26" ht="14.25" customHeight="1">
      <c r="A10" s="26"/>
      <c r="B10" s="27"/>
      <c r="C10" s="26"/>
      <c r="D10" s="26" t="s">
        <v>231</v>
      </c>
      <c r="E10" s="26" t="s">
        <v>232</v>
      </c>
      <c r="F10" s="26"/>
      <c r="G10" s="26"/>
      <c r="H10" s="26"/>
      <c r="I10" s="26"/>
      <c r="J10" s="28"/>
      <c r="K10" s="26" t="s">
        <v>228</v>
      </c>
      <c r="L10" s="28"/>
      <c r="M10" s="28" t="s">
        <v>126</v>
      </c>
      <c r="N10" s="28"/>
      <c r="O10" s="28"/>
      <c r="P10" s="28" t="s">
        <v>127</v>
      </c>
      <c r="Q10" s="28"/>
    </row>
    <row r="11" spans="1:26" ht="14.25" customHeight="1">
      <c r="A11" s="11" t="s">
        <v>238</v>
      </c>
      <c r="B11" s="15" t="s">
        <v>240</v>
      </c>
      <c r="C11" s="11" t="s">
        <v>241</v>
      </c>
      <c r="D11" s="11" t="s">
        <v>242</v>
      </c>
      <c r="E11" s="11" t="s">
        <v>244</v>
      </c>
      <c r="F11" s="11" t="s">
        <v>245</v>
      </c>
      <c r="J11" s="17" t="s">
        <v>246</v>
      </c>
      <c r="K11" s="17" t="s">
        <v>247</v>
      </c>
      <c r="L11" s="17" t="s">
        <v>248</v>
      </c>
      <c r="M11" s="17"/>
      <c r="N11" s="17"/>
      <c r="O11" s="17" t="s">
        <v>249</v>
      </c>
      <c r="P11" s="17" t="s">
        <v>91</v>
      </c>
      <c r="Q11" s="17" t="s">
        <v>250</v>
      </c>
    </row>
    <row r="12" spans="1:26" ht="14.25" customHeight="1">
      <c r="B12" s="15"/>
      <c r="D12" s="11" t="s">
        <v>251</v>
      </c>
      <c r="E12" s="11">
        <v>189</v>
      </c>
      <c r="F12" s="11" t="s">
        <v>252</v>
      </c>
      <c r="G12" s="11" t="s">
        <v>253</v>
      </c>
      <c r="H12" s="11">
        <v>0.12</v>
      </c>
      <c r="I12" s="11">
        <v>1</v>
      </c>
      <c r="J12" s="17" t="s">
        <v>254</v>
      </c>
      <c r="K12" s="17" t="s">
        <v>255</v>
      </c>
      <c r="L12" s="17"/>
      <c r="M12" s="17"/>
      <c r="N12" s="17" t="s">
        <v>256</v>
      </c>
      <c r="O12" s="17" t="s">
        <v>113</v>
      </c>
      <c r="P12" s="17" t="s">
        <v>114</v>
      </c>
      <c r="Q12" s="17" t="s">
        <v>230</v>
      </c>
    </row>
    <row r="13" spans="1:26" ht="14.25" customHeight="1">
      <c r="B13" s="15"/>
      <c r="D13" s="11" t="s">
        <v>257</v>
      </c>
      <c r="E13" s="11" t="s">
        <v>258</v>
      </c>
      <c r="F13" s="11" t="s">
        <v>245</v>
      </c>
      <c r="J13" s="17" t="s">
        <v>259</v>
      </c>
      <c r="K13" s="17" t="s">
        <v>260</v>
      </c>
      <c r="L13" s="17"/>
      <c r="M13" s="17" t="s">
        <v>261</v>
      </c>
      <c r="N13" s="17"/>
      <c r="O13" s="17"/>
      <c r="P13" s="17" t="s">
        <v>127</v>
      </c>
      <c r="Q13" s="17"/>
    </row>
    <row r="14" spans="1:26" ht="14.25" customHeight="1">
      <c r="A14" s="11" t="s">
        <v>262</v>
      </c>
      <c r="B14" s="15" t="s">
        <v>263</v>
      </c>
      <c r="C14" s="11" t="s">
        <v>241</v>
      </c>
      <c r="D14" s="11" t="s">
        <v>264</v>
      </c>
      <c r="E14" s="11" t="s">
        <v>265</v>
      </c>
      <c r="F14" s="11" t="s">
        <v>266</v>
      </c>
      <c r="G14" s="11"/>
      <c r="H14" s="11"/>
      <c r="I14" s="11"/>
      <c r="J14" s="17" t="s">
        <v>267</v>
      </c>
      <c r="K14" s="17" t="s">
        <v>268</v>
      </c>
      <c r="L14" s="17" t="s">
        <v>269</v>
      </c>
      <c r="M14" s="17" t="s">
        <v>261</v>
      </c>
      <c r="N14" s="17"/>
      <c r="O14" s="17"/>
      <c r="P14" s="17" t="s">
        <v>127</v>
      </c>
      <c r="Q14" s="17" t="s">
        <v>270</v>
      </c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customHeight="1">
      <c r="A15" s="11"/>
      <c r="B15" s="15"/>
      <c r="D15" s="11" t="s">
        <v>98</v>
      </c>
      <c r="E15" s="11">
        <v>150</v>
      </c>
      <c r="F15" s="11" t="s">
        <v>273</v>
      </c>
      <c r="G15" s="11" t="s">
        <v>276</v>
      </c>
      <c r="H15" s="11">
        <v>0.16</v>
      </c>
      <c r="I15" s="11">
        <v>1.4</v>
      </c>
      <c r="J15" s="17" t="s">
        <v>278</v>
      </c>
      <c r="K15" s="17" t="s">
        <v>268</v>
      </c>
      <c r="L15" s="17"/>
      <c r="M15" s="17"/>
      <c r="N15" s="17" t="s">
        <v>282</v>
      </c>
      <c r="O15" s="17" t="s">
        <v>178</v>
      </c>
      <c r="P15" s="17" t="s">
        <v>114</v>
      </c>
      <c r="Q15" s="17" t="s">
        <v>230</v>
      </c>
    </row>
    <row r="16" spans="1:26" ht="14.25" customHeight="1">
      <c r="A16" s="11" t="s">
        <v>286</v>
      </c>
      <c r="B16" s="15" t="s">
        <v>289</v>
      </c>
      <c r="C16" s="11" t="s">
        <v>241</v>
      </c>
      <c r="D16" s="11" t="s">
        <v>291</v>
      </c>
      <c r="E16" s="11" t="s">
        <v>292</v>
      </c>
      <c r="F16" s="11">
        <v>27.9</v>
      </c>
      <c r="G16" s="11"/>
      <c r="H16" s="11"/>
      <c r="I16" s="11"/>
      <c r="J16" s="17" t="s">
        <v>300</v>
      </c>
      <c r="K16" s="11" t="s">
        <v>303</v>
      </c>
      <c r="L16" s="11"/>
      <c r="M16" s="11" t="s">
        <v>307</v>
      </c>
      <c r="N16" s="11"/>
      <c r="O16" s="11"/>
      <c r="P16" s="11" t="s">
        <v>127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customHeight="1">
      <c r="A17" s="11"/>
      <c r="B17" s="11"/>
      <c r="C17" s="11"/>
      <c r="D17" s="11" t="s">
        <v>98</v>
      </c>
      <c r="E17" s="11" t="s">
        <v>308</v>
      </c>
      <c r="F17" s="11">
        <v>27.9</v>
      </c>
      <c r="G17" s="11"/>
      <c r="H17" s="11">
        <v>0.16</v>
      </c>
      <c r="I17" s="11">
        <v>1.3</v>
      </c>
      <c r="J17" s="17"/>
      <c r="K17" s="11" t="s">
        <v>309</v>
      </c>
      <c r="L17" s="11"/>
      <c r="M17" s="11"/>
      <c r="N17" s="11" t="s">
        <v>310</v>
      </c>
      <c r="O17" s="11" t="s">
        <v>311</v>
      </c>
      <c r="P17" s="11" t="s">
        <v>114</v>
      </c>
      <c r="Q17" s="11"/>
      <c r="R17" s="11" t="s">
        <v>162</v>
      </c>
      <c r="S17" s="11"/>
      <c r="T17" s="11"/>
      <c r="U17" s="11"/>
      <c r="V17" s="11"/>
      <c r="W17" s="11"/>
      <c r="X17" s="11"/>
      <c r="Y17" s="11"/>
      <c r="Z17" s="11"/>
    </row>
    <row r="18" spans="1:26" ht="14.25" customHeight="1">
      <c r="A18" s="11" t="s">
        <v>313</v>
      </c>
      <c r="B18" s="15" t="s">
        <v>314</v>
      </c>
      <c r="C18" s="11" t="s">
        <v>315</v>
      </c>
      <c r="D18" s="11" t="s">
        <v>317</v>
      </c>
      <c r="E18" s="11">
        <v>13</v>
      </c>
      <c r="F18" s="11"/>
      <c r="G18" s="11"/>
      <c r="H18" s="11">
        <v>0.5</v>
      </c>
      <c r="I18" s="11">
        <v>21.2</v>
      </c>
      <c r="J18" s="17" t="s">
        <v>320</v>
      </c>
      <c r="K18" s="11" t="s">
        <v>321</v>
      </c>
      <c r="L18" s="11"/>
      <c r="M18" s="11"/>
      <c r="N18" s="11" t="s">
        <v>323</v>
      </c>
      <c r="O18" s="11" t="s">
        <v>311</v>
      </c>
      <c r="P18" s="11" t="s">
        <v>114</v>
      </c>
      <c r="Q18" s="11" t="s">
        <v>324</v>
      </c>
      <c r="R18" s="11" t="s">
        <v>162</v>
      </c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36" t="s">
        <v>2140</v>
      </c>
      <c r="B19" s="38" t="s">
        <v>326</v>
      </c>
      <c r="C19" s="36" t="s">
        <v>328</v>
      </c>
      <c r="D19" s="36" t="s">
        <v>331</v>
      </c>
      <c r="E19" s="36">
        <v>16.8</v>
      </c>
      <c r="F19" s="36"/>
      <c r="G19" s="36" t="s">
        <v>335</v>
      </c>
      <c r="H19" s="36"/>
      <c r="I19" s="36"/>
      <c r="J19" s="39" t="s">
        <v>337</v>
      </c>
      <c r="K19" s="39" t="s">
        <v>338</v>
      </c>
      <c r="L19" s="39" t="s">
        <v>339</v>
      </c>
      <c r="M19" s="39"/>
      <c r="N19" s="39"/>
      <c r="O19" s="39" t="s">
        <v>87</v>
      </c>
      <c r="P19" s="39" t="s">
        <v>91</v>
      </c>
      <c r="Q19" s="39"/>
    </row>
    <row r="20" spans="1:26" ht="14.25" customHeight="1">
      <c r="A20" s="36"/>
      <c r="B20" s="38"/>
      <c r="C20" s="36"/>
      <c r="D20" s="36" t="s">
        <v>98</v>
      </c>
      <c r="E20" s="36" t="s">
        <v>341</v>
      </c>
      <c r="F20" s="36"/>
      <c r="G20" s="36"/>
      <c r="H20" s="36"/>
      <c r="I20" s="36">
        <v>3.8</v>
      </c>
      <c r="J20" s="39" t="s">
        <v>342</v>
      </c>
      <c r="K20" s="39" t="s">
        <v>343</v>
      </c>
      <c r="L20" s="39"/>
      <c r="M20" s="39"/>
      <c r="N20" s="39" t="s">
        <v>344</v>
      </c>
      <c r="O20" s="39" t="s">
        <v>311</v>
      </c>
      <c r="P20" s="39" t="s">
        <v>114</v>
      </c>
      <c r="Q20" s="39"/>
    </row>
    <row r="21" spans="1:26" ht="14.25" customHeight="1">
      <c r="A21" s="36" t="s">
        <v>346</v>
      </c>
      <c r="B21" s="38" t="s">
        <v>347</v>
      </c>
      <c r="C21" s="36" t="s">
        <v>328</v>
      </c>
      <c r="D21" s="36" t="s">
        <v>55</v>
      </c>
      <c r="E21" s="36">
        <v>30</v>
      </c>
      <c r="F21" s="36"/>
      <c r="G21" s="36" t="s">
        <v>349</v>
      </c>
      <c r="H21" s="36"/>
      <c r="I21" s="36"/>
      <c r="J21" s="39" t="s">
        <v>353</v>
      </c>
      <c r="K21" s="39" t="s">
        <v>354</v>
      </c>
      <c r="L21" s="39" t="s">
        <v>355</v>
      </c>
      <c r="M21" s="39"/>
      <c r="N21" s="39"/>
      <c r="O21" s="39" t="s">
        <v>87</v>
      </c>
      <c r="P21" s="39" t="s">
        <v>91</v>
      </c>
      <c r="Q21" s="39"/>
    </row>
    <row r="22" spans="1:26" ht="14.25" customHeight="1">
      <c r="A22" s="36"/>
      <c r="B22" s="38"/>
      <c r="C22" s="36"/>
      <c r="D22" s="36" t="s">
        <v>98</v>
      </c>
      <c r="E22" s="36">
        <v>30</v>
      </c>
      <c r="F22" s="36"/>
      <c r="G22" s="36"/>
      <c r="H22" s="36">
        <v>0.3</v>
      </c>
      <c r="I22" s="36">
        <v>2.2999999999999998</v>
      </c>
      <c r="J22" s="39" t="s">
        <v>365</v>
      </c>
      <c r="K22" s="39" t="s">
        <v>366</v>
      </c>
      <c r="L22" s="39"/>
      <c r="M22" s="39"/>
      <c r="N22" s="39" t="s">
        <v>367</v>
      </c>
      <c r="O22" s="39" t="s">
        <v>159</v>
      </c>
      <c r="P22" s="39" t="s">
        <v>114</v>
      </c>
      <c r="Q22" s="39"/>
    </row>
    <row r="23" spans="1:26" ht="14.25" customHeight="1">
      <c r="A23" s="36"/>
      <c r="B23" s="38"/>
      <c r="C23" s="36"/>
      <c r="D23" s="36" t="s">
        <v>370</v>
      </c>
      <c r="E23" s="36" t="s">
        <v>371</v>
      </c>
      <c r="F23" s="36"/>
      <c r="G23" s="36"/>
      <c r="H23" s="36"/>
      <c r="I23" s="36"/>
      <c r="J23" s="39" t="s">
        <v>365</v>
      </c>
      <c r="K23" s="39" t="s">
        <v>372</v>
      </c>
      <c r="L23" s="39" t="s">
        <v>373</v>
      </c>
      <c r="M23" s="39" t="s">
        <v>126</v>
      </c>
      <c r="N23" s="39"/>
      <c r="O23" s="39"/>
      <c r="P23" s="39" t="s">
        <v>127</v>
      </c>
      <c r="Q23" s="39"/>
    </row>
    <row r="24" spans="1:26" ht="14.25" customHeight="1">
      <c r="A24" s="36" t="s">
        <v>375</v>
      </c>
      <c r="B24" s="38" t="s">
        <v>376</v>
      </c>
      <c r="C24" s="36" t="s">
        <v>328</v>
      </c>
      <c r="D24" s="36" t="s">
        <v>55</v>
      </c>
      <c r="E24" s="36">
        <v>70</v>
      </c>
      <c r="F24" s="36"/>
      <c r="G24" s="36"/>
      <c r="H24" s="36"/>
      <c r="I24" s="36"/>
      <c r="J24" s="39" t="s">
        <v>377</v>
      </c>
      <c r="K24" s="39" t="s">
        <v>378</v>
      </c>
      <c r="L24" s="39" t="s">
        <v>379</v>
      </c>
      <c r="M24" s="39"/>
      <c r="N24" s="39"/>
      <c r="O24" s="39" t="s">
        <v>87</v>
      </c>
      <c r="P24" s="39" t="s">
        <v>91</v>
      </c>
      <c r="Q24" s="39"/>
    </row>
    <row r="25" spans="1:26" ht="14.25" customHeight="1">
      <c r="A25" s="36"/>
      <c r="B25" s="38"/>
      <c r="C25" s="36"/>
      <c r="D25" s="36" t="s">
        <v>98</v>
      </c>
      <c r="E25" s="36" t="s">
        <v>381</v>
      </c>
      <c r="F25" s="36"/>
      <c r="G25" s="36" t="s">
        <v>382</v>
      </c>
      <c r="H25" s="36"/>
      <c r="I25" s="36">
        <v>3.7</v>
      </c>
      <c r="J25" s="39" t="s">
        <v>383</v>
      </c>
      <c r="K25" s="39" t="s">
        <v>384</v>
      </c>
      <c r="L25" s="39"/>
      <c r="M25" s="39"/>
      <c r="N25" s="39" t="s">
        <v>386</v>
      </c>
      <c r="O25" s="39" t="s">
        <v>159</v>
      </c>
      <c r="P25" s="39" t="s">
        <v>114</v>
      </c>
      <c r="Q25" s="39" t="s">
        <v>230</v>
      </c>
    </row>
    <row r="26" spans="1:26" ht="14.25" customHeight="1">
      <c r="A26" s="36"/>
      <c r="B26" s="38"/>
      <c r="C26" s="36"/>
      <c r="D26" s="36" t="s">
        <v>393</v>
      </c>
      <c r="E26" s="36"/>
      <c r="F26" s="36"/>
      <c r="G26" s="36"/>
      <c r="H26" s="36"/>
      <c r="I26" s="36"/>
      <c r="J26" s="39" t="s">
        <v>132</v>
      </c>
      <c r="K26" s="39" t="s">
        <v>401</v>
      </c>
      <c r="L26" s="39" t="s">
        <v>134</v>
      </c>
      <c r="M26" s="39" t="s">
        <v>126</v>
      </c>
      <c r="N26" s="39"/>
      <c r="O26" s="39"/>
      <c r="P26" s="39" t="s">
        <v>127</v>
      </c>
      <c r="Q26" s="39"/>
    </row>
    <row r="27" spans="1:26" ht="14.25" customHeight="1">
      <c r="A27" s="36" t="s">
        <v>390</v>
      </c>
      <c r="B27" s="38" t="s">
        <v>391</v>
      </c>
      <c r="C27" s="36" t="s">
        <v>328</v>
      </c>
      <c r="D27" s="36" t="s">
        <v>55</v>
      </c>
      <c r="E27" s="36">
        <v>13.7</v>
      </c>
      <c r="F27" s="36"/>
      <c r="G27" s="36" t="s">
        <v>410</v>
      </c>
      <c r="H27" s="36"/>
      <c r="I27" s="36"/>
      <c r="J27" s="39" t="s">
        <v>411</v>
      </c>
      <c r="K27" s="39" t="s">
        <v>412</v>
      </c>
      <c r="L27" s="39" t="s">
        <v>413</v>
      </c>
      <c r="M27" s="39"/>
      <c r="N27" s="39"/>
      <c r="O27" s="39" t="s">
        <v>87</v>
      </c>
      <c r="P27" s="39" t="s">
        <v>91</v>
      </c>
      <c r="Q27" s="39"/>
    </row>
    <row r="28" spans="1:26" ht="14.25" customHeight="1">
      <c r="A28" s="36"/>
      <c r="B28" s="38"/>
      <c r="C28" s="36"/>
      <c r="D28" s="36" t="s">
        <v>98</v>
      </c>
      <c r="E28" s="36">
        <v>21</v>
      </c>
      <c r="F28" s="36">
        <v>0.16</v>
      </c>
      <c r="G28" s="36"/>
      <c r="H28" s="36">
        <v>0.31</v>
      </c>
      <c r="I28" s="36">
        <v>3.5</v>
      </c>
      <c r="J28" s="39" t="s">
        <v>419</v>
      </c>
      <c r="K28" s="39" t="s">
        <v>420</v>
      </c>
      <c r="L28" s="39" t="s">
        <v>422</v>
      </c>
      <c r="M28" s="39"/>
      <c r="N28" s="39" t="s">
        <v>424</v>
      </c>
      <c r="O28" s="39" t="s">
        <v>159</v>
      </c>
      <c r="P28" s="39" t="s">
        <v>114</v>
      </c>
      <c r="Q28" s="39"/>
    </row>
    <row r="29" spans="1:26" ht="14.25" customHeight="1">
      <c r="A29" s="36"/>
      <c r="B29" s="38"/>
      <c r="C29" s="36"/>
      <c r="D29" s="36" t="s">
        <v>264</v>
      </c>
      <c r="E29" s="36" t="s">
        <v>432</v>
      </c>
      <c r="F29" s="36" t="s">
        <v>433</v>
      </c>
      <c r="G29" s="36"/>
      <c r="H29" s="36"/>
      <c r="I29" s="36"/>
      <c r="J29" s="39" t="s">
        <v>438</v>
      </c>
      <c r="K29" s="39" t="s">
        <v>420</v>
      </c>
      <c r="L29" s="39" t="s">
        <v>413</v>
      </c>
      <c r="M29" s="39" t="s">
        <v>126</v>
      </c>
      <c r="N29" s="39"/>
      <c r="O29" s="39"/>
      <c r="P29" s="39" t="s">
        <v>127</v>
      </c>
      <c r="Q29" s="39"/>
    </row>
    <row r="30" spans="1:26" ht="14.25" customHeight="1">
      <c r="A30" s="36" t="s">
        <v>404</v>
      </c>
      <c r="B30" s="38" t="s">
        <v>405</v>
      </c>
      <c r="C30" s="36" t="s">
        <v>328</v>
      </c>
      <c r="D30" s="36" t="s">
        <v>443</v>
      </c>
      <c r="E30" s="36">
        <v>28</v>
      </c>
      <c r="F30" s="36"/>
      <c r="G30" s="36" t="s">
        <v>446</v>
      </c>
      <c r="H30" s="36"/>
      <c r="I30" s="36"/>
      <c r="J30" s="39" t="s">
        <v>447</v>
      </c>
      <c r="K30" s="39" t="s">
        <v>448</v>
      </c>
      <c r="L30" s="39"/>
      <c r="M30" s="39"/>
      <c r="N30" s="39"/>
      <c r="O30" s="39" t="s">
        <v>87</v>
      </c>
      <c r="P30" s="39" t="s">
        <v>91</v>
      </c>
      <c r="Q30" s="39"/>
    </row>
    <row r="31" spans="1:26" ht="14.25" customHeight="1">
      <c r="A31" s="36"/>
      <c r="B31" s="38"/>
      <c r="C31" s="36"/>
      <c r="D31" s="36" t="s">
        <v>451</v>
      </c>
      <c r="E31" s="36" t="s">
        <v>452</v>
      </c>
      <c r="F31" s="36">
        <v>0.26</v>
      </c>
      <c r="G31" s="36"/>
      <c r="H31" s="36">
        <v>0.21</v>
      </c>
      <c r="I31" s="36">
        <v>1.4</v>
      </c>
      <c r="J31" s="39" t="s">
        <v>454</v>
      </c>
      <c r="K31" s="39" t="s">
        <v>455</v>
      </c>
      <c r="L31" s="39"/>
      <c r="M31" s="39"/>
      <c r="N31" s="39" t="s">
        <v>457</v>
      </c>
      <c r="O31" s="39" t="s">
        <v>159</v>
      </c>
      <c r="P31" s="39" t="s">
        <v>114</v>
      </c>
      <c r="Q31" s="39" t="s">
        <v>230</v>
      </c>
    </row>
    <row r="32" spans="1:26" ht="14.25" customHeight="1">
      <c r="A32" s="36"/>
      <c r="B32" s="38"/>
      <c r="C32" s="36"/>
      <c r="D32" s="36" t="s">
        <v>461</v>
      </c>
      <c r="E32" s="36"/>
      <c r="F32" s="36"/>
      <c r="G32" s="36"/>
      <c r="H32" s="36"/>
      <c r="I32" s="36"/>
      <c r="J32" s="39"/>
      <c r="K32" s="39" t="s">
        <v>462</v>
      </c>
      <c r="L32" s="39"/>
      <c r="M32" s="39" t="s">
        <v>463</v>
      </c>
      <c r="N32" s="39"/>
      <c r="O32" s="39"/>
      <c r="P32" s="39" t="s">
        <v>127</v>
      </c>
      <c r="Q32" s="39"/>
    </row>
    <row r="33" spans="1:26" ht="14.25" customHeight="1">
      <c r="A33" s="36" t="s">
        <v>233</v>
      </c>
      <c r="B33" s="38" t="s">
        <v>234</v>
      </c>
      <c r="C33" s="36" t="s">
        <v>328</v>
      </c>
      <c r="D33" s="36" t="s">
        <v>55</v>
      </c>
      <c r="E33" s="36" t="s">
        <v>468</v>
      </c>
      <c r="F33" s="36"/>
      <c r="G33" s="36" t="s">
        <v>469</v>
      </c>
      <c r="H33" s="36"/>
      <c r="I33" s="36"/>
      <c r="J33" s="39" t="s">
        <v>470</v>
      </c>
      <c r="K33" s="39" t="s">
        <v>471</v>
      </c>
      <c r="L33" s="39" t="s">
        <v>472</v>
      </c>
      <c r="M33" s="39"/>
      <c r="N33" s="39"/>
      <c r="O33" s="39" t="s">
        <v>87</v>
      </c>
      <c r="P33" s="39" t="s">
        <v>91</v>
      </c>
      <c r="Q33" s="39" t="s">
        <v>475</v>
      </c>
    </row>
    <row r="34" spans="1:26" ht="14.25" customHeight="1">
      <c r="A34" s="36"/>
      <c r="B34" s="38"/>
      <c r="C34" s="36"/>
      <c r="D34" s="36" t="s">
        <v>477</v>
      </c>
      <c r="E34" s="36" t="s">
        <v>478</v>
      </c>
      <c r="F34" s="36"/>
      <c r="G34" s="36"/>
      <c r="H34" s="36">
        <v>0.43</v>
      </c>
      <c r="I34" s="36">
        <v>2.2999999999999998</v>
      </c>
      <c r="J34" s="39" t="s">
        <v>479</v>
      </c>
      <c r="K34" s="39" t="s">
        <v>366</v>
      </c>
      <c r="L34" s="39"/>
      <c r="M34" s="39"/>
      <c r="N34" s="39" t="s">
        <v>480</v>
      </c>
      <c r="O34" s="39" t="s">
        <v>311</v>
      </c>
      <c r="P34" s="39" t="s">
        <v>114</v>
      </c>
      <c r="Q34" s="39" t="s">
        <v>230</v>
      </c>
    </row>
    <row r="35" spans="1:26" ht="14.25" customHeight="1">
      <c r="A35" s="36"/>
      <c r="B35" s="38"/>
      <c r="C35" s="36"/>
      <c r="D35" s="36" t="s">
        <v>484</v>
      </c>
      <c r="E35" s="36" t="s">
        <v>486</v>
      </c>
      <c r="F35" s="36"/>
      <c r="G35" s="36"/>
      <c r="H35" s="36"/>
      <c r="I35" s="36"/>
      <c r="J35" s="39"/>
      <c r="K35" s="39" t="s">
        <v>488</v>
      </c>
      <c r="L35" s="39"/>
      <c r="M35" s="39" t="s">
        <v>126</v>
      </c>
      <c r="N35" s="39"/>
      <c r="O35" s="39"/>
      <c r="P35" s="39" t="s">
        <v>127</v>
      </c>
      <c r="Q35" s="39"/>
    </row>
    <row r="36" spans="1:26" ht="14.25" customHeight="1">
      <c r="A36" s="36" t="s">
        <v>417</v>
      </c>
      <c r="B36" s="38" t="s">
        <v>418</v>
      </c>
      <c r="C36" s="36" t="s">
        <v>328</v>
      </c>
      <c r="D36" s="36" t="s">
        <v>493</v>
      </c>
      <c r="E36" s="36" t="s">
        <v>494</v>
      </c>
      <c r="F36" s="36"/>
      <c r="G36" s="36" t="s">
        <v>495</v>
      </c>
      <c r="H36" s="36"/>
      <c r="I36" s="36"/>
      <c r="J36" s="39"/>
      <c r="K36" s="39" t="s">
        <v>496</v>
      </c>
      <c r="L36" s="39"/>
      <c r="M36" s="39"/>
      <c r="N36" s="39"/>
      <c r="O36" s="39" t="s">
        <v>87</v>
      </c>
      <c r="P36" s="39" t="s">
        <v>91</v>
      </c>
      <c r="Q36" s="39"/>
    </row>
    <row r="37" spans="1:26" ht="14.25" customHeight="1">
      <c r="A37" s="36"/>
      <c r="B37" s="38"/>
      <c r="C37" s="36"/>
      <c r="D37" s="36" t="s">
        <v>98</v>
      </c>
      <c r="E37" s="36">
        <v>17</v>
      </c>
      <c r="F37" s="36"/>
      <c r="G37" s="36"/>
      <c r="H37" s="36"/>
      <c r="I37" s="36">
        <v>4.7</v>
      </c>
      <c r="J37" s="39" t="s">
        <v>498</v>
      </c>
      <c r="K37" s="39" t="s">
        <v>499</v>
      </c>
      <c r="L37" s="39" t="s">
        <v>501</v>
      </c>
      <c r="M37" s="39"/>
      <c r="N37" s="39" t="s">
        <v>504</v>
      </c>
      <c r="O37" s="39" t="s">
        <v>159</v>
      </c>
      <c r="P37" s="39" t="s">
        <v>114</v>
      </c>
      <c r="Q37" s="39"/>
    </row>
    <row r="38" spans="1:26" ht="14.25" customHeight="1">
      <c r="A38" s="36"/>
      <c r="B38" s="38"/>
      <c r="C38" s="36"/>
      <c r="D38" s="36" t="s">
        <v>370</v>
      </c>
      <c r="E38" s="36" t="s">
        <v>506</v>
      </c>
      <c r="F38" s="36"/>
      <c r="G38" s="36"/>
      <c r="H38" s="36"/>
      <c r="I38" s="36"/>
      <c r="J38" s="39" t="s">
        <v>507</v>
      </c>
      <c r="K38" s="39" t="s">
        <v>508</v>
      </c>
      <c r="L38" s="39" t="s">
        <v>501</v>
      </c>
      <c r="M38" s="39" t="s">
        <v>126</v>
      </c>
      <c r="N38" s="39"/>
      <c r="O38" s="39"/>
      <c r="P38" s="39" t="s">
        <v>127</v>
      </c>
      <c r="Q38" s="39"/>
    </row>
    <row r="39" spans="1:26" ht="14.25" customHeight="1">
      <c r="A39" s="36" t="s">
        <v>435</v>
      </c>
      <c r="B39" s="38" t="s">
        <v>436</v>
      </c>
      <c r="C39" s="36" t="s">
        <v>328</v>
      </c>
      <c r="D39" s="36" t="s">
        <v>512</v>
      </c>
      <c r="E39" s="36">
        <v>23.2</v>
      </c>
      <c r="F39" s="36"/>
      <c r="G39" s="36" t="s">
        <v>513</v>
      </c>
      <c r="H39" s="36"/>
      <c r="I39" s="36"/>
      <c r="J39" s="39" t="s">
        <v>515</v>
      </c>
      <c r="K39" s="39" t="s">
        <v>516</v>
      </c>
      <c r="L39" s="39" t="s">
        <v>517</v>
      </c>
      <c r="M39" s="39"/>
      <c r="N39" s="39"/>
      <c r="O39" s="39" t="s">
        <v>87</v>
      </c>
      <c r="P39" s="39" t="s">
        <v>91</v>
      </c>
      <c r="Q39" s="39"/>
    </row>
    <row r="40" spans="1:26" ht="14.25" customHeight="1">
      <c r="A40" s="36"/>
      <c r="B40" s="38"/>
      <c r="C40" s="36"/>
      <c r="D40" s="36" t="s">
        <v>518</v>
      </c>
      <c r="E40" s="36">
        <v>20</v>
      </c>
      <c r="F40" s="36"/>
      <c r="G40" s="36" t="s">
        <v>519</v>
      </c>
      <c r="H40" s="36">
        <v>0.35</v>
      </c>
      <c r="I40" s="36">
        <v>5.2</v>
      </c>
      <c r="J40" s="39" t="s">
        <v>520</v>
      </c>
      <c r="K40" s="39" t="s">
        <v>521</v>
      </c>
      <c r="L40" s="39"/>
      <c r="M40" s="39"/>
      <c r="N40" s="39" t="s">
        <v>522</v>
      </c>
      <c r="O40" s="39" t="s">
        <v>159</v>
      </c>
      <c r="P40" s="39" t="s">
        <v>114</v>
      </c>
      <c r="Q40" s="39" t="s">
        <v>230</v>
      </c>
    </row>
    <row r="41" spans="1:26" ht="14.25" customHeight="1">
      <c r="A41" s="36"/>
      <c r="B41" s="38"/>
      <c r="C41" s="36"/>
      <c r="D41" s="36" t="s">
        <v>524</v>
      </c>
      <c r="E41" s="36" t="s">
        <v>525</v>
      </c>
      <c r="F41" s="36"/>
      <c r="G41" s="36"/>
      <c r="H41" s="36"/>
      <c r="I41" s="36"/>
      <c r="J41" s="39" t="s">
        <v>526</v>
      </c>
      <c r="K41" s="39" t="s">
        <v>528</v>
      </c>
      <c r="L41" s="39" t="s">
        <v>530</v>
      </c>
      <c r="M41" s="39" t="s">
        <v>126</v>
      </c>
      <c r="N41" s="39"/>
      <c r="O41" s="39"/>
      <c r="P41" s="39" t="s">
        <v>127</v>
      </c>
      <c r="Q41" s="39"/>
    </row>
    <row r="42" spans="1:26" ht="14.25" customHeight="1">
      <c r="A42" s="36" t="s">
        <v>449</v>
      </c>
      <c r="B42" s="38" t="s">
        <v>450</v>
      </c>
      <c r="C42" s="36" t="s">
        <v>328</v>
      </c>
      <c r="D42" s="36" t="s">
        <v>533</v>
      </c>
      <c r="E42" s="36" t="s">
        <v>534</v>
      </c>
      <c r="F42" s="36"/>
      <c r="G42" s="36"/>
      <c r="H42" s="36"/>
      <c r="I42" s="36"/>
      <c r="J42" s="39" t="s">
        <v>535</v>
      </c>
      <c r="K42" s="36" t="s">
        <v>455</v>
      </c>
      <c r="L42" s="36"/>
      <c r="M42" s="36" t="s">
        <v>126</v>
      </c>
      <c r="N42" s="36"/>
      <c r="O42" s="36"/>
      <c r="P42" s="39" t="s">
        <v>127</v>
      </c>
      <c r="Q42" s="36" t="s">
        <v>270</v>
      </c>
    </row>
    <row r="43" spans="1:26" ht="14.25" customHeight="1">
      <c r="A43" s="36"/>
      <c r="B43" s="38"/>
      <c r="C43" s="36"/>
      <c r="D43" s="36" t="s">
        <v>539</v>
      </c>
      <c r="E43" s="36" t="s">
        <v>540</v>
      </c>
      <c r="F43" s="36"/>
      <c r="G43" s="36"/>
      <c r="H43" s="36">
        <v>0.32</v>
      </c>
      <c r="I43" s="36">
        <v>6.6</v>
      </c>
      <c r="J43" s="39" t="s">
        <v>535</v>
      </c>
      <c r="K43" s="36" t="s">
        <v>542</v>
      </c>
      <c r="L43" s="36"/>
      <c r="M43" s="36"/>
      <c r="N43" s="39" t="s">
        <v>544</v>
      </c>
      <c r="O43" s="36" t="s">
        <v>311</v>
      </c>
      <c r="P43" s="39" t="s">
        <v>114</v>
      </c>
      <c r="Q43" s="36"/>
    </row>
    <row r="44" spans="1:26" ht="14.25" customHeight="1">
      <c r="A44" s="36" t="s">
        <v>458</v>
      </c>
      <c r="B44" s="38" t="s">
        <v>459</v>
      </c>
      <c r="C44" s="36" t="s">
        <v>328</v>
      </c>
      <c r="D44" s="36" t="s">
        <v>546</v>
      </c>
      <c r="E44" s="36" t="s">
        <v>548</v>
      </c>
      <c r="F44" s="36"/>
      <c r="G44" s="36"/>
      <c r="H44" s="36"/>
      <c r="I44" s="36"/>
      <c r="J44" s="39" t="s">
        <v>551</v>
      </c>
      <c r="K44" s="39" t="s">
        <v>552</v>
      </c>
      <c r="L44" s="39" t="s">
        <v>553</v>
      </c>
      <c r="M44" s="39" t="s">
        <v>126</v>
      </c>
      <c r="N44" s="39"/>
      <c r="O44" s="39"/>
      <c r="P44" s="39" t="s">
        <v>127</v>
      </c>
      <c r="Q44" s="36" t="s">
        <v>270</v>
      </c>
    </row>
    <row r="45" spans="1:26" ht="13.5" customHeight="1">
      <c r="A45" s="36"/>
      <c r="B45" s="38"/>
      <c r="C45" s="36"/>
      <c r="D45" s="36" t="s">
        <v>518</v>
      </c>
      <c r="E45" s="36" t="s">
        <v>555</v>
      </c>
      <c r="F45" s="36"/>
      <c r="G45" s="36" t="s">
        <v>556</v>
      </c>
      <c r="H45" s="36"/>
      <c r="I45" s="36">
        <v>7.7</v>
      </c>
      <c r="J45" s="39" t="s">
        <v>551</v>
      </c>
      <c r="K45" s="39" t="s">
        <v>557</v>
      </c>
      <c r="L45" s="39"/>
      <c r="M45" s="39"/>
      <c r="N45" s="39" t="s">
        <v>561</v>
      </c>
      <c r="O45" s="39" t="s">
        <v>178</v>
      </c>
      <c r="P45" s="39" t="s">
        <v>114</v>
      </c>
      <c r="Q45" s="36"/>
    </row>
    <row r="46" spans="1:26" ht="14.25" customHeight="1">
      <c r="A46" s="36" t="s">
        <v>464</v>
      </c>
      <c r="B46" s="38" t="s">
        <v>465</v>
      </c>
      <c r="C46" s="36" t="s">
        <v>328</v>
      </c>
      <c r="D46" s="36" t="s">
        <v>98</v>
      </c>
      <c r="E46" s="36" t="s">
        <v>565</v>
      </c>
      <c r="F46" s="36"/>
      <c r="G46" s="36"/>
      <c r="H46" s="36">
        <v>0.6</v>
      </c>
      <c r="I46" s="36">
        <v>4.8</v>
      </c>
      <c r="J46" s="39"/>
      <c r="K46" s="36" t="s">
        <v>571</v>
      </c>
      <c r="L46" s="36"/>
      <c r="M46" s="36"/>
      <c r="N46" s="36" t="s">
        <v>574</v>
      </c>
      <c r="O46" s="36" t="s">
        <v>311</v>
      </c>
      <c r="P46" s="36" t="s">
        <v>114</v>
      </c>
      <c r="Q46" s="36"/>
      <c r="R46" s="11" t="s">
        <v>162</v>
      </c>
      <c r="S46" s="11"/>
      <c r="T46" s="11"/>
      <c r="U46" s="11"/>
      <c r="V46" s="11"/>
      <c r="W46" s="11"/>
      <c r="X46" s="11"/>
      <c r="Y46" s="11"/>
      <c r="Z46" s="11"/>
    </row>
    <row r="47" spans="1:26" ht="14.25" customHeight="1">
      <c r="A47" s="36" t="s">
        <v>473</v>
      </c>
      <c r="B47" s="38" t="s">
        <v>474</v>
      </c>
      <c r="C47" s="36" t="s">
        <v>328</v>
      </c>
      <c r="D47" s="36" t="s">
        <v>581</v>
      </c>
      <c r="E47" s="36" t="s">
        <v>582</v>
      </c>
      <c r="F47" s="36"/>
      <c r="G47" s="36"/>
      <c r="H47" s="36"/>
      <c r="I47" s="36"/>
      <c r="J47" s="39" t="s">
        <v>583</v>
      </c>
      <c r="K47" s="36" t="s">
        <v>584</v>
      </c>
      <c r="L47" s="36"/>
      <c r="M47" s="36" t="s">
        <v>126</v>
      </c>
      <c r="N47" s="36"/>
      <c r="O47" s="36"/>
      <c r="P47" s="36" t="s">
        <v>127</v>
      </c>
      <c r="Q47" s="36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>
      <c r="A48" s="36"/>
      <c r="B48" s="36"/>
      <c r="C48" s="36"/>
      <c r="D48" s="36" t="s">
        <v>98</v>
      </c>
      <c r="E48" s="36">
        <v>22</v>
      </c>
      <c r="F48" s="36"/>
      <c r="G48" s="36"/>
      <c r="H48" s="36">
        <v>0.28000000000000003</v>
      </c>
      <c r="I48" s="36">
        <v>3</v>
      </c>
      <c r="J48" s="39" t="s">
        <v>589</v>
      </c>
      <c r="K48" s="36" t="s">
        <v>591</v>
      </c>
      <c r="L48" s="36"/>
      <c r="M48" s="36"/>
      <c r="N48" s="36" t="s">
        <v>596</v>
      </c>
      <c r="O48" s="36" t="s">
        <v>159</v>
      </c>
      <c r="P48" s="36" t="s">
        <v>114</v>
      </c>
      <c r="Q48" s="36" t="s">
        <v>324</v>
      </c>
      <c r="R48" s="11" t="s">
        <v>162</v>
      </c>
      <c r="S48" s="11"/>
      <c r="T48" s="11"/>
      <c r="U48" s="11"/>
      <c r="V48" s="11"/>
      <c r="W48" s="11"/>
      <c r="X48" s="11"/>
      <c r="Y48" s="11"/>
      <c r="Z48" s="11"/>
    </row>
    <row r="49" spans="1:26" ht="14.25" customHeight="1">
      <c r="A49" s="36"/>
      <c r="B49" s="36"/>
      <c r="C49" s="36"/>
      <c r="D49" s="36" t="s">
        <v>604</v>
      </c>
      <c r="E49" s="36" t="s">
        <v>606</v>
      </c>
      <c r="F49" s="36"/>
      <c r="G49" s="36"/>
      <c r="H49" s="36"/>
      <c r="I49" s="36"/>
      <c r="J49" s="39" t="s">
        <v>583</v>
      </c>
      <c r="K49" s="36" t="s">
        <v>609</v>
      </c>
      <c r="L49" s="36" t="s">
        <v>610</v>
      </c>
      <c r="M49" s="36"/>
      <c r="N49" s="36"/>
      <c r="O49" s="36" t="s">
        <v>178</v>
      </c>
      <c r="P49" s="36" t="s">
        <v>91</v>
      </c>
      <c r="Q49" s="36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>
      <c r="A50" s="13" t="s">
        <v>481</v>
      </c>
      <c r="B50" s="14" t="s">
        <v>482</v>
      </c>
      <c r="C50" s="13" t="s">
        <v>483</v>
      </c>
      <c r="D50" s="13" t="s">
        <v>55</v>
      </c>
      <c r="E50" s="13" t="s">
        <v>616</v>
      </c>
      <c r="F50" s="13"/>
      <c r="G50" s="13"/>
      <c r="H50" s="13"/>
      <c r="I50" s="13"/>
      <c r="J50" s="16" t="s">
        <v>620</v>
      </c>
      <c r="K50" s="13" t="s">
        <v>621</v>
      </c>
      <c r="L50" s="13"/>
      <c r="M50" s="13"/>
      <c r="N50" s="13"/>
      <c r="O50" s="13" t="s">
        <v>87</v>
      </c>
      <c r="P50" s="13" t="s">
        <v>91</v>
      </c>
      <c r="Q50" s="13"/>
    </row>
    <row r="51" spans="1:26" ht="14.25" customHeight="1">
      <c r="A51" s="13"/>
      <c r="B51" s="14"/>
      <c r="C51" s="13"/>
      <c r="D51" s="13" t="s">
        <v>98</v>
      </c>
      <c r="E51" s="13" t="s">
        <v>623</v>
      </c>
      <c r="F51" s="13"/>
      <c r="G51" s="13" t="s">
        <v>626</v>
      </c>
      <c r="H51" s="13"/>
      <c r="I51" s="13">
        <v>4</v>
      </c>
      <c r="J51" s="16" t="s">
        <v>627</v>
      </c>
      <c r="K51" s="13" t="s">
        <v>629</v>
      </c>
      <c r="L51" s="13"/>
      <c r="M51" s="13"/>
      <c r="N51" s="13" t="s">
        <v>367</v>
      </c>
      <c r="O51" s="13" t="s">
        <v>113</v>
      </c>
      <c r="P51" s="13" t="s">
        <v>114</v>
      </c>
      <c r="Q51" s="13"/>
    </row>
    <row r="52" spans="1:26" ht="14.25" customHeight="1">
      <c r="A52" s="13"/>
      <c r="B52" s="14"/>
      <c r="C52" s="13"/>
      <c r="D52" s="13" t="s">
        <v>370</v>
      </c>
      <c r="E52" s="13" t="s">
        <v>633</v>
      </c>
      <c r="F52" s="13"/>
      <c r="G52" s="13"/>
      <c r="H52" s="13"/>
      <c r="I52" s="13"/>
      <c r="J52" s="16" t="s">
        <v>634</v>
      </c>
      <c r="K52" s="13" t="s">
        <v>635</v>
      </c>
      <c r="L52" s="13"/>
      <c r="M52" s="13" t="s">
        <v>126</v>
      </c>
      <c r="N52" s="13"/>
      <c r="O52" s="13"/>
      <c r="P52" s="13" t="s">
        <v>127</v>
      </c>
      <c r="Q52" s="13"/>
    </row>
    <row r="53" spans="1:26" ht="14.25" customHeight="1">
      <c r="A53" s="13" t="s">
        <v>490</v>
      </c>
      <c r="B53" s="14" t="s">
        <v>491</v>
      </c>
      <c r="C53" s="13" t="s">
        <v>483</v>
      </c>
      <c r="D53" s="13" t="s">
        <v>264</v>
      </c>
      <c r="E53" s="13">
        <v>8</v>
      </c>
      <c r="F53" s="13"/>
      <c r="G53" s="13"/>
      <c r="H53" s="13"/>
      <c r="I53" s="13"/>
      <c r="J53" s="16" t="s">
        <v>639</v>
      </c>
      <c r="K53" s="13" t="s">
        <v>640</v>
      </c>
      <c r="L53" s="13"/>
      <c r="M53" s="13" t="s">
        <v>126</v>
      </c>
      <c r="N53" s="13"/>
      <c r="O53" s="13"/>
      <c r="P53" s="13" t="s">
        <v>127</v>
      </c>
      <c r="Q53" s="13" t="s">
        <v>270</v>
      </c>
    </row>
    <row r="54" spans="1:26" ht="14.25" customHeight="1">
      <c r="A54" s="13"/>
      <c r="B54" s="14"/>
      <c r="C54" s="13"/>
      <c r="D54" s="13" t="s">
        <v>98</v>
      </c>
      <c r="E54" s="13" t="s">
        <v>643</v>
      </c>
      <c r="F54" s="13"/>
      <c r="G54" s="13"/>
      <c r="H54" s="13"/>
      <c r="I54" s="13">
        <v>4.8</v>
      </c>
      <c r="J54" s="16" t="s">
        <v>645</v>
      </c>
      <c r="K54" s="13" t="s">
        <v>646</v>
      </c>
      <c r="L54" s="13"/>
      <c r="M54" s="13"/>
      <c r="N54" s="13" t="s">
        <v>647</v>
      </c>
      <c r="O54" s="13" t="s">
        <v>159</v>
      </c>
      <c r="P54" s="13" t="s">
        <v>114</v>
      </c>
      <c r="Q54" s="13" t="s">
        <v>230</v>
      </c>
    </row>
    <row r="55" spans="1:26" ht="14.25" customHeight="1">
      <c r="A55" s="13"/>
      <c r="B55" s="14"/>
      <c r="C55" s="13"/>
      <c r="D55" s="13" t="s">
        <v>393</v>
      </c>
      <c r="E55" s="13">
        <v>12.7</v>
      </c>
      <c r="F55" s="13"/>
      <c r="G55" s="13"/>
      <c r="H55" s="13"/>
      <c r="I55" s="13"/>
      <c r="J55" s="16" t="s">
        <v>651</v>
      </c>
      <c r="K55" s="13" t="s">
        <v>652</v>
      </c>
      <c r="L55" s="13" t="s">
        <v>248</v>
      </c>
      <c r="M55" s="13"/>
      <c r="N55" s="13"/>
      <c r="O55" s="13" t="s">
        <v>178</v>
      </c>
      <c r="P55" s="13" t="s">
        <v>91</v>
      </c>
      <c r="Q55" s="13"/>
    </row>
    <row r="56" spans="1:26" ht="14.25" customHeight="1">
      <c r="A56" s="13" t="s">
        <v>329</v>
      </c>
      <c r="B56" s="14" t="s">
        <v>330</v>
      </c>
      <c r="C56" s="13" t="s">
        <v>483</v>
      </c>
      <c r="D56" s="13" t="s">
        <v>655</v>
      </c>
      <c r="E56" s="13" t="s">
        <v>656</v>
      </c>
      <c r="F56" s="13" t="s">
        <v>657</v>
      </c>
      <c r="G56" s="13"/>
      <c r="H56" s="13"/>
      <c r="I56" s="13"/>
      <c r="J56" s="16"/>
      <c r="K56" s="13" t="s">
        <v>659</v>
      </c>
      <c r="L56" s="13"/>
      <c r="M56" s="13" t="s">
        <v>660</v>
      </c>
      <c r="N56" s="13"/>
      <c r="O56" s="13"/>
      <c r="P56" s="13" t="s">
        <v>127</v>
      </c>
      <c r="Q56" s="13" t="s">
        <v>270</v>
      </c>
    </row>
    <row r="57" spans="1:26" ht="14.25" customHeight="1">
      <c r="A57" s="13"/>
      <c r="B57" s="14"/>
      <c r="C57" s="13"/>
      <c r="D57" s="13" t="s">
        <v>663</v>
      </c>
      <c r="E57" s="13">
        <v>61</v>
      </c>
      <c r="F57" s="13" t="s">
        <v>664</v>
      </c>
      <c r="G57" s="13" t="s">
        <v>665</v>
      </c>
      <c r="H57" s="13">
        <v>0.32</v>
      </c>
      <c r="I57" s="13">
        <v>1.7</v>
      </c>
      <c r="J57" s="16" t="s">
        <v>667</v>
      </c>
      <c r="K57" s="13" t="s">
        <v>668</v>
      </c>
      <c r="L57" s="13"/>
      <c r="M57" s="13"/>
      <c r="N57" s="13">
        <v>3.9</v>
      </c>
      <c r="O57" s="13" t="s">
        <v>178</v>
      </c>
      <c r="P57" s="13" t="s">
        <v>114</v>
      </c>
      <c r="Q57" s="13" t="s">
        <v>230</v>
      </c>
    </row>
    <row r="58" spans="1:26" ht="14.25" customHeight="1">
      <c r="A58" s="13" t="s">
        <v>502</v>
      </c>
      <c r="B58" s="14" t="s">
        <v>503</v>
      </c>
      <c r="C58" s="13" t="s">
        <v>483</v>
      </c>
      <c r="D58" s="13" t="s">
        <v>264</v>
      </c>
      <c r="E58" s="13">
        <v>7.5</v>
      </c>
      <c r="F58" s="13"/>
      <c r="G58" s="13"/>
      <c r="H58" s="13">
        <v>1.37</v>
      </c>
      <c r="I58" s="13">
        <v>12.7</v>
      </c>
      <c r="J58" s="16"/>
      <c r="K58" s="13" t="s">
        <v>672</v>
      </c>
      <c r="L58" s="13"/>
      <c r="M58" s="13"/>
      <c r="N58" s="13" t="s">
        <v>673</v>
      </c>
      <c r="O58" s="13" t="s">
        <v>674</v>
      </c>
      <c r="P58" s="13" t="s">
        <v>114</v>
      </c>
      <c r="Q58" s="13" t="s">
        <v>675</v>
      </c>
      <c r="R58" s="11" t="s">
        <v>162</v>
      </c>
      <c r="S58" s="11"/>
      <c r="T58" s="11"/>
      <c r="U58" s="11"/>
      <c r="V58" s="11"/>
      <c r="W58" s="11"/>
      <c r="X58" s="11"/>
      <c r="Y58" s="11"/>
      <c r="Z58" s="11"/>
    </row>
    <row r="59" spans="1:26" ht="14.25" customHeight="1">
      <c r="A59" s="49" t="s">
        <v>509</v>
      </c>
      <c r="B59" s="50" t="s">
        <v>510</v>
      </c>
      <c r="C59" s="49" t="s">
        <v>511</v>
      </c>
      <c r="D59" s="49" t="s">
        <v>685</v>
      </c>
      <c r="E59" s="49">
        <v>60</v>
      </c>
      <c r="F59" s="49"/>
      <c r="G59" s="49" t="s">
        <v>686</v>
      </c>
      <c r="H59" s="49"/>
      <c r="I59" s="49"/>
      <c r="J59" s="51"/>
      <c r="K59" s="51" t="s">
        <v>694</v>
      </c>
      <c r="L59" s="51"/>
      <c r="M59" s="51"/>
      <c r="N59" s="51"/>
      <c r="O59" s="51" t="s">
        <v>87</v>
      </c>
      <c r="P59" s="51" t="s">
        <v>91</v>
      </c>
      <c r="Q59" s="51"/>
    </row>
    <row r="60" spans="1:26" ht="14.25" customHeight="1">
      <c r="A60" s="49"/>
      <c r="B60" s="50"/>
      <c r="C60" s="49"/>
      <c r="D60" s="49" t="s">
        <v>700</v>
      </c>
      <c r="E60" s="49">
        <v>32.5</v>
      </c>
      <c r="F60" s="49"/>
      <c r="G60" s="49"/>
      <c r="H60" s="49">
        <v>0.52</v>
      </c>
      <c r="I60" s="49">
        <v>3.6</v>
      </c>
      <c r="J60" s="51" t="s">
        <v>704</v>
      </c>
      <c r="K60" s="51" t="s">
        <v>705</v>
      </c>
      <c r="L60" s="51"/>
      <c r="M60" s="51" t="s">
        <v>126</v>
      </c>
      <c r="N60" s="51" t="s">
        <v>707</v>
      </c>
      <c r="O60" s="51" t="s">
        <v>159</v>
      </c>
      <c r="P60" s="51" t="s">
        <v>114</v>
      </c>
      <c r="Q60" s="51" t="s">
        <v>230</v>
      </c>
    </row>
    <row r="61" spans="1:26" ht="14.25" customHeight="1">
      <c r="A61" s="49" t="s">
        <v>52</v>
      </c>
      <c r="B61" s="50" t="s">
        <v>53</v>
      </c>
      <c r="C61" s="49" t="s">
        <v>511</v>
      </c>
      <c r="D61" s="49" t="s">
        <v>685</v>
      </c>
      <c r="E61" s="49" t="s">
        <v>711</v>
      </c>
      <c r="F61" s="49"/>
      <c r="G61" s="49" t="s">
        <v>713</v>
      </c>
      <c r="H61" s="49"/>
      <c r="I61" s="49"/>
      <c r="J61" s="51" t="s">
        <v>718</v>
      </c>
      <c r="K61" s="51" t="s">
        <v>719</v>
      </c>
      <c r="L61" s="51" t="s">
        <v>721</v>
      </c>
      <c r="M61" s="51"/>
      <c r="N61" s="51"/>
      <c r="O61" s="51" t="s">
        <v>87</v>
      </c>
      <c r="P61" s="51" t="s">
        <v>91</v>
      </c>
      <c r="Q61" s="51" t="s">
        <v>723</v>
      </c>
    </row>
    <row r="62" spans="1:26" ht="14.25" customHeight="1">
      <c r="A62" s="49"/>
      <c r="B62" s="50"/>
      <c r="C62" s="49"/>
      <c r="D62" s="49" t="s">
        <v>726</v>
      </c>
      <c r="E62" s="49" t="s">
        <v>727</v>
      </c>
      <c r="F62" s="49"/>
      <c r="G62" s="49" t="s">
        <v>729</v>
      </c>
      <c r="H62" s="49"/>
      <c r="I62" s="49">
        <v>3</v>
      </c>
      <c r="J62" s="51" t="s">
        <v>419</v>
      </c>
      <c r="K62" s="51" t="s">
        <v>732</v>
      </c>
      <c r="L62" s="51"/>
      <c r="M62" s="51"/>
      <c r="N62" s="51" t="s">
        <v>735</v>
      </c>
      <c r="O62" s="51" t="s">
        <v>737</v>
      </c>
      <c r="P62" s="51" t="s">
        <v>114</v>
      </c>
      <c r="Q62" s="51"/>
    </row>
    <row r="63" spans="1:26" ht="14.25" customHeight="1">
      <c r="A63" s="49"/>
      <c r="B63" s="50"/>
      <c r="C63" s="49"/>
      <c r="D63" s="49" t="s">
        <v>740</v>
      </c>
      <c r="E63" s="49"/>
      <c r="F63" s="49"/>
      <c r="G63" s="49"/>
      <c r="H63" s="49"/>
      <c r="I63" s="49"/>
      <c r="J63" s="51" t="s">
        <v>744</v>
      </c>
      <c r="K63" s="51" t="s">
        <v>705</v>
      </c>
      <c r="L63" s="51" t="s">
        <v>746</v>
      </c>
      <c r="M63" s="51" t="s">
        <v>747</v>
      </c>
      <c r="N63" s="51"/>
      <c r="O63" s="51"/>
      <c r="P63" s="51" t="s">
        <v>127</v>
      </c>
      <c r="Q63" s="51"/>
    </row>
    <row r="64" spans="1:26" ht="14.25" customHeight="1">
      <c r="A64" s="49" t="s">
        <v>527</v>
      </c>
      <c r="B64" s="50" t="s">
        <v>529</v>
      </c>
      <c r="C64" s="49" t="s">
        <v>511</v>
      </c>
      <c r="D64" s="49" t="s">
        <v>755</v>
      </c>
      <c r="E64" s="49" t="s">
        <v>756</v>
      </c>
      <c r="F64" s="49" t="s">
        <v>757</v>
      </c>
      <c r="G64" s="49"/>
      <c r="H64" s="49"/>
      <c r="I64" s="49"/>
      <c r="J64" s="51" t="s">
        <v>761</v>
      </c>
      <c r="K64" s="51" t="s">
        <v>762</v>
      </c>
      <c r="L64" s="51"/>
      <c r="M64" s="51" t="s">
        <v>126</v>
      </c>
      <c r="N64" s="51"/>
      <c r="O64" s="51"/>
      <c r="P64" s="51" t="s">
        <v>765</v>
      </c>
      <c r="Q64" s="51" t="s">
        <v>766</v>
      </c>
    </row>
    <row r="65" spans="1:17" ht="14.25" customHeight="1">
      <c r="A65" s="49"/>
      <c r="B65" s="50"/>
      <c r="C65" s="49"/>
      <c r="D65" s="49" t="s">
        <v>663</v>
      </c>
      <c r="E65" s="49" t="s">
        <v>769</v>
      </c>
      <c r="F65" s="49" t="s">
        <v>770</v>
      </c>
      <c r="G65" s="49" t="s">
        <v>771</v>
      </c>
      <c r="H65" s="49">
        <v>0.21</v>
      </c>
      <c r="I65" s="49">
        <v>2.58</v>
      </c>
      <c r="J65" s="51" t="s">
        <v>773</v>
      </c>
      <c r="K65" s="51" t="s">
        <v>774</v>
      </c>
      <c r="L65" s="51"/>
      <c r="M65" s="51"/>
      <c r="N65" s="51" t="s">
        <v>779</v>
      </c>
      <c r="O65" s="51" t="s">
        <v>178</v>
      </c>
      <c r="P65" s="51" t="s">
        <v>114</v>
      </c>
      <c r="Q65" s="51" t="s">
        <v>230</v>
      </c>
    </row>
    <row r="66" spans="1:17" ht="14.25" customHeight="1">
      <c r="A66" s="49" t="s">
        <v>536</v>
      </c>
      <c r="B66" s="50" t="s">
        <v>537</v>
      </c>
      <c r="C66" s="49" t="s">
        <v>511</v>
      </c>
      <c r="D66" s="49" t="s">
        <v>783</v>
      </c>
      <c r="E66" s="49">
        <v>60</v>
      </c>
      <c r="F66" s="49"/>
      <c r="G66" s="49"/>
      <c r="H66" s="49"/>
      <c r="I66" s="49"/>
      <c r="J66" s="51" t="s">
        <v>784</v>
      </c>
      <c r="K66" s="51" t="s">
        <v>785</v>
      </c>
      <c r="L66" s="51" t="s">
        <v>786</v>
      </c>
      <c r="M66" s="51" t="s">
        <v>126</v>
      </c>
      <c r="N66" s="51"/>
      <c r="O66" s="51"/>
      <c r="P66" s="51" t="s">
        <v>765</v>
      </c>
      <c r="Q66" s="51" t="s">
        <v>270</v>
      </c>
    </row>
    <row r="67" spans="1:17" ht="14.25" customHeight="1">
      <c r="A67" s="49" t="s">
        <v>541</v>
      </c>
      <c r="B67" s="50" t="s">
        <v>543</v>
      </c>
      <c r="C67" s="49" t="s">
        <v>511</v>
      </c>
      <c r="D67" s="49" t="s">
        <v>789</v>
      </c>
      <c r="E67" s="49">
        <v>60</v>
      </c>
      <c r="F67" s="49">
        <v>1.5</v>
      </c>
      <c r="G67" s="49"/>
      <c r="H67" s="49"/>
      <c r="I67" s="49"/>
      <c r="J67" s="51">
        <v>0</v>
      </c>
      <c r="K67" s="49" t="s">
        <v>792</v>
      </c>
      <c r="L67" s="49"/>
      <c r="M67" s="49" t="s">
        <v>261</v>
      </c>
      <c r="N67" s="49"/>
      <c r="O67" s="49"/>
      <c r="P67" s="49" t="s">
        <v>127</v>
      </c>
      <c r="Q67" s="50" t="s">
        <v>270</v>
      </c>
    </row>
    <row r="68" spans="1:17" ht="14.25" customHeight="1">
      <c r="A68" s="13" t="s">
        <v>558</v>
      </c>
      <c r="B68" s="14" t="s">
        <v>559</v>
      </c>
      <c r="C68" s="13" t="s">
        <v>560</v>
      </c>
      <c r="D68" s="13" t="s">
        <v>493</v>
      </c>
      <c r="E68" s="13">
        <v>30</v>
      </c>
      <c r="F68" s="13"/>
      <c r="G68" s="13" t="s">
        <v>803</v>
      </c>
      <c r="H68" s="13"/>
      <c r="I68" s="13"/>
      <c r="J68" s="16" t="s">
        <v>342</v>
      </c>
      <c r="K68" s="16" t="s">
        <v>804</v>
      </c>
      <c r="L68" s="16"/>
      <c r="M68" s="16"/>
      <c r="N68" s="16"/>
      <c r="O68" s="16" t="s">
        <v>87</v>
      </c>
      <c r="P68" s="16" t="s">
        <v>91</v>
      </c>
      <c r="Q68" s="16" t="s">
        <v>806</v>
      </c>
    </row>
    <row r="69" spans="1:17" ht="14.25" customHeight="1">
      <c r="A69" s="13"/>
      <c r="B69" s="14"/>
      <c r="C69" s="13"/>
      <c r="D69" s="13" t="s">
        <v>808</v>
      </c>
      <c r="E69" s="13">
        <v>30</v>
      </c>
      <c r="F69" s="13"/>
      <c r="G69" s="13"/>
      <c r="H69" s="13">
        <v>0.52</v>
      </c>
      <c r="I69" s="13">
        <v>3.8</v>
      </c>
      <c r="J69" s="16" t="s">
        <v>811</v>
      </c>
      <c r="K69" s="16" t="s">
        <v>812</v>
      </c>
      <c r="L69" s="16"/>
      <c r="M69" s="16"/>
      <c r="N69" s="16" t="s">
        <v>813</v>
      </c>
      <c r="O69" s="16" t="s">
        <v>178</v>
      </c>
      <c r="P69" s="16" t="s">
        <v>114</v>
      </c>
      <c r="Q69" s="16" t="s">
        <v>230</v>
      </c>
    </row>
    <row r="70" spans="1:17" ht="14.25" customHeight="1">
      <c r="A70" s="13" t="s">
        <v>575</v>
      </c>
      <c r="B70" s="14" t="s">
        <v>576</v>
      </c>
      <c r="C70" s="13" t="s">
        <v>560</v>
      </c>
      <c r="D70" s="13" t="s">
        <v>55</v>
      </c>
      <c r="E70" s="13">
        <v>21.6</v>
      </c>
      <c r="F70" s="13"/>
      <c r="G70" s="13" t="s">
        <v>814</v>
      </c>
      <c r="H70" s="13"/>
      <c r="I70" s="13"/>
      <c r="J70" s="16" t="s">
        <v>818</v>
      </c>
      <c r="K70" s="16" t="s">
        <v>819</v>
      </c>
      <c r="L70" s="16" t="s">
        <v>820</v>
      </c>
      <c r="M70" s="16"/>
      <c r="N70" s="16"/>
      <c r="O70" s="16" t="s">
        <v>87</v>
      </c>
      <c r="P70" s="16" t="s">
        <v>91</v>
      </c>
      <c r="Q70" s="16"/>
    </row>
    <row r="71" spans="1:17" ht="14.25" customHeight="1">
      <c r="A71" s="13"/>
      <c r="B71" s="14"/>
      <c r="C71" s="13"/>
      <c r="D71" s="13" t="s">
        <v>823</v>
      </c>
      <c r="E71" s="13">
        <v>14</v>
      </c>
      <c r="F71" s="13"/>
      <c r="G71" s="13"/>
      <c r="H71" s="13">
        <v>1.0900000000000001</v>
      </c>
      <c r="I71" s="13">
        <v>14.7</v>
      </c>
      <c r="J71" s="16"/>
      <c r="K71" s="16" t="s">
        <v>828</v>
      </c>
      <c r="L71" s="16"/>
      <c r="M71" s="16"/>
      <c r="N71" s="16"/>
      <c r="O71" s="16" t="s">
        <v>159</v>
      </c>
      <c r="P71" s="16" t="s">
        <v>114</v>
      </c>
      <c r="Q71" s="16"/>
    </row>
    <row r="72" spans="1:17" ht="14.25" customHeight="1">
      <c r="A72" s="13" t="s">
        <v>579</v>
      </c>
      <c r="B72" s="14" t="s">
        <v>580</v>
      </c>
      <c r="C72" s="13" t="s">
        <v>560</v>
      </c>
      <c r="D72" s="13" t="s">
        <v>242</v>
      </c>
      <c r="E72" s="13">
        <v>21</v>
      </c>
      <c r="F72" s="13"/>
      <c r="G72" s="13" t="s">
        <v>832</v>
      </c>
      <c r="H72" s="13"/>
      <c r="I72" s="13"/>
      <c r="J72" s="16" t="s">
        <v>834</v>
      </c>
      <c r="K72" s="16" t="s">
        <v>836</v>
      </c>
      <c r="L72" s="16" t="s">
        <v>837</v>
      </c>
      <c r="M72" s="16"/>
      <c r="N72" s="16"/>
      <c r="O72" s="16" t="s">
        <v>87</v>
      </c>
      <c r="P72" s="16" t="s">
        <v>91</v>
      </c>
      <c r="Q72" s="16"/>
    </row>
    <row r="73" spans="1:17" ht="14.25" customHeight="1">
      <c r="A73" s="13"/>
      <c r="B73" s="14"/>
      <c r="C73" s="13"/>
      <c r="D73" s="13" t="s">
        <v>840</v>
      </c>
      <c r="E73" s="13" t="s">
        <v>841</v>
      </c>
      <c r="F73" s="13"/>
      <c r="G73" s="13"/>
      <c r="H73" s="13">
        <v>0.75</v>
      </c>
      <c r="I73" s="13">
        <v>4.8</v>
      </c>
      <c r="J73" s="16" t="s">
        <v>842</v>
      </c>
      <c r="K73" s="16" t="s">
        <v>844</v>
      </c>
      <c r="L73" s="16"/>
      <c r="M73" s="16"/>
      <c r="N73" s="16" t="s">
        <v>846</v>
      </c>
      <c r="O73" s="16" t="s">
        <v>159</v>
      </c>
      <c r="P73" s="16" t="s">
        <v>114</v>
      </c>
      <c r="Q73" s="16" t="s">
        <v>230</v>
      </c>
    </row>
    <row r="74" spans="1:17" ht="13.5" customHeight="1">
      <c r="A74" s="13" t="s">
        <v>587</v>
      </c>
      <c r="B74" s="14" t="s">
        <v>588</v>
      </c>
      <c r="C74" s="13" t="s">
        <v>560</v>
      </c>
      <c r="D74" s="13" t="s">
        <v>512</v>
      </c>
      <c r="E74" s="13">
        <v>16.7</v>
      </c>
      <c r="F74" s="13"/>
      <c r="G74" s="13" t="s">
        <v>849</v>
      </c>
      <c r="H74" s="13"/>
      <c r="I74" s="13"/>
      <c r="J74" s="16" t="s">
        <v>853</v>
      </c>
      <c r="K74" s="16" t="s">
        <v>854</v>
      </c>
      <c r="L74" s="16" t="s">
        <v>856</v>
      </c>
      <c r="M74" s="16"/>
      <c r="N74" s="16"/>
      <c r="O74" s="16" t="s">
        <v>87</v>
      </c>
      <c r="P74" s="16" t="s">
        <v>91</v>
      </c>
      <c r="Q74" s="16"/>
    </row>
    <row r="75" spans="1:17" ht="13.5" customHeight="1">
      <c r="A75" s="13"/>
      <c r="B75" s="14"/>
      <c r="C75" s="13"/>
      <c r="D75" s="13" t="s">
        <v>858</v>
      </c>
      <c r="E75" s="13">
        <v>16</v>
      </c>
      <c r="F75" s="13"/>
      <c r="G75" s="13"/>
      <c r="H75" s="13">
        <v>0.79</v>
      </c>
      <c r="I75" s="13">
        <v>3.7</v>
      </c>
      <c r="J75" s="16" t="s">
        <v>861</v>
      </c>
      <c r="K75" s="16" t="s">
        <v>862</v>
      </c>
      <c r="L75" s="16"/>
      <c r="M75" s="16"/>
      <c r="N75" s="16" t="s">
        <v>864</v>
      </c>
      <c r="O75" s="16" t="s">
        <v>159</v>
      </c>
      <c r="P75" s="16" t="s">
        <v>114</v>
      </c>
      <c r="Q75" s="16" t="s">
        <v>230</v>
      </c>
    </row>
    <row r="76" spans="1:17" ht="13.5" customHeight="1">
      <c r="A76" s="13"/>
      <c r="B76" s="14"/>
      <c r="C76" s="13"/>
      <c r="D76" s="13" t="s">
        <v>866</v>
      </c>
      <c r="E76" s="13" t="s">
        <v>867</v>
      </c>
      <c r="F76" s="13"/>
      <c r="G76" s="13"/>
      <c r="H76" s="13"/>
      <c r="I76" s="13"/>
      <c r="J76" s="16" t="s">
        <v>871</v>
      </c>
      <c r="K76" s="16" t="s">
        <v>862</v>
      </c>
      <c r="L76" s="16"/>
      <c r="M76" s="16" t="s">
        <v>126</v>
      </c>
      <c r="N76" s="16"/>
      <c r="O76" s="16"/>
      <c r="P76" s="16" t="s">
        <v>127</v>
      </c>
      <c r="Q76" s="16"/>
    </row>
    <row r="77" spans="1:17" ht="14.25" customHeight="1">
      <c r="A77" s="13" t="s">
        <v>601</v>
      </c>
      <c r="B77" s="14" t="s">
        <v>602</v>
      </c>
      <c r="C77" s="13" t="s">
        <v>560</v>
      </c>
      <c r="D77" s="13" t="s">
        <v>874</v>
      </c>
      <c r="E77" s="13">
        <v>26</v>
      </c>
      <c r="F77" s="13"/>
      <c r="G77" s="13" t="s">
        <v>875</v>
      </c>
      <c r="H77" s="13"/>
      <c r="I77" s="13"/>
      <c r="J77" s="16" t="s">
        <v>877</v>
      </c>
      <c r="K77" s="16" t="s">
        <v>879</v>
      </c>
      <c r="L77" s="16" t="s">
        <v>881</v>
      </c>
      <c r="M77" s="16"/>
      <c r="N77" s="16"/>
      <c r="O77" s="16" t="s">
        <v>87</v>
      </c>
      <c r="P77" s="16" t="s">
        <v>91</v>
      </c>
      <c r="Q77" s="16" t="s">
        <v>885</v>
      </c>
    </row>
    <row r="78" spans="1:17" ht="14.25" customHeight="1">
      <c r="A78" s="13"/>
      <c r="B78" s="14"/>
      <c r="C78" s="13"/>
      <c r="D78" s="13" t="s">
        <v>840</v>
      </c>
      <c r="E78" s="13" t="s">
        <v>886</v>
      </c>
      <c r="F78" s="13"/>
      <c r="G78" s="13"/>
      <c r="H78" s="13"/>
      <c r="I78" s="13">
        <v>4.2</v>
      </c>
      <c r="J78" s="16" t="s">
        <v>888</v>
      </c>
      <c r="K78" s="16" t="s">
        <v>890</v>
      </c>
      <c r="L78" s="16"/>
      <c r="M78" s="16"/>
      <c r="N78" s="16" t="s">
        <v>891</v>
      </c>
      <c r="O78" s="16" t="s">
        <v>311</v>
      </c>
      <c r="P78" s="16" t="s">
        <v>114</v>
      </c>
      <c r="Q78" s="16" t="s">
        <v>230</v>
      </c>
    </row>
    <row r="79" spans="1:17" ht="14.25" customHeight="1">
      <c r="A79" s="13" t="s">
        <v>618</v>
      </c>
      <c r="B79" s="14" t="s">
        <v>619</v>
      </c>
      <c r="C79" s="13" t="s">
        <v>560</v>
      </c>
      <c r="D79" s="13" t="s">
        <v>874</v>
      </c>
      <c r="E79" s="13">
        <v>32</v>
      </c>
      <c r="F79" s="13"/>
      <c r="G79" s="13"/>
      <c r="H79" s="13"/>
      <c r="I79" s="13"/>
      <c r="J79" s="16" t="s">
        <v>897</v>
      </c>
      <c r="K79" s="16" t="s">
        <v>898</v>
      </c>
      <c r="L79" s="16" t="s">
        <v>881</v>
      </c>
      <c r="M79" s="16"/>
      <c r="N79" s="16"/>
      <c r="O79" s="16" t="s">
        <v>249</v>
      </c>
      <c r="P79" s="16" t="s">
        <v>91</v>
      </c>
      <c r="Q79" s="16" t="s">
        <v>885</v>
      </c>
    </row>
    <row r="80" spans="1:17" ht="14.25" customHeight="1">
      <c r="A80" s="13"/>
      <c r="B80" s="14"/>
      <c r="C80" s="13"/>
      <c r="D80" s="13" t="s">
        <v>840</v>
      </c>
      <c r="E80" s="13" t="s">
        <v>901</v>
      </c>
      <c r="F80" s="13"/>
      <c r="G80" s="13"/>
      <c r="H80" s="13"/>
      <c r="I80" s="13">
        <v>3.7</v>
      </c>
      <c r="J80" s="16" t="s">
        <v>905</v>
      </c>
      <c r="K80" s="16" t="s">
        <v>907</v>
      </c>
      <c r="L80" s="16"/>
      <c r="M80" s="16"/>
      <c r="N80" s="16" t="s">
        <v>909</v>
      </c>
      <c r="O80" s="16" t="s">
        <v>910</v>
      </c>
      <c r="P80" s="16" t="s">
        <v>114</v>
      </c>
      <c r="Q80" s="16" t="s">
        <v>230</v>
      </c>
    </row>
    <row r="81" spans="1:26" ht="12.75" customHeight="1">
      <c r="A81" s="13" t="s">
        <v>624</v>
      </c>
      <c r="B81" s="13" t="s">
        <v>625</v>
      </c>
      <c r="C81" s="13" t="s">
        <v>560</v>
      </c>
      <c r="D81" s="13" t="s">
        <v>912</v>
      </c>
      <c r="E81" s="13" t="s">
        <v>913</v>
      </c>
      <c r="F81" s="13"/>
      <c r="G81" s="13"/>
      <c r="H81" s="13"/>
      <c r="I81" s="13"/>
      <c r="J81" s="16" t="s">
        <v>916</v>
      </c>
      <c r="K81" s="13" t="s">
        <v>917</v>
      </c>
      <c r="L81" s="13"/>
      <c r="M81" s="13" t="s">
        <v>126</v>
      </c>
      <c r="N81" s="13"/>
      <c r="O81" s="13"/>
      <c r="P81" s="13" t="s">
        <v>127</v>
      </c>
      <c r="Q81" s="13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 customHeight="1">
      <c r="A82" s="13"/>
      <c r="B82" s="13"/>
      <c r="C82" s="13"/>
      <c r="D82" s="13" t="s">
        <v>98</v>
      </c>
      <c r="E82" s="13">
        <v>52</v>
      </c>
      <c r="F82" s="13"/>
      <c r="G82" s="13"/>
      <c r="H82" s="13">
        <v>0.26</v>
      </c>
      <c r="I82" s="13">
        <v>1.8</v>
      </c>
      <c r="J82" s="16" t="s">
        <v>924</v>
      </c>
      <c r="K82" s="13" t="s">
        <v>917</v>
      </c>
      <c r="L82" s="13"/>
      <c r="M82" s="13"/>
      <c r="N82" s="13" t="s">
        <v>926</v>
      </c>
      <c r="O82" s="13" t="s">
        <v>737</v>
      </c>
      <c r="P82" s="13" t="s">
        <v>114</v>
      </c>
      <c r="Q82" s="13"/>
      <c r="R82" s="11" t="s">
        <v>162</v>
      </c>
      <c r="S82" s="11"/>
      <c r="T82" s="11"/>
      <c r="U82" s="11"/>
      <c r="V82" s="11"/>
      <c r="W82" s="11"/>
      <c r="X82" s="11"/>
      <c r="Y82" s="11"/>
      <c r="Z82" s="11"/>
    </row>
    <row r="83" spans="1:26" ht="14.25" customHeight="1">
      <c r="A83" s="13"/>
      <c r="B83" s="13"/>
      <c r="C83" s="13"/>
      <c r="D83" s="13" t="s">
        <v>933</v>
      </c>
      <c r="E83" s="13">
        <v>52</v>
      </c>
      <c r="F83" s="13"/>
      <c r="G83" s="13" t="s">
        <v>934</v>
      </c>
      <c r="H83" s="13"/>
      <c r="I83" s="13"/>
      <c r="J83" s="16"/>
      <c r="K83" s="13" t="s">
        <v>936</v>
      </c>
      <c r="L83" s="13"/>
      <c r="M83" s="13"/>
      <c r="N83" s="13"/>
      <c r="O83" s="13" t="s">
        <v>178</v>
      </c>
      <c r="P83" s="13" t="s">
        <v>91</v>
      </c>
      <c r="Q83" s="13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 customHeight="1">
      <c r="A84" s="11" t="s">
        <v>630</v>
      </c>
      <c r="B84" s="15" t="s">
        <v>631</v>
      </c>
      <c r="C84" s="11" t="s">
        <v>632</v>
      </c>
      <c r="D84" s="11" t="s">
        <v>941</v>
      </c>
      <c r="E84" s="11" t="s">
        <v>942</v>
      </c>
      <c r="J84" s="17" t="s">
        <v>943</v>
      </c>
      <c r="K84" s="17" t="s">
        <v>944</v>
      </c>
      <c r="L84" s="17"/>
      <c r="M84" s="17"/>
      <c r="N84" s="17"/>
      <c r="O84" s="17" t="s">
        <v>945</v>
      </c>
      <c r="P84" s="17" t="s">
        <v>91</v>
      </c>
      <c r="Q84" s="17"/>
    </row>
    <row r="85" spans="1:26" ht="14.25" customHeight="1">
      <c r="B85" s="15"/>
      <c r="C85" s="11"/>
      <c r="E85" s="11" t="s">
        <v>947</v>
      </c>
      <c r="H85" s="11">
        <v>0.81</v>
      </c>
      <c r="I85" s="11">
        <v>7.6</v>
      </c>
      <c r="J85" s="17" t="s">
        <v>948</v>
      </c>
      <c r="K85" s="17" t="s">
        <v>949</v>
      </c>
      <c r="L85" s="17"/>
      <c r="M85" s="17"/>
      <c r="N85" s="17" t="s">
        <v>950</v>
      </c>
      <c r="O85" s="17" t="s">
        <v>311</v>
      </c>
      <c r="P85" s="17" t="s">
        <v>114</v>
      </c>
      <c r="Q85" s="17" t="s">
        <v>230</v>
      </c>
    </row>
    <row r="86" spans="1:26" ht="14.25" customHeight="1">
      <c r="B86" s="15"/>
      <c r="C86" s="11"/>
      <c r="D86" s="11" t="s">
        <v>955</v>
      </c>
      <c r="E86" s="11" t="s">
        <v>956</v>
      </c>
      <c r="J86" s="17" t="s">
        <v>958</v>
      </c>
      <c r="K86" s="17" t="s">
        <v>959</v>
      </c>
      <c r="L86" s="17"/>
      <c r="M86" s="17" t="s">
        <v>126</v>
      </c>
      <c r="N86" s="17"/>
      <c r="O86" s="17"/>
      <c r="P86" s="17" t="s">
        <v>127</v>
      </c>
      <c r="Q86" s="17"/>
    </row>
    <row r="87" spans="1:26" ht="14.25" customHeight="1">
      <c r="A87" s="69" t="s">
        <v>135</v>
      </c>
      <c r="B87" s="70" t="s">
        <v>136</v>
      </c>
      <c r="C87" s="69" t="s">
        <v>637</v>
      </c>
      <c r="D87" s="69" t="s">
        <v>966</v>
      </c>
      <c r="E87" s="69" t="s">
        <v>967</v>
      </c>
      <c r="F87" s="69" t="s">
        <v>968</v>
      </c>
      <c r="G87" s="69"/>
      <c r="H87" s="69"/>
      <c r="I87" s="69"/>
      <c r="J87" s="71"/>
      <c r="K87" s="71" t="s">
        <v>973</v>
      </c>
      <c r="L87" s="71"/>
      <c r="M87" s="71" t="s">
        <v>261</v>
      </c>
      <c r="N87" s="71"/>
      <c r="O87" s="71"/>
      <c r="P87" s="71" t="s">
        <v>765</v>
      </c>
      <c r="Q87" s="71" t="s">
        <v>975</v>
      </c>
    </row>
    <row r="88" spans="1:26" ht="14.25" customHeight="1">
      <c r="A88" s="69"/>
      <c r="B88" s="70"/>
      <c r="C88" s="69"/>
      <c r="D88" s="69" t="s">
        <v>976</v>
      </c>
      <c r="E88" s="69" t="s">
        <v>977</v>
      </c>
      <c r="F88" s="69">
        <v>5.1999999999999998E-2</v>
      </c>
      <c r="G88" s="69" t="s">
        <v>979</v>
      </c>
      <c r="H88" s="69">
        <v>0.66</v>
      </c>
      <c r="I88" s="69">
        <v>4.3</v>
      </c>
      <c r="J88" s="71" t="s">
        <v>980</v>
      </c>
      <c r="K88" s="71" t="s">
        <v>982</v>
      </c>
      <c r="L88" s="71"/>
      <c r="M88" s="71"/>
      <c r="N88" s="71" t="s">
        <v>983</v>
      </c>
      <c r="O88" s="71" t="s">
        <v>311</v>
      </c>
      <c r="P88" s="71" t="s">
        <v>114</v>
      </c>
      <c r="Q88" s="71" t="s">
        <v>230</v>
      </c>
    </row>
    <row r="89" spans="1:26" ht="14.25" customHeight="1">
      <c r="A89" s="79" t="s">
        <v>180</v>
      </c>
      <c r="B89" s="81" t="s">
        <v>181</v>
      </c>
      <c r="C89" s="79" t="s">
        <v>642</v>
      </c>
      <c r="D89" s="79" t="s">
        <v>991</v>
      </c>
      <c r="E89" s="79">
        <v>130</v>
      </c>
      <c r="F89" s="79" t="s">
        <v>993</v>
      </c>
      <c r="G89" s="79" t="s">
        <v>446</v>
      </c>
      <c r="H89" s="79"/>
      <c r="I89" s="79"/>
      <c r="J89" s="83" t="s">
        <v>995</v>
      </c>
      <c r="K89" s="83" t="s">
        <v>997</v>
      </c>
      <c r="L89" s="83"/>
      <c r="M89" s="83"/>
      <c r="N89" s="83"/>
      <c r="O89" s="83" t="s">
        <v>87</v>
      </c>
      <c r="P89" s="83" t="s">
        <v>91</v>
      </c>
      <c r="Q89" s="83" t="s">
        <v>999</v>
      </c>
    </row>
    <row r="90" spans="1:26" ht="14.25" customHeight="1">
      <c r="A90" s="79"/>
      <c r="B90" s="81"/>
      <c r="C90" s="79"/>
      <c r="D90" s="79" t="s">
        <v>663</v>
      </c>
      <c r="E90" s="79" t="s">
        <v>1000</v>
      </c>
      <c r="F90" s="79" t="s">
        <v>1001</v>
      </c>
      <c r="G90" s="79" t="s">
        <v>1002</v>
      </c>
      <c r="H90" s="79">
        <v>0.12</v>
      </c>
      <c r="I90" s="79">
        <v>1.3</v>
      </c>
      <c r="J90" s="83" t="s">
        <v>1004</v>
      </c>
      <c r="K90" s="83" t="s">
        <v>1005</v>
      </c>
      <c r="L90" s="83"/>
      <c r="M90" s="83"/>
      <c r="N90" s="83" t="s">
        <v>1006</v>
      </c>
      <c r="O90" s="83" t="s">
        <v>311</v>
      </c>
      <c r="P90" s="83" t="s">
        <v>114</v>
      </c>
      <c r="Q90" s="83"/>
    </row>
    <row r="91" spans="1:26" ht="14.25" customHeight="1">
      <c r="A91" s="79"/>
      <c r="B91" s="81"/>
      <c r="C91" s="79"/>
      <c r="D91" s="79" t="s">
        <v>1008</v>
      </c>
      <c r="E91" s="79" t="s">
        <v>1009</v>
      </c>
      <c r="F91" s="79" t="s">
        <v>993</v>
      </c>
      <c r="G91" s="79"/>
      <c r="H91" s="79"/>
      <c r="I91" s="79"/>
      <c r="J91" s="83" t="s">
        <v>1010</v>
      </c>
      <c r="K91" s="83" t="s">
        <v>1011</v>
      </c>
      <c r="L91" s="83"/>
      <c r="M91" s="83" t="s">
        <v>87</v>
      </c>
      <c r="N91" s="83"/>
      <c r="O91" s="83"/>
      <c r="P91" s="83" t="s">
        <v>127</v>
      </c>
      <c r="Q91" s="83"/>
    </row>
    <row r="92" spans="1:26" ht="14.25" customHeight="1">
      <c r="A92" s="79" t="s">
        <v>648</v>
      </c>
      <c r="B92" s="81" t="s">
        <v>649</v>
      </c>
      <c r="C92" s="79" t="s">
        <v>642</v>
      </c>
      <c r="D92" s="79" t="s">
        <v>1013</v>
      </c>
      <c r="E92" s="79">
        <v>44</v>
      </c>
      <c r="F92" s="79"/>
      <c r="G92" s="79"/>
      <c r="H92" s="79"/>
      <c r="I92" s="79"/>
      <c r="J92" s="83"/>
      <c r="K92" s="83" t="s">
        <v>1017</v>
      </c>
      <c r="L92" s="83"/>
      <c r="M92" s="83" t="s">
        <v>126</v>
      </c>
      <c r="N92" s="83"/>
      <c r="O92" s="83"/>
      <c r="P92" s="79" t="s">
        <v>127</v>
      </c>
      <c r="Q92" s="83" t="s">
        <v>270</v>
      </c>
    </row>
    <row r="93" spans="1:26" ht="14.25" customHeight="1">
      <c r="A93" s="79"/>
      <c r="B93" s="81"/>
      <c r="C93" s="79"/>
      <c r="D93" s="79" t="s">
        <v>1019</v>
      </c>
      <c r="E93" s="79">
        <v>35</v>
      </c>
      <c r="F93" s="79"/>
      <c r="G93" s="79"/>
      <c r="H93" s="79">
        <v>0.11</v>
      </c>
      <c r="I93" s="79">
        <v>2.1</v>
      </c>
      <c r="J93" s="83" t="s">
        <v>1020</v>
      </c>
      <c r="K93" s="83" t="s">
        <v>1017</v>
      </c>
      <c r="L93" s="83"/>
      <c r="M93" s="83"/>
      <c r="N93" s="83" t="s">
        <v>1021</v>
      </c>
      <c r="O93" s="83" t="s">
        <v>159</v>
      </c>
      <c r="P93" s="79" t="s">
        <v>114</v>
      </c>
      <c r="Q93" s="83" t="s">
        <v>230</v>
      </c>
    </row>
    <row r="94" spans="1:26" ht="14.25" customHeight="1">
      <c r="A94" s="79"/>
      <c r="B94" s="81"/>
      <c r="C94" s="79"/>
      <c r="D94" s="79" t="s">
        <v>1022</v>
      </c>
      <c r="E94" s="79" t="s">
        <v>1023</v>
      </c>
      <c r="F94" s="79"/>
      <c r="G94" s="79"/>
      <c r="H94" s="79"/>
      <c r="I94" s="79"/>
      <c r="J94" s="83"/>
      <c r="K94" s="83" t="s">
        <v>1024</v>
      </c>
      <c r="L94" s="83"/>
      <c r="M94" s="83"/>
      <c r="N94" s="83"/>
      <c r="O94" s="83" t="s">
        <v>178</v>
      </c>
      <c r="P94" s="79" t="s">
        <v>91</v>
      </c>
      <c r="Q94" s="83"/>
    </row>
    <row r="95" spans="1:26" ht="14.25" customHeight="1">
      <c r="A95" s="79" t="s">
        <v>653</v>
      </c>
      <c r="B95" s="81" t="s">
        <v>654</v>
      </c>
      <c r="C95" s="79" t="s">
        <v>642</v>
      </c>
      <c r="D95" s="79" t="s">
        <v>264</v>
      </c>
      <c r="E95" s="79" t="s">
        <v>1025</v>
      </c>
      <c r="F95" s="79" t="s">
        <v>1026</v>
      </c>
      <c r="G95" s="79"/>
      <c r="H95" s="79"/>
      <c r="I95" s="79"/>
      <c r="J95" s="83" t="s">
        <v>1027</v>
      </c>
      <c r="K95" s="83" t="s">
        <v>1028</v>
      </c>
      <c r="L95" s="83"/>
      <c r="M95" s="83" t="s">
        <v>1029</v>
      </c>
      <c r="N95" s="83"/>
      <c r="O95" s="83"/>
      <c r="P95" s="79" t="s">
        <v>127</v>
      </c>
      <c r="Q95" s="79" t="s">
        <v>1030</v>
      </c>
    </row>
    <row r="96" spans="1:26" ht="14.25" customHeight="1">
      <c r="A96" s="79"/>
      <c r="B96" s="81"/>
      <c r="C96" s="79"/>
      <c r="D96" s="79" t="s">
        <v>264</v>
      </c>
      <c r="E96" s="79">
        <v>64</v>
      </c>
      <c r="F96" s="79" t="s">
        <v>1032</v>
      </c>
      <c r="G96" s="79"/>
      <c r="H96" s="79">
        <v>0.54</v>
      </c>
      <c r="I96" s="79">
        <v>3.8</v>
      </c>
      <c r="J96" s="83" t="s">
        <v>1033</v>
      </c>
      <c r="K96" s="83" t="s">
        <v>1034</v>
      </c>
      <c r="L96" s="83"/>
      <c r="M96" s="83"/>
      <c r="N96" s="83" t="s">
        <v>1036</v>
      </c>
      <c r="O96" s="83" t="s">
        <v>178</v>
      </c>
      <c r="P96" s="79" t="s">
        <v>114</v>
      </c>
      <c r="Q96" s="79" t="s">
        <v>230</v>
      </c>
    </row>
    <row r="97" spans="1:26" ht="14.25" customHeight="1">
      <c r="A97" s="79" t="s">
        <v>661</v>
      </c>
      <c r="B97" s="81" t="s">
        <v>662</v>
      </c>
      <c r="C97" s="79" t="s">
        <v>642</v>
      </c>
      <c r="D97" s="79" t="s">
        <v>789</v>
      </c>
      <c r="E97" s="79" t="s">
        <v>1037</v>
      </c>
      <c r="F97" s="79" t="s">
        <v>1038</v>
      </c>
      <c r="G97" s="79"/>
      <c r="H97" s="79"/>
      <c r="I97" s="79"/>
      <c r="J97" s="83"/>
      <c r="K97" s="83" t="s">
        <v>1039</v>
      </c>
      <c r="L97" s="83"/>
      <c r="M97" s="83" t="s">
        <v>261</v>
      </c>
      <c r="N97" s="83"/>
      <c r="O97" s="83"/>
      <c r="P97" s="79" t="s">
        <v>127</v>
      </c>
      <c r="Q97" s="83" t="s">
        <v>270</v>
      </c>
    </row>
    <row r="98" spans="1:26" ht="14.25" customHeight="1">
      <c r="A98" s="79"/>
      <c r="B98" s="81"/>
      <c r="C98" s="79"/>
      <c r="D98" s="79" t="s">
        <v>1041</v>
      </c>
      <c r="E98" s="79" t="s">
        <v>1042</v>
      </c>
      <c r="F98" s="79" t="s">
        <v>1043</v>
      </c>
      <c r="G98" s="79"/>
      <c r="H98" s="79">
        <v>0.36</v>
      </c>
      <c r="I98" s="79">
        <v>4.4000000000000004</v>
      </c>
      <c r="J98" s="83" t="s">
        <v>1044</v>
      </c>
      <c r="K98" s="83" t="s">
        <v>1039</v>
      </c>
      <c r="L98" s="83"/>
      <c r="M98" s="83"/>
      <c r="N98" s="83" t="s">
        <v>1045</v>
      </c>
      <c r="O98" s="83" t="s">
        <v>1046</v>
      </c>
      <c r="P98" s="79" t="s">
        <v>114</v>
      </c>
      <c r="Q98" s="83" t="s">
        <v>230</v>
      </c>
    </row>
    <row r="99" spans="1:26" ht="14.25" customHeight="1">
      <c r="A99" s="79" t="s">
        <v>669</v>
      </c>
      <c r="B99" s="81" t="s">
        <v>670</v>
      </c>
      <c r="C99" s="79" t="s">
        <v>642</v>
      </c>
      <c r="D99" s="79" t="s">
        <v>264</v>
      </c>
      <c r="E99" s="79">
        <v>82.6</v>
      </c>
      <c r="F99" s="79">
        <v>6.4</v>
      </c>
      <c r="G99" s="79" t="s">
        <v>1047</v>
      </c>
      <c r="H99" s="79">
        <v>0.13</v>
      </c>
      <c r="I99" s="79">
        <v>1.8</v>
      </c>
      <c r="J99" s="83" t="s">
        <v>1049</v>
      </c>
      <c r="K99" s="79" t="s">
        <v>1052</v>
      </c>
      <c r="L99" s="79"/>
      <c r="M99" s="79"/>
      <c r="N99" s="79">
        <v>4.0999999999999996</v>
      </c>
      <c r="O99" s="79" t="s">
        <v>311</v>
      </c>
      <c r="P99" s="79" t="s">
        <v>114</v>
      </c>
      <c r="Q99" s="79"/>
      <c r="R99" s="11" t="s">
        <v>162</v>
      </c>
      <c r="S99" s="11"/>
      <c r="T99" s="11"/>
      <c r="U99" s="11"/>
      <c r="V99" s="11"/>
      <c r="W99" s="11"/>
      <c r="X99" s="11"/>
      <c r="Y99" s="11"/>
      <c r="Z99" s="11"/>
    </row>
    <row r="100" spans="1:26" ht="14.25" customHeight="1">
      <c r="A100" s="36" t="s">
        <v>676</v>
      </c>
      <c r="B100" s="38" t="s">
        <v>677</v>
      </c>
      <c r="C100" s="36" t="s">
        <v>678</v>
      </c>
      <c r="D100" s="36" t="s">
        <v>493</v>
      </c>
      <c r="E100" s="36" t="s">
        <v>1057</v>
      </c>
      <c r="F100" s="36"/>
      <c r="G100" s="36" t="s">
        <v>803</v>
      </c>
      <c r="H100" s="36"/>
      <c r="I100" s="36"/>
      <c r="J100" s="39"/>
      <c r="K100" s="39" t="s">
        <v>1058</v>
      </c>
      <c r="L100" s="39"/>
      <c r="M100" s="39"/>
      <c r="N100" s="39"/>
      <c r="O100" s="39" t="s">
        <v>87</v>
      </c>
      <c r="P100" s="39" t="s">
        <v>91</v>
      </c>
      <c r="Q100" s="39"/>
    </row>
    <row r="101" spans="1:26" ht="14.25" customHeight="1">
      <c r="A101" s="36"/>
      <c r="B101" s="38"/>
      <c r="C101" s="36"/>
      <c r="D101" s="36" t="s">
        <v>1060</v>
      </c>
      <c r="E101" s="36" t="s">
        <v>1061</v>
      </c>
      <c r="F101" s="36"/>
      <c r="G101" s="36"/>
      <c r="H101" s="36"/>
      <c r="I101" s="36">
        <v>3.8</v>
      </c>
      <c r="J101" s="39" t="s">
        <v>1062</v>
      </c>
      <c r="K101" s="39" t="s">
        <v>1063</v>
      </c>
      <c r="L101" s="39"/>
      <c r="M101" s="39"/>
      <c r="N101" s="39" t="s">
        <v>1064</v>
      </c>
      <c r="O101" s="39" t="s">
        <v>311</v>
      </c>
      <c r="P101" s="39" t="s">
        <v>114</v>
      </c>
      <c r="Q101" s="39" t="s">
        <v>230</v>
      </c>
    </row>
    <row r="102" spans="1:26" ht="14.25" customHeight="1">
      <c r="A102" s="87" t="s">
        <v>682</v>
      </c>
      <c r="B102" s="88" t="s">
        <v>683</v>
      </c>
      <c r="C102" s="87" t="s">
        <v>684</v>
      </c>
      <c r="D102" s="87" t="s">
        <v>1067</v>
      </c>
      <c r="E102" s="87">
        <v>92</v>
      </c>
      <c r="F102" s="87">
        <v>0.5</v>
      </c>
      <c r="G102" s="87"/>
      <c r="H102" s="87"/>
      <c r="I102" s="87"/>
      <c r="J102" s="89" t="s">
        <v>1068</v>
      </c>
      <c r="K102" s="89" t="s">
        <v>1069</v>
      </c>
      <c r="L102" s="89"/>
      <c r="M102" s="89"/>
      <c r="N102" s="89"/>
      <c r="O102" s="89" t="s">
        <v>87</v>
      </c>
      <c r="P102" s="89" t="s">
        <v>91</v>
      </c>
      <c r="Q102" s="89"/>
      <c r="R102" s="11" t="s">
        <v>162</v>
      </c>
    </row>
    <row r="103" spans="1:26" ht="14.25" customHeight="1">
      <c r="A103" s="87"/>
      <c r="B103" s="88"/>
      <c r="C103" s="87"/>
      <c r="D103" s="87" t="s">
        <v>1060</v>
      </c>
      <c r="E103" s="87">
        <v>112</v>
      </c>
      <c r="F103" s="87"/>
      <c r="G103" s="87"/>
      <c r="H103" s="87">
        <v>0.18</v>
      </c>
      <c r="I103" s="87">
        <v>1.7</v>
      </c>
      <c r="J103" s="89" t="s">
        <v>1075</v>
      </c>
      <c r="K103" s="89" t="s">
        <v>1078</v>
      </c>
      <c r="L103" s="89"/>
      <c r="M103" s="89"/>
      <c r="N103" s="89" t="s">
        <v>1080</v>
      </c>
      <c r="O103" s="89" t="s">
        <v>737</v>
      </c>
      <c r="P103" s="89" t="s">
        <v>114</v>
      </c>
      <c r="Q103" s="89" t="s">
        <v>230</v>
      </c>
    </row>
    <row r="104" spans="1:26" ht="14.25" customHeight="1">
      <c r="A104" s="87"/>
      <c r="B104" s="88"/>
      <c r="C104" s="87"/>
      <c r="D104" s="87" t="s">
        <v>1084</v>
      </c>
      <c r="E104" s="87" t="s">
        <v>1085</v>
      </c>
      <c r="F104" s="87"/>
      <c r="G104" s="87"/>
      <c r="H104" s="87"/>
      <c r="I104" s="87"/>
      <c r="J104" s="89" t="s">
        <v>1087</v>
      </c>
      <c r="K104" s="89" t="s">
        <v>1089</v>
      </c>
      <c r="L104" s="89" t="s">
        <v>1090</v>
      </c>
      <c r="M104" s="89" t="s">
        <v>261</v>
      </c>
      <c r="N104" s="89"/>
      <c r="O104" s="89"/>
      <c r="P104" s="89" t="s">
        <v>127</v>
      </c>
      <c r="Q104" s="89"/>
    </row>
    <row r="105" spans="1:26" ht="14.25" customHeight="1">
      <c r="A105" s="87" t="s">
        <v>216</v>
      </c>
      <c r="B105" s="88" t="s">
        <v>217</v>
      </c>
      <c r="C105" s="87" t="s">
        <v>1093</v>
      </c>
      <c r="D105" s="87" t="s">
        <v>1094</v>
      </c>
      <c r="E105" s="87" t="s">
        <v>1095</v>
      </c>
      <c r="F105" s="87" t="s">
        <v>1096</v>
      </c>
      <c r="G105" s="87"/>
      <c r="H105" s="87"/>
      <c r="I105" s="87"/>
      <c r="J105" s="89" t="s">
        <v>1097</v>
      </c>
      <c r="K105" s="89" t="s">
        <v>1098</v>
      </c>
      <c r="L105" s="89"/>
      <c r="M105" s="89" t="s">
        <v>261</v>
      </c>
      <c r="N105" s="89"/>
      <c r="O105" s="89"/>
      <c r="P105" s="89" t="s">
        <v>765</v>
      </c>
      <c r="Q105" s="89" t="s">
        <v>1099</v>
      </c>
    </row>
    <row r="106" spans="1:26" ht="14.25" customHeight="1">
      <c r="A106" s="87"/>
      <c r="B106" s="88"/>
      <c r="C106" s="87"/>
      <c r="D106" s="87" t="s">
        <v>218</v>
      </c>
      <c r="E106" s="87">
        <v>730</v>
      </c>
      <c r="F106" s="87" t="s">
        <v>1100</v>
      </c>
      <c r="G106" s="87" t="s">
        <v>1101</v>
      </c>
      <c r="H106" s="87">
        <v>0.02</v>
      </c>
      <c r="I106" s="87">
        <v>0.5</v>
      </c>
      <c r="J106" s="89" t="s">
        <v>1102</v>
      </c>
      <c r="K106" s="89" t="s">
        <v>1103</v>
      </c>
      <c r="L106" s="89"/>
      <c r="M106" s="89"/>
      <c r="N106" s="89" t="s">
        <v>1104</v>
      </c>
      <c r="O106" s="89" t="s">
        <v>311</v>
      </c>
      <c r="P106" s="89" t="s">
        <v>114</v>
      </c>
      <c r="Q106" s="89"/>
    </row>
    <row r="107" spans="1:26" ht="14.25" customHeight="1">
      <c r="A107" s="87" t="s">
        <v>691</v>
      </c>
      <c r="B107" s="88" t="s">
        <v>692</v>
      </c>
      <c r="C107" s="87" t="s">
        <v>684</v>
      </c>
      <c r="D107" s="87" t="s">
        <v>755</v>
      </c>
      <c r="E107" s="87">
        <v>105</v>
      </c>
      <c r="F107" s="87" t="s">
        <v>1105</v>
      </c>
      <c r="G107" s="87"/>
      <c r="H107" s="87"/>
      <c r="I107" s="87"/>
      <c r="J107" s="89" t="s">
        <v>1109</v>
      </c>
      <c r="K107" s="87" t="s">
        <v>1111</v>
      </c>
      <c r="L107" s="87"/>
      <c r="M107" s="87" t="s">
        <v>261</v>
      </c>
      <c r="N107" s="87"/>
      <c r="O107" s="87"/>
      <c r="P107" s="87" t="s">
        <v>127</v>
      </c>
      <c r="Q107" s="87" t="s">
        <v>270</v>
      </c>
    </row>
    <row r="108" spans="1:26" ht="14.25" customHeight="1">
      <c r="A108" s="87"/>
      <c r="B108" s="88"/>
      <c r="C108" s="87"/>
      <c r="D108" s="87" t="s">
        <v>1116</v>
      </c>
      <c r="E108" s="87">
        <v>105</v>
      </c>
      <c r="F108" s="87" t="s">
        <v>1118</v>
      </c>
      <c r="G108" s="87" t="s">
        <v>1119</v>
      </c>
      <c r="H108" s="87">
        <v>0.32</v>
      </c>
      <c r="I108" s="87">
        <v>2.1</v>
      </c>
      <c r="J108" s="89" t="s">
        <v>1121</v>
      </c>
      <c r="K108" s="87" t="s">
        <v>1123</v>
      </c>
      <c r="L108" s="87"/>
      <c r="M108" s="87"/>
      <c r="N108" s="89" t="s">
        <v>1125</v>
      </c>
      <c r="O108" s="87" t="s">
        <v>311</v>
      </c>
      <c r="P108" s="87" t="s">
        <v>114</v>
      </c>
      <c r="Q108" s="87"/>
    </row>
    <row r="109" spans="1:26" ht="14.25" customHeight="1">
      <c r="A109" s="87" t="s">
        <v>702</v>
      </c>
      <c r="B109" s="88" t="s">
        <v>703</v>
      </c>
      <c r="C109" s="87" t="s">
        <v>684</v>
      </c>
      <c r="D109" s="87" t="s">
        <v>1060</v>
      </c>
      <c r="E109" s="87">
        <v>170</v>
      </c>
      <c r="F109" s="87"/>
      <c r="G109" s="87" t="s">
        <v>1130</v>
      </c>
      <c r="H109" s="87">
        <v>0.09</v>
      </c>
      <c r="I109" s="87">
        <v>1.3</v>
      </c>
      <c r="J109" s="89" t="s">
        <v>1132</v>
      </c>
      <c r="K109" s="87" t="s">
        <v>1133</v>
      </c>
      <c r="L109" s="87"/>
      <c r="M109" s="87"/>
      <c r="N109" s="87" t="s">
        <v>1135</v>
      </c>
      <c r="O109" s="87" t="s">
        <v>311</v>
      </c>
      <c r="P109" s="87" t="s">
        <v>114</v>
      </c>
      <c r="Q109" s="87"/>
      <c r="R109" s="11" t="s">
        <v>162</v>
      </c>
      <c r="S109" s="11"/>
      <c r="T109" s="11"/>
      <c r="U109" s="11"/>
      <c r="V109" s="11"/>
      <c r="W109" s="11"/>
      <c r="X109" s="11"/>
      <c r="Y109" s="11"/>
      <c r="Z109" s="11"/>
    </row>
    <row r="110" spans="1:26" ht="14.25" customHeight="1">
      <c r="A110" s="36" t="s">
        <v>714</v>
      </c>
      <c r="B110" s="38" t="s">
        <v>716</v>
      </c>
      <c r="C110" s="36" t="s">
        <v>717</v>
      </c>
      <c r="D110" s="36" t="s">
        <v>242</v>
      </c>
      <c r="E110" s="36" t="s">
        <v>1142</v>
      </c>
      <c r="F110" s="36"/>
      <c r="G110" s="36" t="s">
        <v>686</v>
      </c>
      <c r="H110" s="36"/>
      <c r="I110" s="36"/>
      <c r="J110" s="39" t="s">
        <v>1144</v>
      </c>
      <c r="K110" s="39" t="s">
        <v>1145</v>
      </c>
      <c r="L110" s="39" t="s">
        <v>1146</v>
      </c>
      <c r="M110" s="39"/>
      <c r="N110" s="39"/>
      <c r="O110" s="90" t="s">
        <v>159</v>
      </c>
      <c r="P110" s="39" t="s">
        <v>91</v>
      </c>
      <c r="Q110" s="36"/>
    </row>
    <row r="111" spans="1:26" ht="14.25" customHeight="1">
      <c r="A111" s="36"/>
      <c r="B111" s="38"/>
      <c r="C111" s="36"/>
      <c r="D111" s="36" t="s">
        <v>1148</v>
      </c>
      <c r="E111" s="36">
        <v>22</v>
      </c>
      <c r="F111" s="36"/>
      <c r="G111" s="36" t="s">
        <v>1149</v>
      </c>
      <c r="H111" s="36">
        <v>0.35</v>
      </c>
      <c r="I111" s="36">
        <v>3.1</v>
      </c>
      <c r="J111" s="39" t="s">
        <v>1151</v>
      </c>
      <c r="K111" s="39" t="s">
        <v>1145</v>
      </c>
      <c r="L111" s="39"/>
      <c r="M111" s="39"/>
      <c r="N111" s="39" t="s">
        <v>864</v>
      </c>
      <c r="O111" s="39" t="s">
        <v>159</v>
      </c>
      <c r="P111" s="39" t="s">
        <v>114</v>
      </c>
      <c r="Q111" s="36" t="s">
        <v>230</v>
      </c>
    </row>
    <row r="112" spans="1:26" ht="14.25" customHeight="1">
      <c r="A112" s="36"/>
      <c r="B112" s="38"/>
      <c r="C112" s="36"/>
      <c r="D112" s="36" t="s">
        <v>1152</v>
      </c>
      <c r="E112" s="36">
        <v>22</v>
      </c>
      <c r="F112" s="36"/>
      <c r="G112" s="36"/>
      <c r="H112" s="36"/>
      <c r="I112" s="36"/>
      <c r="J112" s="39" t="s">
        <v>86</v>
      </c>
      <c r="K112" s="39" t="s">
        <v>1153</v>
      </c>
      <c r="L112" s="39" t="s">
        <v>1154</v>
      </c>
      <c r="M112" s="39" t="s">
        <v>1155</v>
      </c>
      <c r="N112" s="39"/>
      <c r="O112" s="39"/>
      <c r="P112" s="39" t="s">
        <v>127</v>
      </c>
      <c r="Q112" s="36"/>
    </row>
    <row r="113" spans="1:17" ht="14.25" customHeight="1">
      <c r="A113" s="36" t="s">
        <v>728</v>
      </c>
      <c r="B113" s="38" t="s">
        <v>731</v>
      </c>
      <c r="C113" s="36" t="s">
        <v>717</v>
      </c>
      <c r="D113" s="36" t="s">
        <v>55</v>
      </c>
      <c r="E113" s="36">
        <v>22</v>
      </c>
      <c r="F113" s="36"/>
      <c r="G113" s="36" t="s">
        <v>1156</v>
      </c>
      <c r="H113" s="36"/>
      <c r="I113" s="36"/>
      <c r="J113" s="39" t="s">
        <v>1157</v>
      </c>
      <c r="K113" s="39" t="s">
        <v>1158</v>
      </c>
      <c r="L113" s="39" t="s">
        <v>1159</v>
      </c>
      <c r="M113" s="39"/>
      <c r="N113" s="39"/>
      <c r="O113" s="90" t="s">
        <v>159</v>
      </c>
      <c r="P113" s="39" t="s">
        <v>91</v>
      </c>
      <c r="Q113" s="39"/>
    </row>
    <row r="114" spans="1:17" ht="14.25" customHeight="1">
      <c r="A114" s="36"/>
      <c r="B114" s="38"/>
      <c r="C114" s="36"/>
      <c r="D114" s="36" t="s">
        <v>98</v>
      </c>
      <c r="E114" s="36">
        <v>20</v>
      </c>
      <c r="F114" s="36"/>
      <c r="G114" s="36" t="s">
        <v>1160</v>
      </c>
      <c r="H114" s="36">
        <v>0.38</v>
      </c>
      <c r="I114" s="36">
        <v>4.5999999999999996</v>
      </c>
      <c r="J114" s="39" t="s">
        <v>1161</v>
      </c>
      <c r="K114" s="39" t="s">
        <v>1162</v>
      </c>
      <c r="L114" s="39"/>
      <c r="M114" s="39"/>
      <c r="N114" s="39" t="s">
        <v>1163</v>
      </c>
      <c r="O114" s="39" t="s">
        <v>311</v>
      </c>
      <c r="P114" s="39" t="s">
        <v>114</v>
      </c>
      <c r="Q114" s="39" t="s">
        <v>230</v>
      </c>
    </row>
    <row r="115" spans="1:17" ht="14.25" customHeight="1">
      <c r="A115" s="36"/>
      <c r="B115" s="38"/>
      <c r="C115" s="36"/>
      <c r="D115" s="36" t="s">
        <v>393</v>
      </c>
      <c r="E115" s="36">
        <v>23</v>
      </c>
      <c r="F115" s="36"/>
      <c r="G115" s="36"/>
      <c r="H115" s="36"/>
      <c r="I115" s="36"/>
      <c r="J115" s="39" t="s">
        <v>1164</v>
      </c>
      <c r="K115" s="39" t="s">
        <v>1165</v>
      </c>
      <c r="L115" s="39" t="s">
        <v>1166</v>
      </c>
      <c r="M115" s="39" t="s">
        <v>1155</v>
      </c>
      <c r="N115" s="39"/>
      <c r="O115" s="39"/>
      <c r="P115" s="39" t="s">
        <v>127</v>
      </c>
      <c r="Q115" s="39"/>
    </row>
    <row r="116" spans="1:17" ht="14.25" customHeight="1">
      <c r="A116" s="36" t="s">
        <v>741</v>
      </c>
      <c r="B116" s="38" t="s">
        <v>742</v>
      </c>
      <c r="C116" s="36" t="s">
        <v>743</v>
      </c>
      <c r="D116" s="36" t="s">
        <v>1168</v>
      </c>
      <c r="E116" s="36" t="s">
        <v>1169</v>
      </c>
      <c r="F116" s="36"/>
      <c r="G116" s="36"/>
      <c r="H116" s="36"/>
      <c r="I116" s="36"/>
      <c r="J116" s="39" t="s">
        <v>1170</v>
      </c>
      <c r="K116" s="39" t="s">
        <v>1171</v>
      </c>
      <c r="L116" s="39" t="s">
        <v>311</v>
      </c>
      <c r="M116" s="39" t="s">
        <v>126</v>
      </c>
      <c r="N116" s="39"/>
      <c r="O116" s="39"/>
      <c r="P116" s="36" t="s">
        <v>127</v>
      </c>
      <c r="Q116" s="39" t="s">
        <v>270</v>
      </c>
    </row>
    <row r="117" spans="1:17" ht="14.25" customHeight="1">
      <c r="A117" s="36"/>
      <c r="B117" s="38"/>
      <c r="C117" s="36"/>
      <c r="D117" s="36" t="s">
        <v>1173</v>
      </c>
      <c r="E117" s="36" t="s">
        <v>1174</v>
      </c>
      <c r="F117" s="36"/>
      <c r="G117" s="36"/>
      <c r="H117" s="36">
        <v>1.08</v>
      </c>
      <c r="I117" s="36">
        <v>8.6999999999999993</v>
      </c>
      <c r="J117" s="39" t="s">
        <v>1170</v>
      </c>
      <c r="K117" s="39" t="s">
        <v>1175</v>
      </c>
      <c r="L117" s="39"/>
      <c r="M117" s="39"/>
      <c r="N117" s="39" t="s">
        <v>1176</v>
      </c>
      <c r="O117" s="39" t="s">
        <v>311</v>
      </c>
      <c r="P117" s="36" t="s">
        <v>114</v>
      </c>
      <c r="Q117" s="39"/>
    </row>
    <row r="118" spans="1:17" ht="14.25" customHeight="1">
      <c r="A118" s="36" t="s">
        <v>758</v>
      </c>
      <c r="B118" s="38" t="s">
        <v>759</v>
      </c>
      <c r="C118" s="36" t="s">
        <v>743</v>
      </c>
      <c r="D118" s="36" t="s">
        <v>1177</v>
      </c>
      <c r="E118" s="36">
        <v>11</v>
      </c>
      <c r="F118" s="36"/>
      <c r="G118" s="36"/>
      <c r="H118" s="36"/>
      <c r="I118" s="36"/>
      <c r="J118" s="39" t="s">
        <v>1178</v>
      </c>
      <c r="K118" s="39" t="s">
        <v>455</v>
      </c>
      <c r="L118" s="39"/>
      <c r="M118" s="39" t="s">
        <v>126</v>
      </c>
      <c r="N118" s="39"/>
      <c r="O118" s="39"/>
      <c r="P118" s="36" t="s">
        <v>127</v>
      </c>
      <c r="Q118" s="36" t="s">
        <v>270</v>
      </c>
    </row>
    <row r="119" spans="1:17" ht="14.25" customHeight="1">
      <c r="A119" s="36"/>
      <c r="B119" s="38"/>
      <c r="C119" s="36"/>
      <c r="D119" s="36" t="s">
        <v>1179</v>
      </c>
      <c r="E119" s="36" t="s">
        <v>1180</v>
      </c>
      <c r="F119" s="36"/>
      <c r="G119" s="36"/>
      <c r="H119" s="36">
        <v>2.57</v>
      </c>
      <c r="I119" s="36">
        <v>3.85</v>
      </c>
      <c r="J119" s="39" t="s">
        <v>1178</v>
      </c>
      <c r="K119" s="39" t="s">
        <v>455</v>
      </c>
      <c r="L119" s="39"/>
      <c r="M119" s="39"/>
      <c r="N119" s="39" t="s">
        <v>1181</v>
      </c>
      <c r="O119" s="39" t="s">
        <v>178</v>
      </c>
      <c r="P119" s="36" t="s">
        <v>114</v>
      </c>
      <c r="Q119" s="36"/>
    </row>
    <row r="120" spans="1:17" ht="14.25" customHeight="1">
      <c r="A120" s="36" t="s">
        <v>775</v>
      </c>
      <c r="B120" s="38" t="s">
        <v>777</v>
      </c>
      <c r="C120" s="36" t="s">
        <v>778</v>
      </c>
      <c r="D120" s="36" t="s">
        <v>55</v>
      </c>
      <c r="E120" s="36">
        <v>30</v>
      </c>
      <c r="F120" s="36"/>
      <c r="G120" s="36" t="s">
        <v>1182</v>
      </c>
      <c r="H120" s="36"/>
      <c r="I120" s="36"/>
      <c r="J120" s="39" t="s">
        <v>1183</v>
      </c>
      <c r="K120" s="39" t="s">
        <v>1184</v>
      </c>
      <c r="L120" s="39" t="s">
        <v>1185</v>
      </c>
      <c r="M120" s="39"/>
      <c r="N120" s="39"/>
      <c r="O120" s="39" t="s">
        <v>87</v>
      </c>
      <c r="P120" s="39" t="s">
        <v>91</v>
      </c>
      <c r="Q120" s="36"/>
    </row>
    <row r="121" spans="1:17" ht="14.25" customHeight="1">
      <c r="A121" s="36"/>
      <c r="B121" s="38"/>
      <c r="C121" s="36"/>
      <c r="D121" s="36" t="s">
        <v>1187</v>
      </c>
      <c r="E121" s="36">
        <v>56</v>
      </c>
      <c r="F121" s="36"/>
      <c r="G121" s="36" t="s">
        <v>1188</v>
      </c>
      <c r="H121" s="36">
        <v>0.28000000000000003</v>
      </c>
      <c r="I121" s="36">
        <v>1.6</v>
      </c>
      <c r="J121" s="39" t="s">
        <v>1189</v>
      </c>
      <c r="K121" s="39" t="s">
        <v>1190</v>
      </c>
      <c r="L121" s="39"/>
      <c r="M121" s="39"/>
      <c r="N121" s="39" t="s">
        <v>1191</v>
      </c>
      <c r="O121" s="39" t="s">
        <v>159</v>
      </c>
      <c r="P121" s="39" t="s">
        <v>114</v>
      </c>
      <c r="Q121" s="36" t="s">
        <v>230</v>
      </c>
    </row>
    <row r="122" spans="1:17" ht="14.25" customHeight="1">
      <c r="A122" s="36"/>
      <c r="B122" s="38"/>
      <c r="C122" s="36"/>
      <c r="D122" s="36" t="s">
        <v>1192</v>
      </c>
      <c r="E122" s="36">
        <v>30</v>
      </c>
      <c r="F122" s="36"/>
      <c r="G122" s="36"/>
      <c r="H122" s="36"/>
      <c r="I122" s="36"/>
      <c r="J122" s="39" t="s">
        <v>1193</v>
      </c>
      <c r="K122" s="39" t="s">
        <v>1194</v>
      </c>
      <c r="L122" s="39" t="s">
        <v>1195</v>
      </c>
      <c r="M122" s="39" t="s">
        <v>261</v>
      </c>
      <c r="N122" s="39"/>
      <c r="O122" s="39"/>
      <c r="P122" s="39" t="s">
        <v>127</v>
      </c>
      <c r="Q122" s="36"/>
    </row>
    <row r="123" spans="1:17" ht="14.25" customHeight="1">
      <c r="A123" s="36" t="s">
        <v>796</v>
      </c>
      <c r="B123" s="38" t="s">
        <v>799</v>
      </c>
      <c r="C123" s="36" t="s">
        <v>778</v>
      </c>
      <c r="D123" s="36" t="s">
        <v>493</v>
      </c>
      <c r="E123" s="36" t="s">
        <v>1196</v>
      </c>
      <c r="F123" s="36"/>
      <c r="G123" s="36" t="s">
        <v>1197</v>
      </c>
      <c r="H123" s="36"/>
      <c r="I123" s="36"/>
      <c r="J123" s="39" t="s">
        <v>1198</v>
      </c>
      <c r="K123" s="39" t="s">
        <v>1199</v>
      </c>
      <c r="L123" s="39" t="s">
        <v>1200</v>
      </c>
      <c r="M123" s="39"/>
      <c r="N123" s="39"/>
      <c r="O123" s="39" t="s">
        <v>87</v>
      </c>
      <c r="P123" s="39" t="s">
        <v>91</v>
      </c>
      <c r="Q123" s="36"/>
    </row>
    <row r="124" spans="1:17" ht="14.25" customHeight="1">
      <c r="A124" s="36"/>
      <c r="B124" s="38"/>
      <c r="C124" s="36"/>
      <c r="D124" s="36" t="s">
        <v>1204</v>
      </c>
      <c r="E124" s="36" t="s">
        <v>1207</v>
      </c>
      <c r="F124" s="36"/>
      <c r="G124" s="36"/>
      <c r="H124" s="36"/>
      <c r="I124" s="36">
        <v>4.3</v>
      </c>
      <c r="J124" s="39" t="s">
        <v>1211</v>
      </c>
      <c r="K124" s="39" t="s">
        <v>1214</v>
      </c>
      <c r="L124" s="39"/>
      <c r="M124" s="39"/>
      <c r="N124" s="39" t="s">
        <v>864</v>
      </c>
      <c r="O124" s="39" t="s">
        <v>910</v>
      </c>
      <c r="P124" s="39" t="s">
        <v>114</v>
      </c>
      <c r="Q124" s="36" t="s">
        <v>230</v>
      </c>
    </row>
    <row r="125" spans="1:17" ht="14.25" customHeight="1">
      <c r="A125" s="36"/>
      <c r="B125" s="38"/>
      <c r="C125" s="36"/>
      <c r="D125" s="36" t="s">
        <v>1218</v>
      </c>
      <c r="E125" s="36" t="s">
        <v>1220</v>
      </c>
      <c r="F125" s="36"/>
      <c r="G125" s="36"/>
      <c r="H125" s="36"/>
      <c r="I125" s="36"/>
      <c r="J125" s="39" t="s">
        <v>1221</v>
      </c>
      <c r="K125" s="39" t="s">
        <v>1222</v>
      </c>
      <c r="L125" s="39"/>
      <c r="M125" s="39" t="s">
        <v>261</v>
      </c>
      <c r="N125" s="39"/>
      <c r="O125" s="39"/>
      <c r="P125" s="39" t="s">
        <v>127</v>
      </c>
      <c r="Q125" s="36"/>
    </row>
    <row r="126" spans="1:17" ht="14.25" customHeight="1">
      <c r="A126" s="36" t="s">
        <v>805</v>
      </c>
      <c r="B126" s="38" t="s">
        <v>807</v>
      </c>
      <c r="C126" s="36" t="s">
        <v>778</v>
      </c>
      <c r="D126" s="36" t="s">
        <v>493</v>
      </c>
      <c r="E126" s="36" t="s">
        <v>1227</v>
      </c>
      <c r="F126" s="36"/>
      <c r="G126" s="36"/>
      <c r="H126" s="36"/>
      <c r="I126" s="36"/>
      <c r="J126" s="39" t="s">
        <v>1228</v>
      </c>
      <c r="K126" s="39" t="s">
        <v>1229</v>
      </c>
      <c r="L126" s="39" t="s">
        <v>1230</v>
      </c>
      <c r="M126" s="39"/>
      <c r="N126" s="39"/>
      <c r="O126" s="39" t="s">
        <v>87</v>
      </c>
      <c r="P126" s="39" t="s">
        <v>91</v>
      </c>
      <c r="Q126" s="36"/>
    </row>
    <row r="127" spans="1:17" ht="14.25" customHeight="1">
      <c r="A127" s="36"/>
      <c r="B127" s="38"/>
      <c r="C127" s="36"/>
      <c r="D127" s="36" t="s">
        <v>1231</v>
      </c>
      <c r="E127" s="36" t="s">
        <v>1232</v>
      </c>
      <c r="F127" s="36"/>
      <c r="G127" s="36"/>
      <c r="H127" s="36"/>
      <c r="I127" s="36">
        <v>2</v>
      </c>
      <c r="J127" s="39" t="s">
        <v>1233</v>
      </c>
      <c r="K127" s="39" t="s">
        <v>1234</v>
      </c>
      <c r="L127" s="39"/>
      <c r="M127" s="39"/>
      <c r="N127" s="39" t="s">
        <v>864</v>
      </c>
      <c r="O127" s="39" t="s">
        <v>159</v>
      </c>
      <c r="P127" s="39" t="s">
        <v>114</v>
      </c>
      <c r="Q127" s="36" t="s">
        <v>230</v>
      </c>
    </row>
    <row r="128" spans="1:17" ht="14.25" customHeight="1">
      <c r="A128" s="36" t="s">
        <v>815</v>
      </c>
      <c r="B128" s="38" t="s">
        <v>816</v>
      </c>
      <c r="C128" s="36" t="s">
        <v>778</v>
      </c>
      <c r="D128" s="36" t="s">
        <v>1235</v>
      </c>
      <c r="E128" s="36" t="s">
        <v>1236</v>
      </c>
      <c r="F128" s="36"/>
      <c r="G128" s="36" t="s">
        <v>1237</v>
      </c>
      <c r="H128" s="36"/>
      <c r="I128" s="36"/>
      <c r="J128" s="39" t="s">
        <v>1238</v>
      </c>
      <c r="K128" s="39" t="s">
        <v>1239</v>
      </c>
      <c r="L128" s="39" t="s">
        <v>1240</v>
      </c>
      <c r="M128" s="39"/>
      <c r="N128" s="39"/>
      <c r="O128" s="39" t="s">
        <v>87</v>
      </c>
      <c r="P128" s="39" t="s">
        <v>91</v>
      </c>
      <c r="Q128" s="36"/>
    </row>
    <row r="129" spans="1:26" ht="14.25" customHeight="1">
      <c r="A129" s="36"/>
      <c r="B129" s="38"/>
      <c r="C129" s="36"/>
      <c r="D129" s="36" t="s">
        <v>1060</v>
      </c>
      <c r="E129" s="36">
        <v>36</v>
      </c>
      <c r="F129" s="36"/>
      <c r="G129" s="36"/>
      <c r="H129" s="36">
        <v>0.24</v>
      </c>
      <c r="I129" s="36">
        <v>2.2999999999999998</v>
      </c>
      <c r="J129" s="39" t="s">
        <v>1004</v>
      </c>
      <c r="K129" s="39" t="s">
        <v>1250</v>
      </c>
      <c r="L129" s="39"/>
      <c r="M129" s="39"/>
      <c r="N129" s="39" t="s">
        <v>1252</v>
      </c>
      <c r="O129" s="39" t="s">
        <v>178</v>
      </c>
      <c r="P129" s="39" t="s">
        <v>114</v>
      </c>
      <c r="Q129" s="36"/>
    </row>
    <row r="130" spans="1:26" ht="14.25" customHeight="1">
      <c r="A130" s="36"/>
      <c r="B130" s="38"/>
      <c r="C130" s="36"/>
      <c r="D130" s="36" t="s">
        <v>1255</v>
      </c>
      <c r="E130" s="36">
        <v>76</v>
      </c>
      <c r="F130" s="36"/>
      <c r="G130" s="36"/>
      <c r="H130" s="36"/>
      <c r="I130" s="36"/>
      <c r="J130" s="39" t="s">
        <v>210</v>
      </c>
      <c r="K130" s="39" t="s">
        <v>1250</v>
      </c>
      <c r="L130" s="39" t="s">
        <v>1257</v>
      </c>
      <c r="M130" s="39" t="s">
        <v>261</v>
      </c>
      <c r="N130" s="39"/>
      <c r="O130" s="39"/>
      <c r="P130" s="39" t="s">
        <v>127</v>
      </c>
      <c r="Q130" s="36"/>
    </row>
    <row r="131" spans="1:26" ht="14.25" customHeight="1">
      <c r="A131" s="36" t="s">
        <v>826</v>
      </c>
      <c r="B131" s="38" t="s">
        <v>827</v>
      </c>
      <c r="C131" s="36" t="s">
        <v>778</v>
      </c>
      <c r="D131" s="36" t="s">
        <v>493</v>
      </c>
      <c r="E131" s="36" t="s">
        <v>1262</v>
      </c>
      <c r="F131" s="36"/>
      <c r="G131" s="36" t="s">
        <v>1263</v>
      </c>
      <c r="H131" s="36"/>
      <c r="I131" s="36"/>
      <c r="J131" s="39" t="s">
        <v>1264</v>
      </c>
      <c r="K131" s="39" t="s">
        <v>1266</v>
      </c>
      <c r="L131" s="39" t="s">
        <v>1267</v>
      </c>
      <c r="M131" s="39"/>
      <c r="N131" s="39"/>
      <c r="O131" s="39" t="s">
        <v>87</v>
      </c>
      <c r="P131" s="39" t="s">
        <v>91</v>
      </c>
      <c r="Q131" s="36"/>
    </row>
    <row r="132" spans="1:26" ht="14.25" customHeight="1">
      <c r="A132" s="36"/>
      <c r="B132" s="38"/>
      <c r="C132" s="36"/>
      <c r="D132" s="36" t="s">
        <v>1204</v>
      </c>
      <c r="E132" s="36">
        <v>51.7</v>
      </c>
      <c r="F132" s="36"/>
      <c r="G132" s="36"/>
      <c r="H132" s="36">
        <v>0.2</v>
      </c>
      <c r="I132" s="36">
        <v>2.7</v>
      </c>
      <c r="J132" s="39" t="s">
        <v>1272</v>
      </c>
      <c r="K132" s="39" t="s">
        <v>1273</v>
      </c>
      <c r="L132" s="39"/>
      <c r="M132" s="39"/>
      <c r="N132" s="39" t="s">
        <v>1275</v>
      </c>
      <c r="O132" s="39" t="s">
        <v>159</v>
      </c>
      <c r="P132" s="39" t="s">
        <v>114</v>
      </c>
      <c r="Q132" s="36" t="s">
        <v>230</v>
      </c>
    </row>
    <row r="133" spans="1:26" ht="14.25" customHeight="1">
      <c r="A133" s="36"/>
      <c r="B133" s="38"/>
      <c r="C133" s="36"/>
      <c r="D133" s="36" t="s">
        <v>783</v>
      </c>
      <c r="E133" s="36">
        <v>56</v>
      </c>
      <c r="F133" s="36"/>
      <c r="G133" s="36"/>
      <c r="H133" s="36"/>
      <c r="I133" s="36"/>
      <c r="J133" s="39" t="s">
        <v>1279</v>
      </c>
      <c r="K133" s="39" t="s">
        <v>1280</v>
      </c>
      <c r="L133" s="39" t="s">
        <v>1281</v>
      </c>
      <c r="M133" s="39" t="s">
        <v>261</v>
      </c>
      <c r="N133" s="39"/>
      <c r="O133" s="39"/>
      <c r="P133" s="39" t="s">
        <v>127</v>
      </c>
      <c r="Q133" s="36"/>
    </row>
    <row r="134" spans="1:26" ht="14.25" customHeight="1">
      <c r="A134" s="36" t="s">
        <v>833</v>
      </c>
      <c r="B134" s="38" t="s">
        <v>835</v>
      </c>
      <c r="C134" s="36" t="s">
        <v>778</v>
      </c>
      <c r="D134" s="36" t="s">
        <v>264</v>
      </c>
      <c r="E134" s="36">
        <v>31</v>
      </c>
      <c r="F134" s="36">
        <v>0.06</v>
      </c>
      <c r="G134" s="36"/>
      <c r="H134" s="36"/>
      <c r="I134" s="36"/>
      <c r="J134" s="39" t="s">
        <v>1286</v>
      </c>
      <c r="K134" s="39" t="s">
        <v>1287</v>
      </c>
      <c r="L134" s="39" t="s">
        <v>1289</v>
      </c>
      <c r="M134" s="39" t="s">
        <v>261</v>
      </c>
      <c r="N134" s="39"/>
      <c r="O134" s="39"/>
      <c r="P134" s="39" t="s">
        <v>127</v>
      </c>
      <c r="Q134" s="36" t="s">
        <v>270</v>
      </c>
    </row>
    <row r="135" spans="1:26" ht="14.25" customHeight="1">
      <c r="A135" s="36"/>
      <c r="B135" s="38"/>
      <c r="C135" s="36"/>
      <c r="D135" s="36" t="s">
        <v>98</v>
      </c>
      <c r="E135" s="36">
        <v>31</v>
      </c>
      <c r="F135" s="36">
        <v>6.3600000000000004E-2</v>
      </c>
      <c r="G135" s="36"/>
      <c r="H135" s="36">
        <v>0.27</v>
      </c>
      <c r="I135" s="36">
        <v>2.4</v>
      </c>
      <c r="J135" s="39" t="s">
        <v>1295</v>
      </c>
      <c r="K135" s="39" t="s">
        <v>1287</v>
      </c>
      <c r="L135" s="39"/>
      <c r="M135" s="39"/>
      <c r="N135" s="39" t="s">
        <v>1297</v>
      </c>
      <c r="O135" s="39" t="s">
        <v>159</v>
      </c>
      <c r="P135" s="39" t="s">
        <v>114</v>
      </c>
      <c r="Q135" s="36" t="s">
        <v>230</v>
      </c>
    </row>
    <row r="136" spans="1:26" ht="14.25" customHeight="1">
      <c r="A136" s="36"/>
      <c r="B136" s="38"/>
      <c r="C136" s="36"/>
      <c r="D136" s="36" t="s">
        <v>55</v>
      </c>
      <c r="E136" s="36" t="s">
        <v>1302</v>
      </c>
      <c r="F136" s="36"/>
      <c r="G136" s="36"/>
      <c r="H136" s="36"/>
      <c r="I136" s="36"/>
      <c r="J136" s="39" t="s">
        <v>60</v>
      </c>
      <c r="K136" s="39" t="s">
        <v>1304</v>
      </c>
      <c r="L136" s="39" t="s">
        <v>1305</v>
      </c>
      <c r="M136" s="39"/>
      <c r="N136" s="39"/>
      <c r="O136" s="39" t="s">
        <v>178</v>
      </c>
      <c r="P136" s="39" t="s">
        <v>91</v>
      </c>
      <c r="Q136" s="36"/>
    </row>
    <row r="137" spans="1:26" ht="14.25" customHeight="1">
      <c r="A137" s="36" t="s">
        <v>843</v>
      </c>
      <c r="B137" s="38" t="s">
        <v>845</v>
      </c>
      <c r="C137" s="36" t="s">
        <v>778</v>
      </c>
      <c r="D137" s="36" t="s">
        <v>1306</v>
      </c>
      <c r="E137" s="36">
        <v>12.5</v>
      </c>
      <c r="F137" s="36" t="s">
        <v>1308</v>
      </c>
      <c r="G137" s="36"/>
      <c r="H137" s="36"/>
      <c r="I137" s="36"/>
      <c r="J137" s="39" t="s">
        <v>1309</v>
      </c>
      <c r="K137" s="36" t="s">
        <v>1310</v>
      </c>
      <c r="L137" s="36" t="s">
        <v>1312</v>
      </c>
      <c r="M137" s="36" t="s">
        <v>261</v>
      </c>
      <c r="N137" s="36"/>
      <c r="O137" s="36"/>
      <c r="P137" s="36" t="s">
        <v>127</v>
      </c>
      <c r="Q137" s="36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4.25" customHeight="1">
      <c r="A138" s="36"/>
      <c r="B138" s="38"/>
      <c r="C138" s="36"/>
      <c r="D138" s="36" t="s">
        <v>1316</v>
      </c>
      <c r="E138" s="36">
        <v>14</v>
      </c>
      <c r="F138" s="36">
        <v>4.5999999999999999E-3</v>
      </c>
      <c r="G138" s="36"/>
      <c r="H138" s="36">
        <v>0.71</v>
      </c>
      <c r="I138" s="36">
        <v>6.7</v>
      </c>
      <c r="J138" s="39" t="s">
        <v>1321</v>
      </c>
      <c r="K138" s="36" t="s">
        <v>1323</v>
      </c>
      <c r="L138" s="36"/>
      <c r="M138" s="36"/>
      <c r="N138" s="36" t="s">
        <v>1324</v>
      </c>
      <c r="O138" s="36" t="s">
        <v>159</v>
      </c>
      <c r="P138" s="36" t="s">
        <v>114</v>
      </c>
      <c r="Q138" s="36" t="s">
        <v>324</v>
      </c>
      <c r="R138" s="11" t="s">
        <v>162</v>
      </c>
      <c r="S138" s="11"/>
      <c r="T138" s="11"/>
      <c r="U138" s="11"/>
      <c r="V138" s="11"/>
      <c r="W138" s="11"/>
      <c r="X138" s="11"/>
      <c r="Y138" s="11"/>
      <c r="Z138" s="11"/>
    </row>
    <row r="139" spans="1:26" ht="14.25" customHeight="1">
      <c r="A139" s="36" t="s">
        <v>850</v>
      </c>
      <c r="B139" s="38" t="s">
        <v>851</v>
      </c>
      <c r="C139" s="36" t="s">
        <v>778</v>
      </c>
      <c r="D139" s="36" t="s">
        <v>1325</v>
      </c>
      <c r="E139" s="36" t="s">
        <v>1326</v>
      </c>
      <c r="F139" s="36">
        <v>0.44</v>
      </c>
      <c r="G139" s="36"/>
      <c r="H139" s="36"/>
      <c r="I139" s="36"/>
      <c r="J139" s="39" t="s">
        <v>1327</v>
      </c>
      <c r="K139" s="36" t="s">
        <v>1328</v>
      </c>
      <c r="L139" s="36" t="s">
        <v>1329</v>
      </c>
      <c r="M139" s="36" t="s">
        <v>261</v>
      </c>
      <c r="N139" s="36"/>
      <c r="O139" s="36"/>
      <c r="P139" s="36" t="s">
        <v>127</v>
      </c>
      <c r="Q139" s="36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 customHeight="1">
      <c r="A140" s="36"/>
      <c r="B140" s="38"/>
      <c r="C140" s="36"/>
      <c r="D140" s="36" t="s">
        <v>1060</v>
      </c>
      <c r="E140" s="36" t="s">
        <v>1330</v>
      </c>
      <c r="F140" s="36"/>
      <c r="G140" s="36"/>
      <c r="H140" s="36"/>
      <c r="I140" s="36">
        <v>3.3</v>
      </c>
      <c r="J140" s="39"/>
      <c r="K140" s="36" t="s">
        <v>1328</v>
      </c>
      <c r="L140" s="36"/>
      <c r="M140" s="36"/>
      <c r="N140" s="36" t="s">
        <v>1332</v>
      </c>
      <c r="O140" s="36" t="s">
        <v>1333</v>
      </c>
      <c r="P140" s="36" t="s">
        <v>114</v>
      </c>
      <c r="Q140" s="36"/>
      <c r="R140" s="11" t="s">
        <v>162</v>
      </c>
      <c r="S140" s="11"/>
      <c r="T140" s="11"/>
      <c r="U140" s="11"/>
      <c r="V140" s="11"/>
      <c r="W140" s="11"/>
      <c r="X140" s="11"/>
      <c r="Y140" s="11"/>
      <c r="Z140" s="11"/>
    </row>
    <row r="141" spans="1:26" ht="14.25" customHeight="1">
      <c r="A141" s="36" t="s">
        <v>859</v>
      </c>
      <c r="B141" s="38" t="s">
        <v>860</v>
      </c>
      <c r="C141" s="36" t="s">
        <v>778</v>
      </c>
      <c r="D141" s="36" t="s">
        <v>1335</v>
      </c>
      <c r="E141" s="36" t="s">
        <v>1336</v>
      </c>
      <c r="F141" s="36"/>
      <c r="G141" s="36"/>
      <c r="H141" s="36"/>
      <c r="I141" s="36"/>
      <c r="J141" s="39" t="s">
        <v>1337</v>
      </c>
      <c r="K141" s="36" t="s">
        <v>1338</v>
      </c>
      <c r="L141" s="36"/>
      <c r="M141" s="36" t="s">
        <v>261</v>
      </c>
      <c r="N141" s="36"/>
      <c r="O141" s="36"/>
      <c r="P141" s="36" t="s">
        <v>127</v>
      </c>
      <c r="Q141" s="36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 customHeight="1">
      <c r="A142" s="36"/>
      <c r="B142" s="38"/>
      <c r="C142" s="36"/>
      <c r="D142" s="36" t="s">
        <v>98</v>
      </c>
      <c r="E142" s="36">
        <v>26</v>
      </c>
      <c r="F142" s="36"/>
      <c r="G142" s="36"/>
      <c r="H142" s="36">
        <v>0.32</v>
      </c>
      <c r="I142" s="36">
        <v>2.7</v>
      </c>
      <c r="J142" s="39" t="s">
        <v>1339</v>
      </c>
      <c r="K142" s="36" t="s">
        <v>1340</v>
      </c>
      <c r="L142" s="36"/>
      <c r="M142" s="36"/>
      <c r="N142" s="36" t="s">
        <v>1341</v>
      </c>
      <c r="O142" s="36" t="s">
        <v>159</v>
      </c>
      <c r="P142" s="36" t="s">
        <v>114</v>
      </c>
      <c r="Q142" s="36" t="s">
        <v>324</v>
      </c>
      <c r="R142" s="11" t="s">
        <v>162</v>
      </c>
      <c r="S142" s="11"/>
      <c r="T142" s="11"/>
      <c r="U142" s="11"/>
      <c r="V142" s="11"/>
      <c r="W142" s="11"/>
      <c r="X142" s="11"/>
      <c r="Y142" s="11"/>
      <c r="Z142" s="11"/>
    </row>
    <row r="143" spans="1:26" ht="14.25" customHeight="1">
      <c r="A143" s="36"/>
      <c r="B143" s="38"/>
      <c r="C143" s="36"/>
      <c r="D143" s="36" t="s">
        <v>1342</v>
      </c>
      <c r="E143" s="36" t="s">
        <v>1343</v>
      </c>
      <c r="F143" s="36"/>
      <c r="G143" s="36"/>
      <c r="H143" s="36"/>
      <c r="I143" s="36"/>
      <c r="J143" s="39" t="s">
        <v>1344</v>
      </c>
      <c r="K143" s="36" t="s">
        <v>1345</v>
      </c>
      <c r="L143" s="36" t="s">
        <v>1348</v>
      </c>
      <c r="M143" s="36"/>
      <c r="N143" s="36"/>
      <c r="O143" s="36" t="s">
        <v>1350</v>
      </c>
      <c r="P143" s="36" t="s">
        <v>91</v>
      </c>
      <c r="Q143" s="36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25" customHeight="1">
      <c r="A144" s="36" t="s">
        <v>869</v>
      </c>
      <c r="B144" s="38" t="s">
        <v>870</v>
      </c>
      <c r="C144" s="36" t="s">
        <v>778</v>
      </c>
      <c r="D144" s="36" t="s">
        <v>1335</v>
      </c>
      <c r="E144" s="36" t="s">
        <v>1358</v>
      </c>
      <c r="F144" s="36"/>
      <c r="G144" s="36"/>
      <c r="H144" s="36"/>
      <c r="I144" s="36"/>
      <c r="J144" s="39" t="s">
        <v>60</v>
      </c>
      <c r="K144" s="36" t="s">
        <v>1367</v>
      </c>
      <c r="L144" s="36" t="s">
        <v>1369</v>
      </c>
      <c r="M144" s="36" t="s">
        <v>261</v>
      </c>
      <c r="N144" s="36"/>
      <c r="O144" s="36"/>
      <c r="P144" s="36" t="s">
        <v>127</v>
      </c>
      <c r="Q144" s="36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4.25" customHeight="1">
      <c r="A145" s="36"/>
      <c r="B145" s="36"/>
      <c r="C145" s="36"/>
      <c r="D145" s="36" t="s">
        <v>98</v>
      </c>
      <c r="E145" s="36">
        <v>25</v>
      </c>
      <c r="F145" s="36"/>
      <c r="G145" s="36"/>
      <c r="H145" s="36">
        <v>0.33</v>
      </c>
      <c r="I145" s="36">
        <v>2.8</v>
      </c>
      <c r="J145" s="39" t="s">
        <v>1379</v>
      </c>
      <c r="K145" s="36" t="s">
        <v>1380</v>
      </c>
      <c r="L145" s="36"/>
      <c r="M145" s="36"/>
      <c r="N145" s="36" t="s">
        <v>323</v>
      </c>
      <c r="O145" s="36" t="s">
        <v>159</v>
      </c>
      <c r="P145" s="36" t="s">
        <v>114</v>
      </c>
      <c r="Q145" s="36" t="s">
        <v>324</v>
      </c>
      <c r="R145" s="11" t="s">
        <v>162</v>
      </c>
      <c r="S145" s="11"/>
      <c r="T145" s="11"/>
      <c r="U145" s="11"/>
      <c r="V145" s="11"/>
      <c r="W145" s="11"/>
      <c r="X145" s="11"/>
      <c r="Y145" s="11"/>
      <c r="Z145" s="11"/>
    </row>
    <row r="146" spans="1:26" ht="14.25" customHeight="1">
      <c r="A146" s="36" t="s">
        <v>878</v>
      </c>
      <c r="B146" s="38" t="s">
        <v>880</v>
      </c>
      <c r="C146" s="36" t="s">
        <v>778</v>
      </c>
      <c r="D146" s="36" t="s">
        <v>1385</v>
      </c>
      <c r="E146" s="36" t="s">
        <v>1386</v>
      </c>
      <c r="F146" s="36"/>
      <c r="G146" s="36"/>
      <c r="H146" s="36"/>
      <c r="I146" s="36"/>
      <c r="J146" s="39" t="s">
        <v>1387</v>
      </c>
      <c r="K146" s="36" t="s">
        <v>1388</v>
      </c>
      <c r="L146" s="36" t="s">
        <v>1389</v>
      </c>
      <c r="M146" s="36" t="s">
        <v>261</v>
      </c>
      <c r="N146" s="36"/>
      <c r="O146" s="36"/>
      <c r="P146" s="36" t="s">
        <v>127</v>
      </c>
      <c r="Q146" s="36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4.25" customHeight="1">
      <c r="A147" s="36"/>
      <c r="B147" s="38"/>
      <c r="C147" s="36"/>
      <c r="D147" s="36" t="s">
        <v>1060</v>
      </c>
      <c r="E147" s="36" t="s">
        <v>1393</v>
      </c>
      <c r="F147" s="36"/>
      <c r="G147" s="36"/>
      <c r="H147" s="36"/>
      <c r="I147" s="36">
        <v>9.5</v>
      </c>
      <c r="J147" s="39"/>
      <c r="K147" s="36" t="s">
        <v>1394</v>
      </c>
      <c r="L147" s="36"/>
      <c r="M147" s="36"/>
      <c r="N147" s="36"/>
      <c r="O147" s="36" t="s">
        <v>311</v>
      </c>
      <c r="P147" s="36" t="s">
        <v>114</v>
      </c>
      <c r="Q147" s="36"/>
      <c r="R147" s="11" t="s">
        <v>162</v>
      </c>
      <c r="S147" s="11"/>
      <c r="T147" s="11"/>
      <c r="U147" s="11"/>
      <c r="V147" s="11"/>
      <c r="W147" s="11"/>
      <c r="X147" s="11"/>
      <c r="Y147" s="11"/>
      <c r="Z147" s="11"/>
    </row>
    <row r="148" spans="1:26" ht="14.25" customHeight="1">
      <c r="A148" s="36" t="s">
        <v>887</v>
      </c>
      <c r="B148" s="38" t="s">
        <v>889</v>
      </c>
      <c r="C148" s="36" t="s">
        <v>778</v>
      </c>
      <c r="D148" s="36" t="s">
        <v>1060</v>
      </c>
      <c r="E148" s="36" t="s">
        <v>1398</v>
      </c>
      <c r="F148" s="36"/>
      <c r="G148" s="36"/>
      <c r="H148" s="36"/>
      <c r="I148" s="36">
        <v>4.3</v>
      </c>
      <c r="J148" s="39" t="s">
        <v>1004</v>
      </c>
      <c r="K148" s="36" t="s">
        <v>1399</v>
      </c>
      <c r="L148" s="36"/>
      <c r="M148" s="36"/>
      <c r="N148" s="36" t="s">
        <v>1400</v>
      </c>
      <c r="O148" s="36" t="s">
        <v>737</v>
      </c>
      <c r="P148" s="36" t="s">
        <v>114</v>
      </c>
      <c r="Q148" s="36"/>
      <c r="R148" s="11" t="s">
        <v>162</v>
      </c>
      <c r="S148" s="11"/>
      <c r="T148" s="11"/>
      <c r="U148" s="11"/>
      <c r="V148" s="11"/>
      <c r="W148" s="11"/>
      <c r="X148" s="11"/>
      <c r="Y148" s="11"/>
      <c r="Z148" s="11"/>
    </row>
    <row r="149" spans="1:26" ht="14.25" customHeight="1">
      <c r="A149" s="36"/>
      <c r="B149" s="38"/>
      <c r="C149" s="36"/>
      <c r="D149" s="36" t="s">
        <v>493</v>
      </c>
      <c r="E149" s="36">
        <v>29</v>
      </c>
      <c r="F149" s="36"/>
      <c r="G149" s="36" t="s">
        <v>1401</v>
      </c>
      <c r="H149" s="36"/>
      <c r="I149" s="36"/>
      <c r="J149" s="39" t="s">
        <v>1402</v>
      </c>
      <c r="K149" s="36" t="s">
        <v>1399</v>
      </c>
      <c r="L149" s="36"/>
      <c r="M149" s="36"/>
      <c r="N149" s="36"/>
      <c r="O149" s="36" t="s">
        <v>1350</v>
      </c>
      <c r="P149" s="36" t="s">
        <v>91</v>
      </c>
      <c r="Q149" s="36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 customHeight="1">
      <c r="A150" s="36" t="s">
        <v>894</v>
      </c>
      <c r="B150" s="38" t="s">
        <v>895</v>
      </c>
      <c r="C150" s="36" t="s">
        <v>778</v>
      </c>
      <c r="D150" s="36" t="s">
        <v>1060</v>
      </c>
      <c r="E150" s="36">
        <v>52</v>
      </c>
      <c r="F150" s="36"/>
      <c r="G150" s="36"/>
      <c r="H150" s="36">
        <v>0.2</v>
      </c>
      <c r="I150" s="36">
        <v>2.7</v>
      </c>
      <c r="J150" s="39" t="s">
        <v>1404</v>
      </c>
      <c r="K150" s="36" t="s">
        <v>1405</v>
      </c>
      <c r="L150" s="36"/>
      <c r="M150" s="36"/>
      <c r="N150" s="36" t="s">
        <v>1406</v>
      </c>
      <c r="O150" s="36" t="s">
        <v>311</v>
      </c>
      <c r="P150" s="36" t="s">
        <v>114</v>
      </c>
      <c r="Q150" s="36"/>
      <c r="R150" s="11" t="s">
        <v>162</v>
      </c>
      <c r="S150" s="11"/>
      <c r="T150" s="11"/>
      <c r="U150" s="11"/>
      <c r="V150" s="11"/>
      <c r="W150" s="11"/>
      <c r="X150" s="11"/>
      <c r="Y150" s="11"/>
      <c r="Z150" s="11"/>
    </row>
    <row r="151" spans="1:26" ht="14.25" customHeight="1">
      <c r="A151" s="92" t="s">
        <v>1407</v>
      </c>
      <c r="B151" s="93" t="s">
        <v>903</v>
      </c>
      <c r="C151" s="92" t="s">
        <v>904</v>
      </c>
      <c r="D151" s="92" t="s">
        <v>1411</v>
      </c>
      <c r="E151" s="92"/>
      <c r="F151" s="92"/>
      <c r="G151" s="92"/>
      <c r="H151" s="92"/>
      <c r="I151" s="92"/>
      <c r="J151" s="94"/>
      <c r="K151" s="94"/>
      <c r="L151" s="94"/>
      <c r="M151" s="94" t="s">
        <v>1412</v>
      </c>
      <c r="N151" s="94"/>
      <c r="O151" s="94"/>
      <c r="P151" s="94" t="s">
        <v>127</v>
      </c>
      <c r="Q151" s="94"/>
    </row>
    <row r="152" spans="1:26" ht="14.25" customHeight="1">
      <c r="A152" s="92"/>
      <c r="B152" s="93"/>
      <c r="C152" s="92"/>
      <c r="D152" s="92" t="s">
        <v>1413</v>
      </c>
      <c r="E152" s="92" t="s">
        <v>1414</v>
      </c>
      <c r="F152" s="92" t="s">
        <v>1415</v>
      </c>
      <c r="G152" s="92"/>
      <c r="H152" s="92">
        <v>0.1</v>
      </c>
      <c r="I152" s="92">
        <v>1.8</v>
      </c>
      <c r="J152" s="94" t="s">
        <v>535</v>
      </c>
      <c r="K152" s="94" t="s">
        <v>1417</v>
      </c>
      <c r="L152" s="94"/>
      <c r="M152" s="94"/>
      <c r="N152" s="94" t="s">
        <v>1418</v>
      </c>
      <c r="O152" s="94" t="s">
        <v>1333</v>
      </c>
      <c r="P152" s="94" t="s">
        <v>114</v>
      </c>
      <c r="Q152" s="94"/>
    </row>
    <row r="153" spans="1:26" ht="14.25" customHeight="1">
      <c r="A153" s="92" t="s">
        <v>914</v>
      </c>
      <c r="B153" s="93" t="s">
        <v>1420</v>
      </c>
      <c r="C153" s="92" t="s">
        <v>904</v>
      </c>
      <c r="D153" s="92" t="s">
        <v>1421</v>
      </c>
      <c r="E153" s="92" t="s">
        <v>1422</v>
      </c>
      <c r="F153" s="92" t="s">
        <v>1423</v>
      </c>
      <c r="G153" s="92"/>
      <c r="H153" s="92"/>
      <c r="I153" s="92"/>
      <c r="J153" s="94"/>
      <c r="K153" s="92" t="s">
        <v>1424</v>
      </c>
      <c r="L153" s="92"/>
      <c r="M153" s="92" t="s">
        <v>1425</v>
      </c>
      <c r="N153" s="92"/>
      <c r="O153" s="92"/>
      <c r="P153" s="92" t="s">
        <v>127</v>
      </c>
      <c r="Q153" s="92" t="s">
        <v>270</v>
      </c>
    </row>
    <row r="154" spans="1:26" ht="14.25" customHeight="1">
      <c r="A154" s="92"/>
      <c r="B154" s="93"/>
      <c r="C154" s="92"/>
      <c r="D154" s="92" t="s">
        <v>1427</v>
      </c>
      <c r="E154" s="92" t="s">
        <v>1428</v>
      </c>
      <c r="F154" s="92" t="s">
        <v>1429</v>
      </c>
      <c r="G154" s="92"/>
      <c r="H154" s="92">
        <v>0.37</v>
      </c>
      <c r="I154" s="92">
        <v>1.9</v>
      </c>
      <c r="J154" s="94"/>
      <c r="K154" s="92" t="s">
        <v>1431</v>
      </c>
      <c r="L154" s="92"/>
      <c r="M154" s="92"/>
      <c r="N154" s="94" t="s">
        <v>1433</v>
      </c>
      <c r="O154" s="92" t="s">
        <v>178</v>
      </c>
      <c r="P154" s="92" t="s">
        <v>114</v>
      </c>
      <c r="Q154" s="92"/>
    </row>
    <row r="155" spans="1:26" ht="14.25" customHeight="1">
      <c r="A155" s="11" t="s">
        <v>922</v>
      </c>
      <c r="B155" s="15" t="s">
        <v>175</v>
      </c>
      <c r="C155" s="11" t="s">
        <v>923</v>
      </c>
      <c r="D155" s="11" t="s">
        <v>1435</v>
      </c>
      <c r="E155" s="11" t="s">
        <v>1436</v>
      </c>
      <c r="F155" s="11" t="s">
        <v>1437</v>
      </c>
      <c r="J155" s="17" t="s">
        <v>1438</v>
      </c>
      <c r="K155" s="17" t="s">
        <v>1439</v>
      </c>
      <c r="L155" s="17"/>
      <c r="M155" s="17" t="s">
        <v>126</v>
      </c>
      <c r="N155" s="17"/>
      <c r="O155" s="17"/>
      <c r="P155" s="11" t="s">
        <v>127</v>
      </c>
      <c r="Q155" s="17" t="s">
        <v>1440</v>
      </c>
    </row>
    <row r="156" spans="1:26" ht="14.25" customHeight="1">
      <c r="A156" s="11"/>
      <c r="B156" s="15"/>
      <c r="D156" s="11" t="s">
        <v>218</v>
      </c>
      <c r="E156" s="11" t="s">
        <v>1441</v>
      </c>
      <c r="F156" s="11" t="s">
        <v>1442</v>
      </c>
      <c r="H156" s="11">
        <v>0.6</v>
      </c>
      <c r="I156" s="11">
        <v>10.1</v>
      </c>
      <c r="J156" s="17" t="s">
        <v>1438</v>
      </c>
      <c r="K156" s="17" t="s">
        <v>1439</v>
      </c>
      <c r="L156" s="17"/>
      <c r="M156" s="17"/>
      <c r="N156" s="17" t="s">
        <v>1444</v>
      </c>
      <c r="O156" s="17" t="s">
        <v>178</v>
      </c>
      <c r="P156" s="11" t="s">
        <v>114</v>
      </c>
      <c r="Q156" s="17"/>
    </row>
    <row r="157" spans="1:26" ht="14.25" customHeight="1">
      <c r="A157" s="11" t="s">
        <v>930</v>
      </c>
      <c r="B157" s="15" t="s">
        <v>931</v>
      </c>
      <c r="C157" s="11" t="s">
        <v>932</v>
      </c>
      <c r="D157" s="11" t="s">
        <v>1445</v>
      </c>
      <c r="E157" s="11" t="s">
        <v>1447</v>
      </c>
      <c r="F157" s="11">
        <v>15</v>
      </c>
      <c r="J157" s="17" t="s">
        <v>1448</v>
      </c>
      <c r="K157" s="11" t="s">
        <v>1449</v>
      </c>
      <c r="M157" s="11" t="s">
        <v>660</v>
      </c>
      <c r="P157" s="11" t="s">
        <v>127</v>
      </c>
      <c r="Q157" s="11" t="s">
        <v>1450</v>
      </c>
    </row>
    <row r="158" spans="1:26" ht="14.25" customHeight="1">
      <c r="B158" s="15"/>
      <c r="D158" s="11" t="s">
        <v>1451</v>
      </c>
      <c r="E158" s="11" t="s">
        <v>1452</v>
      </c>
      <c r="F158" s="11" t="s">
        <v>1415</v>
      </c>
      <c r="G158" s="11" t="s">
        <v>1453</v>
      </c>
      <c r="H158" s="11">
        <v>0.1</v>
      </c>
      <c r="I158" s="11">
        <v>1.6</v>
      </c>
      <c r="J158" s="17" t="s">
        <v>1454</v>
      </c>
      <c r="K158" s="11" t="s">
        <v>1455</v>
      </c>
      <c r="N158" s="17" t="s">
        <v>1456</v>
      </c>
      <c r="O158" s="11" t="s">
        <v>311</v>
      </c>
      <c r="P158" s="11" t="s">
        <v>114</v>
      </c>
    </row>
    <row r="159" spans="1:26" ht="14.25" customHeight="1">
      <c r="A159" s="11" t="s">
        <v>938</v>
      </c>
      <c r="B159" s="15" t="s">
        <v>939</v>
      </c>
      <c r="C159" s="11" t="s">
        <v>932</v>
      </c>
      <c r="D159" s="11" t="s">
        <v>1445</v>
      </c>
      <c r="E159" s="11" t="s">
        <v>1458</v>
      </c>
      <c r="J159" s="17" t="s">
        <v>1459</v>
      </c>
      <c r="K159" s="11" t="s">
        <v>1460</v>
      </c>
      <c r="M159" s="11" t="s">
        <v>261</v>
      </c>
      <c r="P159" s="11" t="s">
        <v>127</v>
      </c>
      <c r="Q159" s="11" t="s">
        <v>1461</v>
      </c>
    </row>
    <row r="160" spans="1:26" ht="14.25" customHeight="1">
      <c r="D160" s="11" t="s">
        <v>1462</v>
      </c>
      <c r="E160" s="11">
        <v>77.5</v>
      </c>
      <c r="G160" s="11" t="s">
        <v>1463</v>
      </c>
      <c r="H160" s="11">
        <v>0.17</v>
      </c>
      <c r="I160" s="11">
        <v>3</v>
      </c>
      <c r="J160" s="17" t="s">
        <v>1464</v>
      </c>
      <c r="K160" s="17" t="s">
        <v>1465</v>
      </c>
      <c r="L160" s="17"/>
      <c r="M160" s="17"/>
      <c r="N160" s="17" t="s">
        <v>1466</v>
      </c>
      <c r="O160" s="17" t="s">
        <v>311</v>
      </c>
      <c r="P160" s="11" t="s">
        <v>114</v>
      </c>
      <c r="Q160" s="17" t="s">
        <v>230</v>
      </c>
    </row>
    <row r="161" spans="1:18" ht="14.25" customHeight="1">
      <c r="A161" s="11" t="s">
        <v>951</v>
      </c>
      <c r="B161" s="15" t="s">
        <v>953</v>
      </c>
      <c r="C161" s="11" t="s">
        <v>954</v>
      </c>
      <c r="D161" s="11" t="s">
        <v>663</v>
      </c>
      <c r="E161" s="11">
        <v>110</v>
      </c>
      <c r="G161" s="11" t="s">
        <v>1468</v>
      </c>
      <c r="I161" s="11">
        <v>2.8</v>
      </c>
      <c r="J161" s="17" t="s">
        <v>1469</v>
      </c>
      <c r="K161" s="11" t="s">
        <v>1470</v>
      </c>
      <c r="N161" s="11" t="s">
        <v>1471</v>
      </c>
      <c r="O161" s="11" t="s">
        <v>311</v>
      </c>
      <c r="P161" s="11" t="s">
        <v>114</v>
      </c>
      <c r="R161" s="11" t="s">
        <v>162</v>
      </c>
    </row>
    <row r="162" spans="1:18" ht="14.25" customHeight="1">
      <c r="A162" s="11" t="s">
        <v>348</v>
      </c>
      <c r="B162" s="15" t="s">
        <v>350</v>
      </c>
      <c r="C162" s="11" t="s">
        <v>954</v>
      </c>
      <c r="D162" s="11" t="s">
        <v>317</v>
      </c>
      <c r="J162" s="17"/>
    </row>
    <row r="163" spans="1:18" ht="14.25" customHeight="1">
      <c r="A163" s="11" t="s">
        <v>1473</v>
      </c>
      <c r="B163" s="15" t="s">
        <v>1474</v>
      </c>
      <c r="C163" s="11" t="s">
        <v>1475</v>
      </c>
      <c r="D163" s="11" t="s">
        <v>317</v>
      </c>
      <c r="E163" s="11" t="s">
        <v>1476</v>
      </c>
      <c r="G163" s="11" t="s">
        <v>1477</v>
      </c>
      <c r="I163" s="11">
        <v>5.0999999999999996</v>
      </c>
      <c r="J163" s="17" t="s">
        <v>1478</v>
      </c>
      <c r="K163" s="11" t="s">
        <v>1479</v>
      </c>
      <c r="N163" s="11" t="s">
        <v>1480</v>
      </c>
      <c r="O163" s="11" t="s">
        <v>311</v>
      </c>
      <c r="P163" s="11" t="s">
        <v>114</v>
      </c>
      <c r="R163" s="11" t="s">
        <v>162</v>
      </c>
    </row>
    <row r="164" spans="1:18" ht="14.25" customHeight="1">
      <c r="J164" s="17"/>
      <c r="K164" s="17"/>
      <c r="L164" s="17"/>
      <c r="M164" s="17"/>
      <c r="N164" s="17"/>
      <c r="O164" s="17"/>
    </row>
    <row r="165" spans="1:18" ht="14.25" customHeight="1">
      <c r="J165" s="17"/>
      <c r="K165" s="17"/>
      <c r="L165" s="17"/>
      <c r="M165" s="17"/>
      <c r="N165" s="17"/>
      <c r="O165" s="17"/>
    </row>
    <row r="166" spans="1:18" ht="14.25" customHeight="1">
      <c r="C166" s="11" t="s">
        <v>1482</v>
      </c>
      <c r="J166" s="17"/>
      <c r="O166" s="22"/>
    </row>
    <row r="167" spans="1:18" ht="14.25" customHeight="1">
      <c r="A167" s="1"/>
      <c r="C167" s="11" t="s">
        <v>1483</v>
      </c>
      <c r="J167" s="17"/>
    </row>
    <row r="168" spans="1:18" ht="14.25" customHeight="1">
      <c r="A168" s="1"/>
      <c r="C168" s="11" t="s">
        <v>1484</v>
      </c>
      <c r="J168" s="17"/>
    </row>
    <row r="169" spans="1:18" ht="14.25" customHeight="1">
      <c r="J169" s="17"/>
    </row>
    <row r="170" spans="1:18" ht="14.25" customHeight="1">
      <c r="J170" s="17"/>
    </row>
    <row r="171" spans="1:18" ht="14.25" customHeight="1">
      <c r="J171" s="17"/>
    </row>
    <row r="172" spans="1:18" ht="14.25" customHeight="1">
      <c r="J172" s="17"/>
    </row>
    <row r="173" spans="1:18" ht="14.25" customHeight="1">
      <c r="A173" s="84"/>
      <c r="J173" s="17"/>
    </row>
    <row r="174" spans="1:18" ht="14.25" customHeight="1">
      <c r="J174" s="17"/>
    </row>
    <row r="175" spans="1:18" ht="14.25" customHeight="1">
      <c r="J175" s="17"/>
    </row>
    <row r="176" spans="1:18" ht="14.25" customHeight="1">
      <c r="J176" s="17"/>
    </row>
    <row r="177" spans="10:10" ht="14.25" customHeight="1">
      <c r="J177" s="17"/>
    </row>
    <row r="178" spans="10:10" ht="14.25" customHeight="1">
      <c r="J178" s="17"/>
    </row>
    <row r="179" spans="10:10" ht="14.25" customHeight="1">
      <c r="J179" s="17"/>
    </row>
    <row r="180" spans="10:10" ht="14.25" customHeight="1">
      <c r="J180" s="17"/>
    </row>
    <row r="181" spans="10:10" ht="14.25" customHeight="1">
      <c r="J181" s="17"/>
    </row>
    <row r="182" spans="10:10" ht="14.25" customHeight="1">
      <c r="J182" s="17"/>
    </row>
    <row r="183" spans="10:10" ht="14.25" customHeight="1">
      <c r="J183" s="17"/>
    </row>
    <row r="184" spans="10:10" ht="14.25" customHeight="1">
      <c r="J184" s="17"/>
    </row>
    <row r="185" spans="10:10" ht="14.25" customHeight="1">
      <c r="J185" s="17"/>
    </row>
    <row r="186" spans="10:10" ht="14.25" customHeight="1">
      <c r="J186" s="17"/>
    </row>
    <row r="187" spans="10:10" ht="14.25" customHeight="1">
      <c r="J187" s="17"/>
    </row>
    <row r="188" spans="10:10" ht="14.25" customHeight="1">
      <c r="J188" s="17"/>
    </row>
    <row r="189" spans="10:10" ht="14.25" customHeight="1">
      <c r="J189" s="17"/>
    </row>
    <row r="190" spans="10:10" ht="14.25" customHeight="1">
      <c r="J190" s="17"/>
    </row>
    <row r="191" spans="10:10" ht="14.25" customHeight="1">
      <c r="J191" s="17"/>
    </row>
    <row r="192" spans="10:10" ht="14.25" customHeight="1">
      <c r="J192" s="17"/>
    </row>
    <row r="193" spans="10:10" ht="14.25" customHeight="1">
      <c r="J193" s="17"/>
    </row>
    <row r="194" spans="10:10" ht="14.25" customHeight="1">
      <c r="J194" s="17"/>
    </row>
    <row r="195" spans="10:10" ht="14.25" customHeight="1">
      <c r="J195" s="17"/>
    </row>
    <row r="196" spans="10:10" ht="14.25" customHeight="1">
      <c r="J196" s="17"/>
    </row>
    <row r="197" spans="10:10" ht="14.25" customHeight="1">
      <c r="J197" s="17"/>
    </row>
    <row r="198" spans="10:10" ht="14.25" customHeight="1">
      <c r="J198" s="17"/>
    </row>
    <row r="199" spans="10:10" ht="14.25" customHeight="1">
      <c r="J199" s="17"/>
    </row>
    <row r="200" spans="10:10" ht="14.25" customHeight="1">
      <c r="J200" s="17"/>
    </row>
    <row r="201" spans="10:10" ht="14.25" customHeight="1">
      <c r="J201" s="17"/>
    </row>
    <row r="202" spans="10:10" ht="14.25" customHeight="1">
      <c r="J202" s="17"/>
    </row>
    <row r="203" spans="10:10" ht="14.25" customHeight="1">
      <c r="J203" s="17"/>
    </row>
    <row r="204" spans="10:10" ht="14.25" customHeight="1">
      <c r="J204" s="17"/>
    </row>
    <row r="205" spans="10:10" ht="14.25" customHeight="1">
      <c r="J205" s="17"/>
    </row>
    <row r="206" spans="10:10" ht="14.25" customHeight="1">
      <c r="J206" s="17"/>
    </row>
    <row r="207" spans="10:10" ht="14.25" customHeight="1">
      <c r="J207" s="17"/>
    </row>
    <row r="208" spans="10:10" ht="14.25" customHeight="1">
      <c r="J208" s="17"/>
    </row>
    <row r="209" spans="10:10" ht="14.25" customHeight="1">
      <c r="J209" s="17"/>
    </row>
    <row r="210" spans="10:10" ht="14.25" customHeight="1">
      <c r="J210" s="17"/>
    </row>
    <row r="211" spans="10:10" ht="14.25" customHeight="1">
      <c r="J211" s="17"/>
    </row>
    <row r="212" spans="10:10" ht="14.25" customHeight="1">
      <c r="J212" s="17"/>
    </row>
    <row r="213" spans="10:10" ht="14.25" customHeight="1">
      <c r="J213" s="17"/>
    </row>
    <row r="214" spans="10:10" ht="14.25" customHeight="1">
      <c r="J214" s="17"/>
    </row>
    <row r="215" spans="10:10" ht="14.25" customHeight="1">
      <c r="J215" s="17"/>
    </row>
    <row r="216" spans="10:10" ht="14.25" customHeight="1">
      <c r="J216" s="17"/>
    </row>
    <row r="217" spans="10:10" ht="14.25" customHeight="1">
      <c r="J217" s="17"/>
    </row>
    <row r="218" spans="10:10" ht="14.25" customHeight="1">
      <c r="J218" s="17"/>
    </row>
    <row r="219" spans="10:10" ht="14.25" customHeight="1">
      <c r="J219" s="17"/>
    </row>
    <row r="220" spans="10:10" ht="14.25" customHeight="1">
      <c r="J220" s="17"/>
    </row>
    <row r="221" spans="10:10" ht="14.25" customHeight="1">
      <c r="J221" s="17"/>
    </row>
    <row r="222" spans="10:10" ht="14.25" customHeight="1">
      <c r="J222" s="17"/>
    </row>
    <row r="223" spans="10:10" ht="14.25" customHeight="1">
      <c r="J223" s="17"/>
    </row>
    <row r="224" spans="10:10" ht="14.25" customHeight="1">
      <c r="J224" s="17"/>
    </row>
    <row r="225" spans="10:10" ht="14.25" customHeight="1">
      <c r="J225" s="17"/>
    </row>
    <row r="226" spans="10:10" ht="14.25" customHeight="1">
      <c r="J226" s="17"/>
    </row>
    <row r="227" spans="10:10" ht="14.25" customHeight="1">
      <c r="J227" s="17"/>
    </row>
    <row r="228" spans="10:10" ht="14.25" customHeight="1">
      <c r="J228" s="17"/>
    </row>
    <row r="229" spans="10:10" ht="14.25" customHeight="1">
      <c r="J229" s="17"/>
    </row>
    <row r="230" spans="10:10" ht="14.25" customHeight="1">
      <c r="J230" s="17"/>
    </row>
    <row r="231" spans="10:10" ht="14.25" customHeight="1">
      <c r="J231" s="17"/>
    </row>
    <row r="232" spans="10:10" ht="14.25" customHeight="1">
      <c r="J232" s="17"/>
    </row>
    <row r="233" spans="10:10" ht="14.25" customHeight="1">
      <c r="J233" s="17"/>
    </row>
    <row r="234" spans="10:10" ht="14.25" customHeight="1">
      <c r="J234" s="17"/>
    </row>
    <row r="235" spans="10:10" ht="14.25" customHeight="1">
      <c r="J235" s="17"/>
    </row>
    <row r="236" spans="10:10" ht="14.25" customHeight="1">
      <c r="J236" s="17"/>
    </row>
    <row r="237" spans="10:10" ht="14.25" customHeight="1">
      <c r="J237" s="17"/>
    </row>
    <row r="238" spans="10:10" ht="14.25" customHeight="1">
      <c r="J238" s="17"/>
    </row>
    <row r="239" spans="10:10" ht="14.25" customHeight="1">
      <c r="J239" s="17"/>
    </row>
    <row r="240" spans="10:10" ht="14.25" customHeight="1">
      <c r="J240" s="17"/>
    </row>
    <row r="241" spans="10:10" ht="14.25" customHeight="1">
      <c r="J241" s="17"/>
    </row>
    <row r="242" spans="10:10" ht="14.25" customHeight="1">
      <c r="J242" s="17"/>
    </row>
    <row r="243" spans="10:10" ht="14.25" customHeight="1">
      <c r="J243" s="17"/>
    </row>
    <row r="244" spans="10:10" ht="14.25" customHeight="1">
      <c r="J244" s="17"/>
    </row>
    <row r="245" spans="10:10" ht="14.25" customHeight="1">
      <c r="J245" s="17"/>
    </row>
    <row r="246" spans="10:10" ht="14.25" customHeight="1">
      <c r="J246" s="17"/>
    </row>
    <row r="247" spans="10:10" ht="14.25" customHeight="1">
      <c r="J247" s="17"/>
    </row>
    <row r="248" spans="10:10" ht="14.25" customHeight="1">
      <c r="J248" s="17"/>
    </row>
    <row r="249" spans="10:10" ht="14.25" customHeight="1">
      <c r="J249" s="17"/>
    </row>
    <row r="250" spans="10:10" ht="14.25" customHeight="1">
      <c r="J250" s="17"/>
    </row>
    <row r="251" spans="10:10" ht="14.25" customHeight="1">
      <c r="J251" s="17"/>
    </row>
    <row r="252" spans="10:10" ht="14.25" customHeight="1">
      <c r="J252" s="17"/>
    </row>
    <row r="253" spans="10:10" ht="14.25" customHeight="1">
      <c r="J253" s="17"/>
    </row>
    <row r="254" spans="10:10" ht="14.25" customHeight="1">
      <c r="J254" s="17"/>
    </row>
    <row r="255" spans="10:10" ht="14.25" customHeight="1">
      <c r="J255" s="17"/>
    </row>
    <row r="256" spans="10:10" ht="14.25" customHeight="1">
      <c r="J256" s="17"/>
    </row>
    <row r="257" spans="10:10" ht="14.25" customHeight="1">
      <c r="J257" s="17"/>
    </row>
    <row r="258" spans="10:10" ht="14.25" customHeight="1">
      <c r="J258" s="17"/>
    </row>
    <row r="259" spans="10:10" ht="14.25" customHeight="1">
      <c r="J259" s="17"/>
    </row>
    <row r="260" spans="10:10" ht="14.25" customHeight="1">
      <c r="J260" s="17"/>
    </row>
    <row r="261" spans="10:10" ht="14.25" customHeight="1">
      <c r="J261" s="17"/>
    </row>
    <row r="262" spans="10:10" ht="14.25" customHeight="1">
      <c r="J262" s="17"/>
    </row>
    <row r="263" spans="10:10" ht="14.25" customHeight="1">
      <c r="J263" s="17"/>
    </row>
    <row r="264" spans="10:10" ht="14.25" customHeight="1">
      <c r="J264" s="17"/>
    </row>
    <row r="265" spans="10:10" ht="14.25" customHeight="1">
      <c r="J265" s="17"/>
    </row>
    <row r="266" spans="10:10" ht="14.25" customHeight="1">
      <c r="J266" s="17"/>
    </row>
    <row r="267" spans="10:10" ht="14.25" customHeight="1">
      <c r="J267" s="17"/>
    </row>
    <row r="268" spans="10:10" ht="14.25" customHeight="1">
      <c r="J268" s="17"/>
    </row>
    <row r="269" spans="10:10" ht="14.25" customHeight="1">
      <c r="J269" s="17"/>
    </row>
    <row r="270" spans="10:10" ht="14.25" customHeight="1">
      <c r="J270" s="17"/>
    </row>
    <row r="271" spans="10:10" ht="14.25" customHeight="1">
      <c r="J271" s="17"/>
    </row>
    <row r="272" spans="10:10" ht="14.25" customHeight="1">
      <c r="J272" s="17"/>
    </row>
    <row r="273" spans="10:10" ht="14.25" customHeight="1">
      <c r="J273" s="17"/>
    </row>
    <row r="274" spans="10:10" ht="14.25" customHeight="1">
      <c r="J274" s="17"/>
    </row>
    <row r="275" spans="10:10" ht="14.25" customHeight="1">
      <c r="J275" s="17"/>
    </row>
    <row r="276" spans="10:10" ht="14.25" customHeight="1">
      <c r="J276" s="17"/>
    </row>
    <row r="277" spans="10:10" ht="14.25" customHeight="1">
      <c r="J277" s="17"/>
    </row>
    <row r="278" spans="10:10" ht="14.25" customHeight="1">
      <c r="J278" s="17"/>
    </row>
    <row r="279" spans="10:10" ht="14.25" customHeight="1">
      <c r="J279" s="17"/>
    </row>
    <row r="280" spans="10:10" ht="14.25" customHeight="1">
      <c r="J280" s="17"/>
    </row>
    <row r="281" spans="10:10" ht="14.25" customHeight="1">
      <c r="J281" s="17"/>
    </row>
    <row r="282" spans="10:10" ht="14.25" customHeight="1">
      <c r="J282" s="17"/>
    </row>
    <row r="283" spans="10:10" ht="14.25" customHeight="1">
      <c r="J283" s="17"/>
    </row>
    <row r="284" spans="10:10" ht="14.25" customHeight="1">
      <c r="J284" s="17"/>
    </row>
    <row r="285" spans="10:10" ht="14.25" customHeight="1">
      <c r="J285" s="17"/>
    </row>
    <row r="286" spans="10:10" ht="14.25" customHeight="1">
      <c r="J286" s="17"/>
    </row>
    <row r="287" spans="10:10" ht="14.25" customHeight="1">
      <c r="J287" s="17"/>
    </row>
    <row r="288" spans="10:10" ht="14.25" customHeight="1">
      <c r="J288" s="17"/>
    </row>
    <row r="289" spans="10:10" ht="14.25" customHeight="1">
      <c r="J289" s="17"/>
    </row>
    <row r="290" spans="10:10" ht="14.25" customHeight="1">
      <c r="J290" s="17"/>
    </row>
    <row r="291" spans="10:10" ht="14.25" customHeight="1">
      <c r="J291" s="17"/>
    </row>
    <row r="292" spans="10:10" ht="14.25" customHeight="1">
      <c r="J292" s="17"/>
    </row>
    <row r="293" spans="10:10" ht="14.25" customHeight="1">
      <c r="J293" s="17"/>
    </row>
    <row r="294" spans="10:10" ht="14.25" customHeight="1">
      <c r="J294" s="17"/>
    </row>
    <row r="295" spans="10:10" ht="14.25" customHeight="1">
      <c r="J295" s="17"/>
    </row>
    <row r="296" spans="10:10" ht="14.25" customHeight="1">
      <c r="J296" s="17"/>
    </row>
    <row r="297" spans="10:10" ht="14.25" customHeight="1">
      <c r="J297" s="17"/>
    </row>
    <row r="298" spans="10:10" ht="14.25" customHeight="1">
      <c r="J298" s="17"/>
    </row>
    <row r="299" spans="10:10" ht="14.25" customHeight="1">
      <c r="J299" s="17"/>
    </row>
    <row r="300" spans="10:10" ht="14.25" customHeight="1">
      <c r="J300" s="17"/>
    </row>
    <row r="301" spans="10:10" ht="14.25" customHeight="1">
      <c r="J301" s="17"/>
    </row>
    <row r="302" spans="10:10" ht="14.25" customHeight="1">
      <c r="J302" s="17"/>
    </row>
    <row r="303" spans="10:10" ht="14.25" customHeight="1">
      <c r="J303" s="17"/>
    </row>
    <row r="304" spans="10:10" ht="14.25" customHeight="1">
      <c r="J304" s="17"/>
    </row>
    <row r="305" spans="10:10" ht="14.25" customHeight="1">
      <c r="J305" s="17"/>
    </row>
    <row r="306" spans="10:10" ht="14.25" customHeight="1">
      <c r="J306" s="17"/>
    </row>
    <row r="307" spans="10:10" ht="14.25" customHeight="1">
      <c r="J307" s="17"/>
    </row>
    <row r="308" spans="10:10" ht="14.25" customHeight="1">
      <c r="J308" s="17"/>
    </row>
    <row r="309" spans="10:10" ht="14.25" customHeight="1">
      <c r="J309" s="17"/>
    </row>
    <row r="310" spans="10:10" ht="14.25" customHeight="1">
      <c r="J310" s="17"/>
    </row>
    <row r="311" spans="10:10" ht="14.25" customHeight="1">
      <c r="J311" s="17"/>
    </row>
    <row r="312" spans="10:10" ht="14.25" customHeight="1">
      <c r="J312" s="17"/>
    </row>
    <row r="313" spans="10:10" ht="14.25" customHeight="1">
      <c r="J313" s="17"/>
    </row>
    <row r="314" spans="10:10" ht="14.25" customHeight="1">
      <c r="J314" s="17"/>
    </row>
    <row r="315" spans="10:10" ht="14.25" customHeight="1">
      <c r="J315" s="17"/>
    </row>
    <row r="316" spans="10:10" ht="14.25" customHeight="1">
      <c r="J316" s="17"/>
    </row>
    <row r="317" spans="10:10" ht="14.25" customHeight="1">
      <c r="J317" s="17"/>
    </row>
    <row r="318" spans="10:10" ht="14.25" customHeight="1">
      <c r="J318" s="17"/>
    </row>
    <row r="319" spans="10:10" ht="14.25" customHeight="1">
      <c r="J319" s="17"/>
    </row>
    <row r="320" spans="10:10" ht="14.25" customHeight="1">
      <c r="J320" s="17"/>
    </row>
    <row r="321" spans="10:10" ht="14.25" customHeight="1">
      <c r="J321" s="17"/>
    </row>
    <row r="322" spans="10:10" ht="14.25" customHeight="1">
      <c r="J322" s="17"/>
    </row>
    <row r="323" spans="10:10" ht="14.25" customHeight="1">
      <c r="J323" s="17"/>
    </row>
    <row r="324" spans="10:10" ht="14.25" customHeight="1">
      <c r="J324" s="17"/>
    </row>
    <row r="325" spans="10:10" ht="14.25" customHeight="1">
      <c r="J325" s="17"/>
    </row>
    <row r="326" spans="10:10" ht="14.25" customHeight="1">
      <c r="J326" s="17"/>
    </row>
    <row r="327" spans="10:10" ht="14.25" customHeight="1">
      <c r="J327" s="17"/>
    </row>
    <row r="328" spans="10:10" ht="14.25" customHeight="1">
      <c r="J328" s="17"/>
    </row>
    <row r="329" spans="10:10" ht="14.25" customHeight="1">
      <c r="J329" s="17"/>
    </row>
    <row r="330" spans="10:10" ht="14.25" customHeight="1">
      <c r="J330" s="17"/>
    </row>
    <row r="331" spans="10:10" ht="14.25" customHeight="1">
      <c r="J331" s="17"/>
    </row>
    <row r="332" spans="10:10" ht="14.25" customHeight="1">
      <c r="J332" s="17"/>
    </row>
    <row r="333" spans="10:10" ht="14.25" customHeight="1">
      <c r="J333" s="17"/>
    </row>
    <row r="334" spans="10:10" ht="14.25" customHeight="1">
      <c r="J334" s="17"/>
    </row>
    <row r="335" spans="10:10" ht="14.25" customHeight="1">
      <c r="J335" s="17"/>
    </row>
    <row r="336" spans="10:10" ht="14.25" customHeight="1">
      <c r="J336" s="17"/>
    </row>
    <row r="337" spans="10:10" ht="14.25" customHeight="1">
      <c r="J337" s="17"/>
    </row>
    <row r="338" spans="10:10" ht="14.25" customHeight="1">
      <c r="J338" s="17"/>
    </row>
    <row r="339" spans="10:10" ht="14.25" customHeight="1">
      <c r="J339" s="17"/>
    </row>
    <row r="340" spans="10:10" ht="14.25" customHeight="1">
      <c r="J340" s="17"/>
    </row>
    <row r="341" spans="10:10" ht="14.25" customHeight="1">
      <c r="J341" s="17"/>
    </row>
    <row r="342" spans="10:10" ht="14.25" customHeight="1">
      <c r="J342" s="17"/>
    </row>
    <row r="343" spans="10:10" ht="14.25" customHeight="1">
      <c r="J343" s="17"/>
    </row>
    <row r="344" spans="10:10" ht="14.25" customHeight="1">
      <c r="J344" s="17"/>
    </row>
    <row r="345" spans="10:10" ht="14.25" customHeight="1">
      <c r="J345" s="17"/>
    </row>
    <row r="346" spans="10:10" ht="14.25" customHeight="1">
      <c r="J346" s="17"/>
    </row>
    <row r="347" spans="10:10" ht="14.25" customHeight="1">
      <c r="J347" s="17"/>
    </row>
    <row r="348" spans="10:10" ht="14.25" customHeight="1">
      <c r="J348" s="17"/>
    </row>
    <row r="349" spans="10:10" ht="14.25" customHeight="1">
      <c r="J349" s="17"/>
    </row>
    <row r="350" spans="10:10" ht="14.25" customHeight="1">
      <c r="J350" s="17"/>
    </row>
    <row r="351" spans="10:10" ht="14.25" customHeight="1">
      <c r="J351" s="17"/>
    </row>
    <row r="352" spans="10:10" ht="14.25" customHeight="1">
      <c r="J352" s="17"/>
    </row>
    <row r="353" spans="10:10" ht="14.25" customHeight="1">
      <c r="J353" s="17"/>
    </row>
    <row r="354" spans="10:10" ht="14.25" customHeight="1">
      <c r="J354" s="17"/>
    </row>
    <row r="355" spans="10:10" ht="14.25" customHeight="1">
      <c r="J355" s="17"/>
    </row>
    <row r="356" spans="10:10" ht="14.25" customHeight="1">
      <c r="J356" s="17"/>
    </row>
    <row r="357" spans="10:10" ht="14.25" customHeight="1">
      <c r="J357" s="17"/>
    </row>
    <row r="358" spans="10:10" ht="14.25" customHeight="1">
      <c r="J358" s="17"/>
    </row>
    <row r="359" spans="10:10" ht="14.25" customHeight="1">
      <c r="J359" s="17"/>
    </row>
    <row r="360" spans="10:10" ht="14.25" customHeight="1">
      <c r="J360" s="17"/>
    </row>
    <row r="361" spans="10:10" ht="14.25" customHeight="1">
      <c r="J361" s="17"/>
    </row>
    <row r="362" spans="10:10" ht="14.25" customHeight="1">
      <c r="J362" s="17"/>
    </row>
    <row r="363" spans="10:10" ht="14.25" customHeight="1">
      <c r="J363" s="17"/>
    </row>
    <row r="364" spans="10:10" ht="14.25" customHeight="1">
      <c r="J364" s="17"/>
    </row>
    <row r="365" spans="10:10" ht="14.25" customHeight="1">
      <c r="J365" s="17"/>
    </row>
    <row r="366" spans="10:10" ht="14.25" customHeight="1">
      <c r="J366" s="17"/>
    </row>
    <row r="367" spans="10:10" ht="14.25" customHeight="1">
      <c r="J367" s="17"/>
    </row>
    <row r="368" spans="10:10" ht="14.25" customHeight="1">
      <c r="J368" s="17"/>
    </row>
    <row r="369" spans="10:10" ht="14.25" customHeight="1">
      <c r="J369" s="17"/>
    </row>
    <row r="370" spans="10:10" ht="14.25" customHeight="1">
      <c r="J370" s="17"/>
    </row>
    <row r="371" spans="10:10" ht="14.25" customHeight="1">
      <c r="J371" s="17"/>
    </row>
    <row r="372" spans="10:10" ht="14.25" customHeight="1">
      <c r="J372" s="17"/>
    </row>
    <row r="373" spans="10:10" ht="14.25" customHeight="1">
      <c r="J373" s="17"/>
    </row>
    <row r="374" spans="10:10" ht="14.25" customHeight="1">
      <c r="J374" s="17"/>
    </row>
    <row r="375" spans="10:10" ht="14.25" customHeight="1">
      <c r="J375" s="17"/>
    </row>
    <row r="376" spans="10:10" ht="14.25" customHeight="1">
      <c r="J376" s="17"/>
    </row>
    <row r="377" spans="10:10" ht="14.25" customHeight="1">
      <c r="J377" s="17"/>
    </row>
    <row r="378" spans="10:10" ht="14.25" customHeight="1">
      <c r="J378" s="17"/>
    </row>
    <row r="379" spans="10:10" ht="14.25" customHeight="1">
      <c r="J379" s="17"/>
    </row>
    <row r="380" spans="10:10" ht="14.25" customHeight="1">
      <c r="J380" s="17"/>
    </row>
    <row r="381" spans="10:10" ht="14.25" customHeight="1">
      <c r="J381" s="17"/>
    </row>
    <row r="382" spans="10:10" ht="14.25" customHeight="1">
      <c r="J382" s="17"/>
    </row>
    <row r="383" spans="10:10" ht="14.25" customHeight="1">
      <c r="J383" s="17"/>
    </row>
    <row r="384" spans="10:10" ht="14.25" customHeight="1">
      <c r="J384" s="17"/>
    </row>
    <row r="385" spans="10:10" ht="14.25" customHeight="1">
      <c r="J385" s="17"/>
    </row>
    <row r="386" spans="10:10" ht="14.25" customHeight="1">
      <c r="J386" s="17"/>
    </row>
    <row r="387" spans="10:10" ht="14.25" customHeight="1">
      <c r="J387" s="17"/>
    </row>
    <row r="388" spans="10:10" ht="14.25" customHeight="1">
      <c r="J388" s="17"/>
    </row>
    <row r="389" spans="10:10" ht="14.25" customHeight="1">
      <c r="J389" s="17"/>
    </row>
    <row r="390" spans="10:10" ht="14.25" customHeight="1">
      <c r="J390" s="17"/>
    </row>
    <row r="391" spans="10:10" ht="14.25" customHeight="1">
      <c r="J391" s="17"/>
    </row>
    <row r="392" spans="10:10" ht="14.25" customHeight="1">
      <c r="J392" s="17"/>
    </row>
    <row r="393" spans="10:10" ht="14.25" customHeight="1">
      <c r="J393" s="17"/>
    </row>
    <row r="394" spans="10:10" ht="14.25" customHeight="1">
      <c r="J394" s="17"/>
    </row>
    <row r="395" spans="10:10" ht="14.25" customHeight="1">
      <c r="J395" s="17"/>
    </row>
    <row r="396" spans="10:10" ht="14.25" customHeight="1">
      <c r="J396" s="17"/>
    </row>
    <row r="397" spans="10:10" ht="14.25" customHeight="1">
      <c r="J397" s="17"/>
    </row>
    <row r="398" spans="10:10" ht="14.25" customHeight="1">
      <c r="J398" s="17"/>
    </row>
    <row r="399" spans="10:10" ht="14.25" customHeight="1">
      <c r="J399" s="17"/>
    </row>
    <row r="400" spans="10:10" ht="14.25" customHeight="1">
      <c r="J400" s="17"/>
    </row>
    <row r="401" spans="10:10" ht="14.25" customHeight="1">
      <c r="J401" s="17"/>
    </row>
    <row r="402" spans="10:10" ht="14.25" customHeight="1">
      <c r="J402" s="17"/>
    </row>
    <row r="403" spans="10:10" ht="14.25" customHeight="1">
      <c r="J403" s="17"/>
    </row>
    <row r="404" spans="10:10" ht="14.25" customHeight="1">
      <c r="J404" s="17"/>
    </row>
    <row r="405" spans="10:10" ht="14.25" customHeight="1">
      <c r="J405" s="17"/>
    </row>
    <row r="406" spans="10:10" ht="14.25" customHeight="1">
      <c r="J406" s="17"/>
    </row>
    <row r="407" spans="10:10" ht="14.25" customHeight="1">
      <c r="J407" s="17"/>
    </row>
    <row r="408" spans="10:10" ht="14.25" customHeight="1">
      <c r="J408" s="17"/>
    </row>
    <row r="409" spans="10:10" ht="14.25" customHeight="1">
      <c r="J409" s="17"/>
    </row>
    <row r="410" spans="10:10" ht="14.25" customHeight="1">
      <c r="J410" s="17"/>
    </row>
    <row r="411" spans="10:10" ht="14.25" customHeight="1">
      <c r="J411" s="17"/>
    </row>
    <row r="412" spans="10:10" ht="14.25" customHeight="1">
      <c r="J412" s="17"/>
    </row>
    <row r="413" spans="10:10" ht="14.25" customHeight="1">
      <c r="J413" s="17"/>
    </row>
    <row r="414" spans="10:10" ht="14.25" customHeight="1">
      <c r="J414" s="17"/>
    </row>
    <row r="415" spans="10:10" ht="14.25" customHeight="1">
      <c r="J415" s="17"/>
    </row>
    <row r="416" spans="10:10" ht="14.25" customHeight="1">
      <c r="J416" s="17"/>
    </row>
    <row r="417" spans="10:10" ht="14.25" customHeight="1">
      <c r="J417" s="17"/>
    </row>
    <row r="418" spans="10:10" ht="14.25" customHeight="1">
      <c r="J418" s="17"/>
    </row>
    <row r="419" spans="10:10" ht="14.25" customHeight="1">
      <c r="J419" s="17"/>
    </row>
    <row r="420" spans="10:10" ht="14.25" customHeight="1">
      <c r="J420" s="17"/>
    </row>
    <row r="421" spans="10:10" ht="14.25" customHeight="1">
      <c r="J421" s="17"/>
    </row>
    <row r="422" spans="10:10" ht="14.25" customHeight="1">
      <c r="J422" s="17"/>
    </row>
    <row r="423" spans="10:10" ht="14.25" customHeight="1">
      <c r="J423" s="17"/>
    </row>
    <row r="424" spans="10:10" ht="14.25" customHeight="1">
      <c r="J424" s="17"/>
    </row>
    <row r="425" spans="10:10" ht="14.25" customHeight="1">
      <c r="J425" s="17"/>
    </row>
    <row r="426" spans="10:10" ht="14.25" customHeight="1">
      <c r="J426" s="17"/>
    </row>
    <row r="427" spans="10:10" ht="14.25" customHeight="1">
      <c r="J427" s="17"/>
    </row>
    <row r="428" spans="10:10" ht="14.25" customHeight="1">
      <c r="J428" s="17"/>
    </row>
    <row r="429" spans="10:10" ht="14.25" customHeight="1">
      <c r="J429" s="17"/>
    </row>
    <row r="430" spans="10:10" ht="14.25" customHeight="1">
      <c r="J430" s="17"/>
    </row>
    <row r="431" spans="10:10" ht="14.25" customHeight="1">
      <c r="J431" s="17"/>
    </row>
    <row r="432" spans="10:10" ht="14.25" customHeight="1">
      <c r="J432" s="17"/>
    </row>
    <row r="433" spans="10:10" ht="14.25" customHeight="1">
      <c r="J433" s="17"/>
    </row>
    <row r="434" spans="10:10" ht="14.25" customHeight="1">
      <c r="J434" s="17"/>
    </row>
    <row r="435" spans="10:10" ht="14.25" customHeight="1">
      <c r="J435" s="17"/>
    </row>
    <row r="436" spans="10:10" ht="14.25" customHeight="1">
      <c r="J436" s="17"/>
    </row>
    <row r="437" spans="10:10" ht="14.25" customHeight="1">
      <c r="J437" s="17"/>
    </row>
    <row r="438" spans="10:10" ht="14.25" customHeight="1">
      <c r="J438" s="17"/>
    </row>
    <row r="439" spans="10:10" ht="14.25" customHeight="1">
      <c r="J439" s="17"/>
    </row>
    <row r="440" spans="10:10" ht="14.25" customHeight="1">
      <c r="J440" s="17"/>
    </row>
    <row r="441" spans="10:10" ht="14.25" customHeight="1">
      <c r="J441" s="17"/>
    </row>
    <row r="442" spans="10:10" ht="14.25" customHeight="1">
      <c r="J442" s="17"/>
    </row>
    <row r="443" spans="10:10" ht="14.25" customHeight="1">
      <c r="J443" s="17"/>
    </row>
    <row r="444" spans="10:10" ht="14.25" customHeight="1">
      <c r="J444" s="17"/>
    </row>
    <row r="445" spans="10:10" ht="14.25" customHeight="1">
      <c r="J445" s="17"/>
    </row>
    <row r="446" spans="10:10" ht="14.25" customHeight="1">
      <c r="J446" s="17"/>
    </row>
    <row r="447" spans="10:10" ht="14.25" customHeight="1">
      <c r="J447" s="17"/>
    </row>
    <row r="448" spans="10:10" ht="14.25" customHeight="1">
      <c r="J448" s="17"/>
    </row>
    <row r="449" spans="10:10" ht="14.25" customHeight="1">
      <c r="J449" s="17"/>
    </row>
    <row r="450" spans="10:10" ht="14.25" customHeight="1">
      <c r="J450" s="17"/>
    </row>
    <row r="451" spans="10:10" ht="14.25" customHeight="1">
      <c r="J451" s="17"/>
    </row>
    <row r="452" spans="10:10" ht="14.25" customHeight="1">
      <c r="J452" s="17"/>
    </row>
    <row r="453" spans="10:10" ht="14.25" customHeight="1">
      <c r="J453" s="17"/>
    </row>
    <row r="454" spans="10:10" ht="14.25" customHeight="1">
      <c r="J454" s="17"/>
    </row>
    <row r="455" spans="10:10" ht="14.25" customHeight="1">
      <c r="J455" s="17"/>
    </row>
    <row r="456" spans="10:10" ht="14.25" customHeight="1">
      <c r="J456" s="17"/>
    </row>
    <row r="457" spans="10:10" ht="14.25" customHeight="1">
      <c r="J457" s="17"/>
    </row>
    <row r="458" spans="10:10" ht="14.25" customHeight="1">
      <c r="J458" s="17"/>
    </row>
    <row r="459" spans="10:10" ht="14.25" customHeight="1">
      <c r="J459" s="17"/>
    </row>
    <row r="460" spans="10:10" ht="14.25" customHeight="1">
      <c r="J460" s="17"/>
    </row>
    <row r="461" spans="10:10" ht="14.25" customHeight="1">
      <c r="J461" s="17"/>
    </row>
    <row r="462" spans="10:10" ht="14.25" customHeight="1">
      <c r="J462" s="17"/>
    </row>
    <row r="463" spans="10:10" ht="14.25" customHeight="1">
      <c r="J463" s="17"/>
    </row>
    <row r="464" spans="10:10" ht="14.25" customHeight="1">
      <c r="J464" s="17"/>
    </row>
    <row r="465" spans="10:10" ht="14.25" customHeight="1">
      <c r="J465" s="17"/>
    </row>
    <row r="466" spans="10:10" ht="14.25" customHeight="1">
      <c r="J466" s="17"/>
    </row>
    <row r="467" spans="10:10" ht="14.25" customHeight="1">
      <c r="J467" s="17"/>
    </row>
    <row r="468" spans="10:10" ht="14.25" customHeight="1">
      <c r="J468" s="17"/>
    </row>
    <row r="469" spans="10:10" ht="14.25" customHeight="1">
      <c r="J469" s="17"/>
    </row>
    <row r="470" spans="10:10" ht="14.25" customHeight="1">
      <c r="J470" s="17"/>
    </row>
    <row r="471" spans="10:10" ht="14.25" customHeight="1">
      <c r="J471" s="17"/>
    </row>
    <row r="472" spans="10:10" ht="14.25" customHeight="1">
      <c r="J472" s="17"/>
    </row>
    <row r="473" spans="10:10" ht="14.25" customHeight="1">
      <c r="J473" s="17"/>
    </row>
    <row r="474" spans="10:10" ht="14.25" customHeight="1">
      <c r="J474" s="17"/>
    </row>
    <row r="475" spans="10:10" ht="14.25" customHeight="1">
      <c r="J475" s="17"/>
    </row>
    <row r="476" spans="10:10" ht="14.25" customHeight="1">
      <c r="J476" s="17"/>
    </row>
    <row r="477" spans="10:10" ht="14.25" customHeight="1">
      <c r="J477" s="17"/>
    </row>
    <row r="478" spans="10:10" ht="14.25" customHeight="1">
      <c r="J478" s="17"/>
    </row>
    <row r="479" spans="10:10" ht="14.25" customHeight="1">
      <c r="J479" s="17"/>
    </row>
    <row r="480" spans="10:10" ht="14.25" customHeight="1">
      <c r="J480" s="17"/>
    </row>
    <row r="481" spans="10:10" ht="14.25" customHeight="1">
      <c r="J481" s="17"/>
    </row>
    <row r="482" spans="10:10" ht="14.25" customHeight="1">
      <c r="J482" s="17"/>
    </row>
    <row r="483" spans="10:10" ht="14.25" customHeight="1">
      <c r="J483" s="17"/>
    </row>
    <row r="484" spans="10:10" ht="14.25" customHeight="1">
      <c r="J484" s="17"/>
    </row>
    <row r="485" spans="10:10" ht="14.25" customHeight="1">
      <c r="J485" s="17"/>
    </row>
    <row r="486" spans="10:10" ht="14.25" customHeight="1">
      <c r="J486" s="17"/>
    </row>
    <row r="487" spans="10:10" ht="14.25" customHeight="1">
      <c r="J487" s="17"/>
    </row>
    <row r="488" spans="10:10" ht="14.25" customHeight="1">
      <c r="J488" s="17"/>
    </row>
    <row r="489" spans="10:10" ht="14.25" customHeight="1">
      <c r="J489" s="17"/>
    </row>
    <row r="490" spans="10:10" ht="14.25" customHeight="1">
      <c r="J490" s="17"/>
    </row>
    <row r="491" spans="10:10" ht="14.25" customHeight="1">
      <c r="J491" s="17"/>
    </row>
    <row r="492" spans="10:10" ht="14.25" customHeight="1">
      <c r="J492" s="17"/>
    </row>
    <row r="493" spans="10:10" ht="14.25" customHeight="1">
      <c r="J493" s="17"/>
    </row>
    <row r="494" spans="10:10" ht="14.25" customHeight="1">
      <c r="J494" s="17"/>
    </row>
    <row r="495" spans="10:10" ht="14.25" customHeight="1">
      <c r="J495" s="17"/>
    </row>
    <row r="496" spans="10:10" ht="14.25" customHeight="1">
      <c r="J496" s="17"/>
    </row>
    <row r="497" spans="10:10" ht="14.25" customHeight="1">
      <c r="J497" s="17"/>
    </row>
    <row r="498" spans="10:10" ht="14.25" customHeight="1">
      <c r="J498" s="17"/>
    </row>
    <row r="499" spans="10:10" ht="14.25" customHeight="1">
      <c r="J499" s="17"/>
    </row>
    <row r="500" spans="10:10" ht="14.25" customHeight="1">
      <c r="J500" s="17"/>
    </row>
    <row r="501" spans="10:10" ht="14.25" customHeight="1">
      <c r="J501" s="17"/>
    </row>
    <row r="502" spans="10:10" ht="14.25" customHeight="1">
      <c r="J502" s="17"/>
    </row>
    <row r="503" spans="10:10" ht="14.25" customHeight="1">
      <c r="J503" s="17"/>
    </row>
    <row r="504" spans="10:10" ht="14.25" customHeight="1">
      <c r="J504" s="17"/>
    </row>
    <row r="505" spans="10:10" ht="14.25" customHeight="1">
      <c r="J505" s="17"/>
    </row>
    <row r="506" spans="10:10" ht="14.25" customHeight="1">
      <c r="J506" s="17"/>
    </row>
    <row r="507" spans="10:10" ht="14.25" customHeight="1">
      <c r="J507" s="17"/>
    </row>
    <row r="508" spans="10:10" ht="14.25" customHeight="1">
      <c r="J508" s="17"/>
    </row>
    <row r="509" spans="10:10" ht="14.25" customHeight="1">
      <c r="J509" s="17"/>
    </row>
    <row r="510" spans="10:10" ht="14.25" customHeight="1">
      <c r="J510" s="17"/>
    </row>
    <row r="511" spans="10:10" ht="14.25" customHeight="1">
      <c r="J511" s="17"/>
    </row>
    <row r="512" spans="10:10" ht="14.25" customHeight="1">
      <c r="J512" s="17"/>
    </row>
    <row r="513" spans="10:10" ht="14.25" customHeight="1">
      <c r="J513" s="17"/>
    </row>
    <row r="514" spans="10:10" ht="14.25" customHeight="1">
      <c r="J514" s="17"/>
    </row>
    <row r="515" spans="10:10" ht="14.25" customHeight="1">
      <c r="J515" s="17"/>
    </row>
    <row r="516" spans="10:10" ht="14.25" customHeight="1">
      <c r="J516" s="17"/>
    </row>
    <row r="517" spans="10:10" ht="14.25" customHeight="1">
      <c r="J517" s="17"/>
    </row>
    <row r="518" spans="10:10" ht="14.25" customHeight="1">
      <c r="J518" s="17"/>
    </row>
    <row r="519" spans="10:10" ht="14.25" customHeight="1">
      <c r="J519" s="17"/>
    </row>
    <row r="520" spans="10:10" ht="14.25" customHeight="1">
      <c r="J520" s="17"/>
    </row>
    <row r="521" spans="10:10" ht="14.25" customHeight="1">
      <c r="J521" s="17"/>
    </row>
    <row r="522" spans="10:10" ht="14.25" customHeight="1">
      <c r="J522" s="17"/>
    </row>
    <row r="523" spans="10:10" ht="14.25" customHeight="1">
      <c r="J523" s="17"/>
    </row>
    <row r="524" spans="10:10" ht="14.25" customHeight="1">
      <c r="J524" s="17"/>
    </row>
    <row r="525" spans="10:10" ht="14.25" customHeight="1">
      <c r="J525" s="17"/>
    </row>
    <row r="526" spans="10:10" ht="14.25" customHeight="1">
      <c r="J526" s="17"/>
    </row>
    <row r="527" spans="10:10" ht="14.25" customHeight="1">
      <c r="J527" s="17"/>
    </row>
    <row r="528" spans="10:10" ht="14.25" customHeight="1">
      <c r="J528" s="17"/>
    </row>
    <row r="529" spans="10:10" ht="14.25" customHeight="1">
      <c r="J529" s="17"/>
    </row>
    <row r="530" spans="10:10" ht="14.25" customHeight="1">
      <c r="J530" s="17"/>
    </row>
    <row r="531" spans="10:10" ht="14.25" customHeight="1">
      <c r="J531" s="17"/>
    </row>
    <row r="532" spans="10:10" ht="14.25" customHeight="1">
      <c r="J532" s="17"/>
    </row>
    <row r="533" spans="10:10" ht="14.25" customHeight="1">
      <c r="J533" s="17"/>
    </row>
    <row r="534" spans="10:10" ht="14.25" customHeight="1">
      <c r="J534" s="17"/>
    </row>
    <row r="535" spans="10:10" ht="14.25" customHeight="1">
      <c r="J535" s="17"/>
    </row>
    <row r="536" spans="10:10" ht="14.25" customHeight="1">
      <c r="J536" s="17"/>
    </row>
    <row r="537" spans="10:10" ht="14.25" customHeight="1">
      <c r="J537" s="17"/>
    </row>
    <row r="538" spans="10:10" ht="14.25" customHeight="1">
      <c r="J538" s="17"/>
    </row>
    <row r="539" spans="10:10" ht="14.25" customHeight="1">
      <c r="J539" s="17"/>
    </row>
    <row r="540" spans="10:10" ht="14.25" customHeight="1">
      <c r="J540" s="17"/>
    </row>
    <row r="541" spans="10:10" ht="14.25" customHeight="1">
      <c r="J541" s="17"/>
    </row>
    <row r="542" spans="10:10" ht="14.25" customHeight="1">
      <c r="J542" s="17"/>
    </row>
    <row r="543" spans="10:10" ht="14.25" customHeight="1">
      <c r="J543" s="17"/>
    </row>
    <row r="544" spans="10:10" ht="14.25" customHeight="1">
      <c r="J544" s="17"/>
    </row>
    <row r="545" spans="10:10" ht="14.25" customHeight="1">
      <c r="J545" s="17"/>
    </row>
    <row r="546" spans="10:10" ht="14.25" customHeight="1">
      <c r="J546" s="17"/>
    </row>
    <row r="547" spans="10:10" ht="14.25" customHeight="1">
      <c r="J547" s="17"/>
    </row>
    <row r="548" spans="10:10" ht="14.25" customHeight="1">
      <c r="J548" s="17"/>
    </row>
    <row r="549" spans="10:10" ht="14.25" customHeight="1">
      <c r="J549" s="17"/>
    </row>
    <row r="550" spans="10:10" ht="14.25" customHeight="1">
      <c r="J550" s="17"/>
    </row>
    <row r="551" spans="10:10" ht="14.25" customHeight="1">
      <c r="J551" s="17"/>
    </row>
    <row r="552" spans="10:10" ht="14.25" customHeight="1">
      <c r="J552" s="17"/>
    </row>
    <row r="553" spans="10:10" ht="14.25" customHeight="1">
      <c r="J553" s="17"/>
    </row>
    <row r="554" spans="10:10" ht="14.25" customHeight="1">
      <c r="J554" s="17"/>
    </row>
    <row r="555" spans="10:10" ht="14.25" customHeight="1">
      <c r="J555" s="17"/>
    </row>
    <row r="556" spans="10:10" ht="14.25" customHeight="1">
      <c r="J556" s="17"/>
    </row>
    <row r="557" spans="10:10" ht="14.25" customHeight="1">
      <c r="J557" s="17"/>
    </row>
    <row r="558" spans="10:10" ht="14.25" customHeight="1">
      <c r="J558" s="17"/>
    </row>
    <row r="559" spans="10:10" ht="14.25" customHeight="1">
      <c r="J559" s="17"/>
    </row>
    <row r="560" spans="10:10" ht="14.25" customHeight="1">
      <c r="J560" s="17"/>
    </row>
    <row r="561" spans="10:10" ht="14.25" customHeight="1">
      <c r="J561" s="17"/>
    </row>
    <row r="562" spans="10:10" ht="14.25" customHeight="1">
      <c r="J562" s="17"/>
    </row>
    <row r="563" spans="10:10" ht="14.25" customHeight="1">
      <c r="J563" s="17"/>
    </row>
    <row r="564" spans="10:10" ht="14.25" customHeight="1">
      <c r="J564" s="17"/>
    </row>
    <row r="565" spans="10:10" ht="14.25" customHeight="1">
      <c r="J565" s="17"/>
    </row>
    <row r="566" spans="10:10" ht="14.25" customHeight="1">
      <c r="J566" s="17"/>
    </row>
    <row r="567" spans="10:10" ht="14.25" customHeight="1">
      <c r="J567" s="17"/>
    </row>
    <row r="568" spans="10:10" ht="14.25" customHeight="1">
      <c r="J568" s="17"/>
    </row>
    <row r="569" spans="10:10" ht="14.25" customHeight="1">
      <c r="J569" s="17"/>
    </row>
    <row r="570" spans="10:10" ht="14.25" customHeight="1">
      <c r="J570" s="17"/>
    </row>
    <row r="571" spans="10:10" ht="14.25" customHeight="1">
      <c r="J571" s="17"/>
    </row>
    <row r="572" spans="10:10" ht="14.25" customHeight="1">
      <c r="J572" s="17"/>
    </row>
    <row r="573" spans="10:10" ht="14.25" customHeight="1">
      <c r="J573" s="17"/>
    </row>
    <row r="574" spans="10:10" ht="14.25" customHeight="1">
      <c r="J574" s="17"/>
    </row>
    <row r="575" spans="10:10" ht="14.25" customHeight="1">
      <c r="J575" s="17"/>
    </row>
    <row r="576" spans="10:10" ht="14.25" customHeight="1">
      <c r="J576" s="17"/>
    </row>
    <row r="577" spans="10:10" ht="14.25" customHeight="1">
      <c r="J577" s="17"/>
    </row>
    <row r="578" spans="10:10" ht="14.25" customHeight="1">
      <c r="J578" s="17"/>
    </row>
    <row r="579" spans="10:10" ht="14.25" customHeight="1">
      <c r="J579" s="17"/>
    </row>
    <row r="580" spans="10:10" ht="14.25" customHeight="1">
      <c r="J580" s="17"/>
    </row>
    <row r="581" spans="10:10" ht="14.25" customHeight="1">
      <c r="J581" s="17"/>
    </row>
    <row r="582" spans="10:10" ht="14.25" customHeight="1">
      <c r="J582" s="17"/>
    </row>
    <row r="583" spans="10:10" ht="14.25" customHeight="1">
      <c r="J583" s="17"/>
    </row>
    <row r="584" spans="10:10" ht="14.25" customHeight="1">
      <c r="J584" s="17"/>
    </row>
    <row r="585" spans="10:10" ht="14.25" customHeight="1">
      <c r="J585" s="17"/>
    </row>
    <row r="586" spans="10:10" ht="14.25" customHeight="1">
      <c r="J586" s="17"/>
    </row>
    <row r="587" spans="10:10" ht="14.25" customHeight="1">
      <c r="J587" s="17"/>
    </row>
    <row r="588" spans="10:10" ht="14.25" customHeight="1">
      <c r="J588" s="17"/>
    </row>
    <row r="589" spans="10:10" ht="14.25" customHeight="1">
      <c r="J589" s="17"/>
    </row>
    <row r="590" spans="10:10" ht="14.25" customHeight="1">
      <c r="J590" s="17"/>
    </row>
    <row r="591" spans="10:10" ht="14.25" customHeight="1">
      <c r="J591" s="17"/>
    </row>
    <row r="592" spans="10:10" ht="14.25" customHeight="1">
      <c r="J592" s="17"/>
    </row>
    <row r="593" spans="10:10" ht="14.25" customHeight="1">
      <c r="J593" s="17"/>
    </row>
    <row r="594" spans="10:10" ht="14.25" customHeight="1">
      <c r="J594" s="17"/>
    </row>
    <row r="595" spans="10:10" ht="14.25" customHeight="1">
      <c r="J595" s="17"/>
    </row>
    <row r="596" spans="10:10" ht="14.25" customHeight="1">
      <c r="J596" s="17"/>
    </row>
    <row r="597" spans="10:10" ht="14.25" customHeight="1">
      <c r="J597" s="17"/>
    </row>
    <row r="598" spans="10:10" ht="14.25" customHeight="1">
      <c r="J598" s="17"/>
    </row>
    <row r="599" spans="10:10" ht="14.25" customHeight="1">
      <c r="J599" s="17"/>
    </row>
    <row r="600" spans="10:10" ht="14.25" customHeight="1">
      <c r="J600" s="17"/>
    </row>
    <row r="601" spans="10:10" ht="14.25" customHeight="1">
      <c r="J601" s="17"/>
    </row>
    <row r="602" spans="10:10" ht="14.25" customHeight="1">
      <c r="J602" s="17"/>
    </row>
    <row r="603" spans="10:10" ht="14.25" customHeight="1">
      <c r="J603" s="17"/>
    </row>
    <row r="604" spans="10:10" ht="14.25" customHeight="1">
      <c r="J604" s="17"/>
    </row>
    <row r="605" spans="10:10" ht="14.25" customHeight="1">
      <c r="J605" s="17"/>
    </row>
    <row r="606" spans="10:10" ht="14.25" customHeight="1">
      <c r="J606" s="17"/>
    </row>
    <row r="607" spans="10:10" ht="14.25" customHeight="1">
      <c r="J607" s="17"/>
    </row>
    <row r="608" spans="10:10" ht="14.25" customHeight="1">
      <c r="J608" s="17"/>
    </row>
    <row r="609" spans="10:10" ht="14.25" customHeight="1">
      <c r="J609" s="17"/>
    </row>
    <row r="610" spans="10:10" ht="14.25" customHeight="1">
      <c r="J610" s="17"/>
    </row>
    <row r="611" spans="10:10" ht="14.25" customHeight="1">
      <c r="J611" s="17"/>
    </row>
    <row r="612" spans="10:10" ht="14.25" customHeight="1">
      <c r="J612" s="17"/>
    </row>
    <row r="613" spans="10:10" ht="14.25" customHeight="1">
      <c r="J613" s="17"/>
    </row>
    <row r="614" spans="10:10" ht="14.25" customHeight="1">
      <c r="J614" s="17"/>
    </row>
    <row r="615" spans="10:10" ht="14.25" customHeight="1">
      <c r="J615" s="17"/>
    </row>
    <row r="616" spans="10:10" ht="14.25" customHeight="1">
      <c r="J616" s="17"/>
    </row>
    <row r="617" spans="10:10" ht="14.25" customHeight="1">
      <c r="J617" s="17"/>
    </row>
    <row r="618" spans="10:10" ht="14.25" customHeight="1">
      <c r="J618" s="17"/>
    </row>
    <row r="619" spans="10:10" ht="14.25" customHeight="1">
      <c r="J619" s="17"/>
    </row>
    <row r="620" spans="10:10" ht="14.25" customHeight="1">
      <c r="J620" s="17"/>
    </row>
    <row r="621" spans="10:10" ht="14.25" customHeight="1">
      <c r="J621" s="17"/>
    </row>
    <row r="622" spans="10:10" ht="14.25" customHeight="1">
      <c r="J622" s="17"/>
    </row>
    <row r="623" spans="10:10" ht="14.25" customHeight="1">
      <c r="J623" s="17"/>
    </row>
    <row r="624" spans="10:10" ht="14.25" customHeight="1">
      <c r="J624" s="17"/>
    </row>
    <row r="625" spans="10:10" ht="14.25" customHeight="1">
      <c r="J625" s="17"/>
    </row>
    <row r="626" spans="10:10" ht="14.25" customHeight="1">
      <c r="J626" s="17"/>
    </row>
    <row r="627" spans="10:10" ht="14.25" customHeight="1">
      <c r="J627" s="17"/>
    </row>
    <row r="628" spans="10:10" ht="14.25" customHeight="1">
      <c r="J628" s="17"/>
    </row>
    <row r="629" spans="10:10" ht="14.25" customHeight="1">
      <c r="J629" s="17"/>
    </row>
    <row r="630" spans="10:10" ht="14.25" customHeight="1">
      <c r="J630" s="17"/>
    </row>
    <row r="631" spans="10:10" ht="14.25" customHeight="1">
      <c r="J631" s="17"/>
    </row>
    <row r="632" spans="10:10" ht="14.25" customHeight="1">
      <c r="J632" s="17"/>
    </row>
    <row r="633" spans="10:10" ht="14.25" customHeight="1">
      <c r="J633" s="17"/>
    </row>
    <row r="634" spans="10:10" ht="14.25" customHeight="1">
      <c r="J634" s="17"/>
    </row>
    <row r="635" spans="10:10" ht="14.25" customHeight="1">
      <c r="J635" s="17"/>
    </row>
    <row r="636" spans="10:10" ht="14.25" customHeight="1">
      <c r="J636" s="17"/>
    </row>
    <row r="637" spans="10:10" ht="14.25" customHeight="1">
      <c r="J637" s="17"/>
    </row>
    <row r="638" spans="10:10" ht="14.25" customHeight="1">
      <c r="J638" s="17"/>
    </row>
    <row r="639" spans="10:10" ht="14.25" customHeight="1">
      <c r="J639" s="17"/>
    </row>
    <row r="640" spans="10:10" ht="14.25" customHeight="1">
      <c r="J640" s="17"/>
    </row>
    <row r="641" spans="10:10" ht="14.25" customHeight="1">
      <c r="J641" s="17"/>
    </row>
    <row r="642" spans="10:10" ht="14.25" customHeight="1">
      <c r="J642" s="17"/>
    </row>
    <row r="643" spans="10:10" ht="14.25" customHeight="1">
      <c r="J643" s="17"/>
    </row>
    <row r="644" spans="10:10" ht="14.25" customHeight="1">
      <c r="J644" s="17"/>
    </row>
    <row r="645" spans="10:10" ht="14.25" customHeight="1">
      <c r="J645" s="17"/>
    </row>
    <row r="646" spans="10:10" ht="14.25" customHeight="1">
      <c r="J646" s="17"/>
    </row>
    <row r="647" spans="10:10" ht="14.25" customHeight="1">
      <c r="J647" s="17"/>
    </row>
    <row r="648" spans="10:10" ht="14.25" customHeight="1">
      <c r="J648" s="17"/>
    </row>
    <row r="649" spans="10:10" ht="14.25" customHeight="1">
      <c r="J649" s="17"/>
    </row>
    <row r="650" spans="10:10" ht="14.25" customHeight="1">
      <c r="J650" s="17"/>
    </row>
    <row r="651" spans="10:10" ht="14.25" customHeight="1">
      <c r="J651" s="17"/>
    </row>
    <row r="652" spans="10:10" ht="14.25" customHeight="1">
      <c r="J652" s="17"/>
    </row>
    <row r="653" spans="10:10" ht="14.25" customHeight="1">
      <c r="J653" s="17"/>
    </row>
    <row r="654" spans="10:10" ht="14.25" customHeight="1">
      <c r="J654" s="17"/>
    </row>
    <row r="655" spans="10:10" ht="14.25" customHeight="1">
      <c r="J655" s="17"/>
    </row>
    <row r="656" spans="10:10" ht="14.25" customHeight="1">
      <c r="J656" s="17"/>
    </row>
    <row r="657" spans="10:10" ht="14.25" customHeight="1">
      <c r="J657" s="17"/>
    </row>
    <row r="658" spans="10:10" ht="14.25" customHeight="1">
      <c r="J658" s="17"/>
    </row>
    <row r="659" spans="10:10" ht="14.25" customHeight="1">
      <c r="J659" s="17"/>
    </row>
    <row r="660" spans="10:10" ht="14.25" customHeight="1">
      <c r="J660" s="17"/>
    </row>
    <row r="661" spans="10:10" ht="14.25" customHeight="1">
      <c r="J661" s="17"/>
    </row>
    <row r="662" spans="10:10" ht="14.25" customHeight="1">
      <c r="J662" s="17"/>
    </row>
    <row r="663" spans="10:10" ht="14.25" customHeight="1">
      <c r="J663" s="17"/>
    </row>
    <row r="664" spans="10:10" ht="14.25" customHeight="1">
      <c r="J664" s="17"/>
    </row>
    <row r="665" spans="10:10" ht="14.25" customHeight="1">
      <c r="J665" s="17"/>
    </row>
    <row r="666" spans="10:10" ht="14.25" customHeight="1">
      <c r="J666" s="17"/>
    </row>
    <row r="667" spans="10:10" ht="14.25" customHeight="1">
      <c r="J667" s="17"/>
    </row>
    <row r="668" spans="10:10" ht="14.25" customHeight="1">
      <c r="J668" s="17"/>
    </row>
    <row r="669" spans="10:10" ht="14.25" customHeight="1">
      <c r="J669" s="17"/>
    </row>
    <row r="670" spans="10:10" ht="14.25" customHeight="1">
      <c r="J670" s="17"/>
    </row>
    <row r="671" spans="10:10" ht="14.25" customHeight="1">
      <c r="J671" s="17"/>
    </row>
    <row r="672" spans="10:10" ht="14.25" customHeight="1">
      <c r="J672" s="17"/>
    </row>
    <row r="673" spans="10:10" ht="14.25" customHeight="1">
      <c r="J673" s="17"/>
    </row>
    <row r="674" spans="10:10" ht="14.25" customHeight="1">
      <c r="J674" s="17"/>
    </row>
    <row r="675" spans="10:10" ht="14.25" customHeight="1">
      <c r="J675" s="17"/>
    </row>
    <row r="676" spans="10:10" ht="14.25" customHeight="1">
      <c r="J676" s="17"/>
    </row>
    <row r="677" spans="10:10" ht="14.25" customHeight="1">
      <c r="J677" s="17"/>
    </row>
    <row r="678" spans="10:10" ht="14.25" customHeight="1">
      <c r="J678" s="17"/>
    </row>
    <row r="679" spans="10:10" ht="14.25" customHeight="1">
      <c r="J679" s="17"/>
    </row>
    <row r="680" spans="10:10" ht="14.25" customHeight="1">
      <c r="J680" s="17"/>
    </row>
    <row r="681" spans="10:10" ht="14.25" customHeight="1">
      <c r="J681" s="17"/>
    </row>
    <row r="682" spans="10:10" ht="14.25" customHeight="1">
      <c r="J682" s="17"/>
    </row>
    <row r="683" spans="10:10" ht="14.25" customHeight="1">
      <c r="J683" s="17"/>
    </row>
    <row r="684" spans="10:10" ht="14.25" customHeight="1">
      <c r="J684" s="17"/>
    </row>
    <row r="685" spans="10:10" ht="14.25" customHeight="1">
      <c r="J685" s="17"/>
    </row>
    <row r="686" spans="10:10" ht="14.25" customHeight="1">
      <c r="J686" s="17"/>
    </row>
    <row r="687" spans="10:10" ht="14.25" customHeight="1">
      <c r="J687" s="17"/>
    </row>
    <row r="688" spans="10:10" ht="14.25" customHeight="1">
      <c r="J688" s="17"/>
    </row>
    <row r="689" spans="10:10" ht="14.25" customHeight="1">
      <c r="J689" s="17"/>
    </row>
    <row r="690" spans="10:10" ht="14.25" customHeight="1">
      <c r="J690" s="17"/>
    </row>
    <row r="691" spans="10:10" ht="14.25" customHeight="1">
      <c r="J691" s="17"/>
    </row>
    <row r="692" spans="10:10" ht="14.25" customHeight="1">
      <c r="J692" s="17"/>
    </row>
    <row r="693" spans="10:10" ht="14.25" customHeight="1">
      <c r="J693" s="17"/>
    </row>
    <row r="694" spans="10:10" ht="14.25" customHeight="1">
      <c r="J694" s="17"/>
    </row>
    <row r="695" spans="10:10" ht="14.25" customHeight="1">
      <c r="J695" s="17"/>
    </row>
    <row r="696" spans="10:10" ht="14.25" customHeight="1">
      <c r="J696" s="17"/>
    </row>
    <row r="697" spans="10:10" ht="14.25" customHeight="1">
      <c r="J697" s="17"/>
    </row>
    <row r="698" spans="10:10" ht="14.25" customHeight="1">
      <c r="J698" s="17"/>
    </row>
    <row r="699" spans="10:10" ht="14.25" customHeight="1">
      <c r="J699" s="17"/>
    </row>
    <row r="700" spans="10:10" ht="14.25" customHeight="1">
      <c r="J700" s="17"/>
    </row>
    <row r="701" spans="10:10" ht="14.25" customHeight="1">
      <c r="J701" s="17"/>
    </row>
    <row r="702" spans="10:10" ht="14.25" customHeight="1">
      <c r="J702" s="17"/>
    </row>
    <row r="703" spans="10:10" ht="14.25" customHeight="1">
      <c r="J703" s="17"/>
    </row>
    <row r="704" spans="10:10" ht="14.25" customHeight="1">
      <c r="J704" s="17"/>
    </row>
    <row r="705" spans="10:10" ht="14.25" customHeight="1">
      <c r="J705" s="17"/>
    </row>
    <row r="706" spans="10:10" ht="14.25" customHeight="1">
      <c r="J706" s="17"/>
    </row>
    <row r="707" spans="10:10" ht="14.25" customHeight="1">
      <c r="J707" s="17"/>
    </row>
    <row r="708" spans="10:10" ht="14.25" customHeight="1">
      <c r="J708" s="17"/>
    </row>
    <row r="709" spans="10:10" ht="14.25" customHeight="1">
      <c r="J709" s="17"/>
    </row>
    <row r="710" spans="10:10" ht="14.25" customHeight="1">
      <c r="J710" s="17"/>
    </row>
    <row r="711" spans="10:10" ht="14.25" customHeight="1">
      <c r="J711" s="17"/>
    </row>
    <row r="712" spans="10:10" ht="14.25" customHeight="1">
      <c r="J712" s="17"/>
    </row>
    <row r="713" spans="10:10" ht="14.25" customHeight="1">
      <c r="J713" s="17"/>
    </row>
    <row r="714" spans="10:10" ht="14.25" customHeight="1">
      <c r="J714" s="17"/>
    </row>
    <row r="715" spans="10:10" ht="14.25" customHeight="1">
      <c r="J715" s="17"/>
    </row>
    <row r="716" spans="10:10" ht="14.25" customHeight="1">
      <c r="J716" s="17"/>
    </row>
    <row r="717" spans="10:10" ht="14.25" customHeight="1">
      <c r="J717" s="17"/>
    </row>
    <row r="718" spans="10:10" ht="14.25" customHeight="1">
      <c r="J718" s="17"/>
    </row>
    <row r="719" spans="10:10" ht="14.25" customHeight="1">
      <c r="J719" s="17"/>
    </row>
    <row r="720" spans="10:10" ht="14.25" customHeight="1">
      <c r="J720" s="17"/>
    </row>
    <row r="721" spans="10:10" ht="14.25" customHeight="1">
      <c r="J721" s="17"/>
    </row>
    <row r="722" spans="10:10" ht="14.25" customHeight="1">
      <c r="J722" s="17"/>
    </row>
    <row r="723" spans="10:10" ht="14.25" customHeight="1">
      <c r="J723" s="17"/>
    </row>
    <row r="724" spans="10:10" ht="14.25" customHeight="1">
      <c r="J724" s="17"/>
    </row>
    <row r="725" spans="10:10" ht="14.25" customHeight="1">
      <c r="J725" s="17"/>
    </row>
    <row r="726" spans="10:10" ht="14.25" customHeight="1">
      <c r="J726" s="17"/>
    </row>
    <row r="727" spans="10:10" ht="14.25" customHeight="1">
      <c r="J727" s="17"/>
    </row>
    <row r="728" spans="10:10" ht="14.25" customHeight="1">
      <c r="J728" s="17"/>
    </row>
    <row r="729" spans="10:10" ht="14.25" customHeight="1">
      <c r="J729" s="17"/>
    </row>
    <row r="730" spans="10:10" ht="14.25" customHeight="1">
      <c r="J730" s="17"/>
    </row>
    <row r="731" spans="10:10" ht="14.25" customHeight="1">
      <c r="J731" s="17"/>
    </row>
    <row r="732" spans="10:10" ht="14.25" customHeight="1">
      <c r="J732" s="17"/>
    </row>
    <row r="733" spans="10:10" ht="14.25" customHeight="1">
      <c r="J733" s="17"/>
    </row>
    <row r="734" spans="10:10" ht="14.25" customHeight="1">
      <c r="J734" s="17"/>
    </row>
    <row r="735" spans="10:10" ht="14.25" customHeight="1">
      <c r="J735" s="17"/>
    </row>
    <row r="736" spans="10:10" ht="14.25" customHeight="1">
      <c r="J736" s="17"/>
    </row>
    <row r="737" spans="10:10" ht="14.25" customHeight="1">
      <c r="J737" s="17"/>
    </row>
    <row r="738" spans="10:10" ht="14.25" customHeight="1">
      <c r="J738" s="17"/>
    </row>
    <row r="739" spans="10:10" ht="14.25" customHeight="1">
      <c r="J739" s="17"/>
    </row>
    <row r="740" spans="10:10" ht="14.25" customHeight="1">
      <c r="J740" s="17"/>
    </row>
    <row r="741" spans="10:10" ht="14.25" customHeight="1">
      <c r="J741" s="17"/>
    </row>
    <row r="742" spans="10:10" ht="14.25" customHeight="1">
      <c r="J742" s="17"/>
    </row>
    <row r="743" spans="10:10" ht="14.25" customHeight="1">
      <c r="J743" s="17"/>
    </row>
    <row r="744" spans="10:10" ht="14.25" customHeight="1">
      <c r="J744" s="17"/>
    </row>
    <row r="745" spans="10:10" ht="14.25" customHeight="1">
      <c r="J745" s="17"/>
    </row>
    <row r="746" spans="10:10" ht="14.25" customHeight="1">
      <c r="J746" s="17"/>
    </row>
    <row r="747" spans="10:10" ht="14.25" customHeight="1">
      <c r="J747" s="17"/>
    </row>
    <row r="748" spans="10:10" ht="14.25" customHeight="1">
      <c r="J748" s="17"/>
    </row>
    <row r="749" spans="10:10" ht="14.25" customHeight="1">
      <c r="J749" s="17"/>
    </row>
    <row r="750" spans="10:10" ht="14.25" customHeight="1">
      <c r="J750" s="17"/>
    </row>
    <row r="751" spans="10:10" ht="14.25" customHeight="1">
      <c r="J751" s="17"/>
    </row>
    <row r="752" spans="10:10" ht="14.25" customHeight="1">
      <c r="J752" s="17"/>
    </row>
    <row r="753" spans="10:10" ht="14.25" customHeight="1">
      <c r="J753" s="17"/>
    </row>
    <row r="754" spans="10:10" ht="14.25" customHeight="1">
      <c r="J754" s="17"/>
    </row>
    <row r="755" spans="10:10" ht="14.25" customHeight="1">
      <c r="J755" s="17"/>
    </row>
    <row r="756" spans="10:10" ht="14.25" customHeight="1">
      <c r="J756" s="17"/>
    </row>
    <row r="757" spans="10:10" ht="14.25" customHeight="1">
      <c r="J757" s="17"/>
    </row>
    <row r="758" spans="10:10" ht="14.25" customHeight="1">
      <c r="J758" s="17"/>
    </row>
    <row r="759" spans="10:10" ht="14.25" customHeight="1">
      <c r="J759" s="17"/>
    </row>
    <row r="760" spans="10:10" ht="14.25" customHeight="1">
      <c r="J760" s="17"/>
    </row>
    <row r="761" spans="10:10" ht="14.25" customHeight="1">
      <c r="J761" s="17"/>
    </row>
    <row r="762" spans="10:10" ht="14.25" customHeight="1">
      <c r="J762" s="17"/>
    </row>
    <row r="763" spans="10:10" ht="14.25" customHeight="1">
      <c r="J763" s="17"/>
    </row>
    <row r="764" spans="10:10" ht="14.25" customHeight="1">
      <c r="J764" s="17"/>
    </row>
    <row r="765" spans="10:10" ht="14.25" customHeight="1">
      <c r="J765" s="17"/>
    </row>
    <row r="766" spans="10:10" ht="14.25" customHeight="1">
      <c r="J766" s="17"/>
    </row>
    <row r="767" spans="10:10" ht="14.25" customHeight="1">
      <c r="J767" s="17"/>
    </row>
    <row r="768" spans="10:10" ht="14.25" customHeight="1">
      <c r="J768" s="17"/>
    </row>
    <row r="769" spans="10:10" ht="14.25" customHeight="1">
      <c r="J769" s="17"/>
    </row>
    <row r="770" spans="10:10" ht="14.25" customHeight="1">
      <c r="J770" s="17"/>
    </row>
    <row r="771" spans="10:10" ht="14.25" customHeight="1">
      <c r="J771" s="17"/>
    </row>
    <row r="772" spans="10:10" ht="14.25" customHeight="1">
      <c r="J772" s="17"/>
    </row>
    <row r="773" spans="10:10" ht="14.25" customHeight="1">
      <c r="J773" s="17"/>
    </row>
    <row r="774" spans="10:10" ht="14.25" customHeight="1">
      <c r="J774" s="17"/>
    </row>
    <row r="775" spans="10:10" ht="14.25" customHeight="1">
      <c r="J775" s="17"/>
    </row>
    <row r="776" spans="10:10" ht="14.25" customHeight="1">
      <c r="J776" s="17"/>
    </row>
    <row r="777" spans="10:10" ht="14.25" customHeight="1">
      <c r="J777" s="17"/>
    </row>
    <row r="778" spans="10:10" ht="14.25" customHeight="1">
      <c r="J778" s="17"/>
    </row>
    <row r="779" spans="10:10" ht="14.25" customHeight="1">
      <c r="J779" s="17"/>
    </row>
    <row r="780" spans="10:10" ht="14.25" customHeight="1">
      <c r="J780" s="17"/>
    </row>
    <row r="781" spans="10:10" ht="14.25" customHeight="1">
      <c r="J781" s="17"/>
    </row>
    <row r="782" spans="10:10" ht="14.25" customHeight="1">
      <c r="J782" s="17"/>
    </row>
    <row r="783" spans="10:10" ht="14.25" customHeight="1">
      <c r="J783" s="17"/>
    </row>
    <row r="784" spans="10:10" ht="14.25" customHeight="1">
      <c r="J784" s="17"/>
    </row>
    <row r="785" spans="10:10" ht="14.25" customHeight="1">
      <c r="J785" s="17"/>
    </row>
    <row r="786" spans="10:10" ht="14.25" customHeight="1">
      <c r="J786" s="17"/>
    </row>
    <row r="787" spans="10:10" ht="14.25" customHeight="1">
      <c r="J787" s="17"/>
    </row>
    <row r="788" spans="10:10" ht="14.25" customHeight="1">
      <c r="J788" s="17"/>
    </row>
    <row r="789" spans="10:10" ht="14.25" customHeight="1">
      <c r="J789" s="17"/>
    </row>
    <row r="790" spans="10:10" ht="14.25" customHeight="1">
      <c r="J790" s="17"/>
    </row>
    <row r="791" spans="10:10" ht="14.25" customHeight="1">
      <c r="J791" s="17"/>
    </row>
    <row r="792" spans="10:10" ht="14.25" customHeight="1">
      <c r="J792" s="17"/>
    </row>
    <row r="793" spans="10:10" ht="14.25" customHeight="1">
      <c r="J793" s="17"/>
    </row>
    <row r="794" spans="10:10" ht="14.25" customHeight="1">
      <c r="J794" s="17"/>
    </row>
    <row r="795" spans="10:10" ht="14.25" customHeight="1">
      <c r="J795" s="17"/>
    </row>
    <row r="796" spans="10:10" ht="14.25" customHeight="1">
      <c r="J796" s="17"/>
    </row>
    <row r="797" spans="10:10" ht="14.25" customHeight="1">
      <c r="J797" s="17"/>
    </row>
    <row r="798" spans="10:10" ht="14.25" customHeight="1">
      <c r="J798" s="17"/>
    </row>
    <row r="799" spans="10:10" ht="14.25" customHeight="1">
      <c r="J799" s="17"/>
    </row>
    <row r="800" spans="10:10" ht="14.25" customHeight="1">
      <c r="J800" s="17"/>
    </row>
    <row r="801" spans="10:10" ht="14.25" customHeight="1">
      <c r="J801" s="17"/>
    </row>
    <row r="802" spans="10:10" ht="14.25" customHeight="1">
      <c r="J802" s="17"/>
    </row>
    <row r="803" spans="10:10" ht="14.25" customHeight="1">
      <c r="J803" s="17"/>
    </row>
    <row r="804" spans="10:10" ht="14.25" customHeight="1">
      <c r="J804" s="17"/>
    </row>
    <row r="805" spans="10:10" ht="14.25" customHeight="1">
      <c r="J805" s="17"/>
    </row>
    <row r="806" spans="10:10" ht="14.25" customHeight="1">
      <c r="J806" s="17"/>
    </row>
    <row r="807" spans="10:10" ht="14.25" customHeight="1">
      <c r="J807" s="17"/>
    </row>
    <row r="808" spans="10:10" ht="14.25" customHeight="1">
      <c r="J808" s="17"/>
    </row>
    <row r="809" spans="10:10" ht="14.25" customHeight="1">
      <c r="J809" s="17"/>
    </row>
    <row r="810" spans="10:10" ht="14.25" customHeight="1">
      <c r="J810" s="17"/>
    </row>
    <row r="811" spans="10:10" ht="14.25" customHeight="1">
      <c r="J811" s="17"/>
    </row>
    <row r="812" spans="10:10" ht="14.25" customHeight="1">
      <c r="J812" s="17"/>
    </row>
    <row r="813" spans="10:10" ht="14.25" customHeight="1">
      <c r="J813" s="17"/>
    </row>
    <row r="814" spans="10:10" ht="14.25" customHeight="1">
      <c r="J814" s="17"/>
    </row>
    <row r="815" spans="10:10" ht="14.25" customHeight="1">
      <c r="J815" s="17"/>
    </row>
    <row r="816" spans="10:10" ht="14.25" customHeight="1">
      <c r="J816" s="17"/>
    </row>
    <row r="817" spans="10:10" ht="14.25" customHeight="1">
      <c r="J817" s="17"/>
    </row>
    <row r="818" spans="10:10" ht="14.25" customHeight="1">
      <c r="J818" s="17"/>
    </row>
    <row r="819" spans="10:10" ht="14.25" customHeight="1">
      <c r="J819" s="17"/>
    </row>
    <row r="820" spans="10:10" ht="14.25" customHeight="1">
      <c r="J820" s="17"/>
    </row>
    <row r="821" spans="10:10" ht="14.25" customHeight="1">
      <c r="J821" s="17"/>
    </row>
    <row r="822" spans="10:10" ht="14.25" customHeight="1">
      <c r="J822" s="17"/>
    </row>
    <row r="823" spans="10:10" ht="14.25" customHeight="1">
      <c r="J823" s="17"/>
    </row>
    <row r="824" spans="10:10" ht="14.25" customHeight="1">
      <c r="J824" s="17"/>
    </row>
    <row r="825" spans="10:10" ht="14.25" customHeight="1">
      <c r="J825" s="17"/>
    </row>
    <row r="826" spans="10:10" ht="14.25" customHeight="1">
      <c r="J826" s="17"/>
    </row>
    <row r="827" spans="10:10" ht="14.25" customHeight="1">
      <c r="J827" s="17"/>
    </row>
    <row r="828" spans="10:10" ht="14.25" customHeight="1">
      <c r="J828" s="17"/>
    </row>
    <row r="829" spans="10:10" ht="14.25" customHeight="1">
      <c r="J829" s="17"/>
    </row>
    <row r="830" spans="10:10" ht="14.25" customHeight="1">
      <c r="J830" s="17"/>
    </row>
    <row r="831" spans="10:10" ht="14.25" customHeight="1">
      <c r="J831" s="17"/>
    </row>
    <row r="832" spans="10:10" ht="14.25" customHeight="1">
      <c r="J832" s="17"/>
    </row>
    <row r="833" spans="10:10" ht="14.25" customHeight="1">
      <c r="J833" s="17"/>
    </row>
    <row r="834" spans="10:10" ht="14.25" customHeight="1">
      <c r="J834" s="17"/>
    </row>
    <row r="835" spans="10:10" ht="14.25" customHeight="1">
      <c r="J835" s="17"/>
    </row>
    <row r="836" spans="10:10" ht="14.25" customHeight="1">
      <c r="J836" s="17"/>
    </row>
    <row r="837" spans="10:10" ht="14.25" customHeight="1">
      <c r="J837" s="17"/>
    </row>
    <row r="838" spans="10:10" ht="14.25" customHeight="1">
      <c r="J838" s="17"/>
    </row>
    <row r="839" spans="10:10" ht="14.25" customHeight="1">
      <c r="J839" s="17"/>
    </row>
    <row r="840" spans="10:10" ht="14.25" customHeight="1">
      <c r="J840" s="17"/>
    </row>
    <row r="841" spans="10:10" ht="14.25" customHeight="1">
      <c r="J841" s="17"/>
    </row>
    <row r="842" spans="10:10" ht="14.25" customHeight="1">
      <c r="J842" s="17"/>
    </row>
    <row r="843" spans="10:10" ht="14.25" customHeight="1">
      <c r="J843" s="17"/>
    </row>
    <row r="844" spans="10:10" ht="14.25" customHeight="1">
      <c r="J844" s="17"/>
    </row>
    <row r="845" spans="10:10" ht="14.25" customHeight="1">
      <c r="J845" s="17"/>
    </row>
    <row r="846" spans="10:10" ht="14.25" customHeight="1">
      <c r="J846" s="17"/>
    </row>
    <row r="847" spans="10:10" ht="14.25" customHeight="1">
      <c r="J847" s="17"/>
    </row>
    <row r="848" spans="10:10" ht="14.25" customHeight="1">
      <c r="J848" s="17"/>
    </row>
    <row r="849" spans="10:10" ht="14.25" customHeight="1">
      <c r="J849" s="17"/>
    </row>
    <row r="850" spans="10:10" ht="14.25" customHeight="1">
      <c r="J850" s="17"/>
    </row>
    <row r="851" spans="10:10" ht="14.25" customHeight="1">
      <c r="J851" s="17"/>
    </row>
    <row r="852" spans="10:10" ht="14.25" customHeight="1">
      <c r="J852" s="17"/>
    </row>
    <row r="853" spans="10:10" ht="14.25" customHeight="1">
      <c r="J853" s="17"/>
    </row>
    <row r="854" spans="10:10" ht="14.25" customHeight="1">
      <c r="J854" s="17"/>
    </row>
    <row r="855" spans="10:10" ht="14.25" customHeight="1">
      <c r="J855" s="17"/>
    </row>
    <row r="856" spans="10:10" ht="14.25" customHeight="1">
      <c r="J856" s="17"/>
    </row>
    <row r="857" spans="10:10" ht="14.25" customHeight="1">
      <c r="J857" s="17"/>
    </row>
    <row r="858" spans="10:10" ht="14.25" customHeight="1">
      <c r="J858" s="17"/>
    </row>
    <row r="859" spans="10:10" ht="14.25" customHeight="1">
      <c r="J859" s="17"/>
    </row>
    <row r="860" spans="10:10" ht="14.25" customHeight="1">
      <c r="J860" s="17"/>
    </row>
    <row r="861" spans="10:10" ht="14.25" customHeight="1">
      <c r="J861" s="17"/>
    </row>
    <row r="862" spans="10:10" ht="14.25" customHeight="1">
      <c r="J862" s="17"/>
    </row>
    <row r="863" spans="10:10" ht="14.25" customHeight="1">
      <c r="J863" s="17"/>
    </row>
    <row r="864" spans="10:10" ht="14.25" customHeight="1">
      <c r="J864" s="17"/>
    </row>
    <row r="865" spans="10:10" ht="14.25" customHeight="1">
      <c r="J865" s="17"/>
    </row>
    <row r="866" spans="10:10" ht="14.25" customHeight="1">
      <c r="J866" s="17"/>
    </row>
    <row r="867" spans="10:10" ht="14.25" customHeight="1">
      <c r="J867" s="17"/>
    </row>
    <row r="868" spans="10:10" ht="14.25" customHeight="1">
      <c r="J868" s="17"/>
    </row>
    <row r="869" spans="10:10" ht="14.25" customHeight="1">
      <c r="J869" s="17"/>
    </row>
    <row r="870" spans="10:10" ht="14.25" customHeight="1">
      <c r="J870" s="17"/>
    </row>
    <row r="871" spans="10:10" ht="14.25" customHeight="1">
      <c r="J871" s="17"/>
    </row>
    <row r="872" spans="10:10" ht="14.25" customHeight="1">
      <c r="J872" s="17"/>
    </row>
    <row r="873" spans="10:10" ht="14.25" customHeight="1">
      <c r="J873" s="17"/>
    </row>
    <row r="874" spans="10:10" ht="14.25" customHeight="1">
      <c r="J874" s="17"/>
    </row>
    <row r="875" spans="10:10" ht="14.25" customHeight="1">
      <c r="J875" s="17"/>
    </row>
    <row r="876" spans="10:10" ht="14.25" customHeight="1">
      <c r="J876" s="17"/>
    </row>
    <row r="877" spans="10:10" ht="14.25" customHeight="1">
      <c r="J877" s="17"/>
    </row>
    <row r="878" spans="10:10" ht="14.25" customHeight="1">
      <c r="J878" s="17"/>
    </row>
    <row r="879" spans="10:10" ht="14.25" customHeight="1">
      <c r="J879" s="17"/>
    </row>
    <row r="880" spans="10:10" ht="14.25" customHeight="1">
      <c r="J880" s="17"/>
    </row>
    <row r="881" spans="10:10" ht="14.25" customHeight="1">
      <c r="J881" s="17"/>
    </row>
    <row r="882" spans="10:10" ht="14.25" customHeight="1">
      <c r="J882" s="17"/>
    </row>
    <row r="883" spans="10:10" ht="14.25" customHeight="1">
      <c r="J883" s="17"/>
    </row>
    <row r="884" spans="10:10" ht="14.25" customHeight="1">
      <c r="J884" s="17"/>
    </row>
    <row r="885" spans="10:10" ht="14.25" customHeight="1">
      <c r="J885" s="17"/>
    </row>
    <row r="886" spans="10:10" ht="14.25" customHeight="1">
      <c r="J886" s="17"/>
    </row>
    <row r="887" spans="10:10" ht="14.25" customHeight="1">
      <c r="J887" s="17"/>
    </row>
    <row r="888" spans="10:10" ht="14.25" customHeight="1">
      <c r="J888" s="17"/>
    </row>
    <row r="889" spans="10:10" ht="14.25" customHeight="1">
      <c r="J889" s="17"/>
    </row>
    <row r="890" spans="10:10" ht="14.25" customHeight="1">
      <c r="J890" s="17"/>
    </row>
    <row r="891" spans="10:10" ht="14.25" customHeight="1">
      <c r="J891" s="17"/>
    </row>
    <row r="892" spans="10:10" ht="14.25" customHeight="1">
      <c r="J892" s="17"/>
    </row>
    <row r="893" spans="10:10" ht="14.25" customHeight="1">
      <c r="J893" s="17"/>
    </row>
    <row r="894" spans="10:10" ht="14.25" customHeight="1">
      <c r="J894" s="17"/>
    </row>
    <row r="895" spans="10:10" ht="14.25" customHeight="1">
      <c r="J895" s="17"/>
    </row>
    <row r="896" spans="10:10" ht="14.25" customHeight="1">
      <c r="J896" s="17"/>
    </row>
    <row r="897" spans="10:10" ht="14.25" customHeight="1">
      <c r="J897" s="17"/>
    </row>
    <row r="898" spans="10:10" ht="14.25" customHeight="1">
      <c r="J898" s="17"/>
    </row>
    <row r="899" spans="10:10" ht="14.25" customHeight="1">
      <c r="J899" s="17"/>
    </row>
    <row r="900" spans="10:10" ht="14.25" customHeight="1">
      <c r="J900" s="17"/>
    </row>
    <row r="901" spans="10:10" ht="14.25" customHeight="1">
      <c r="J901" s="17"/>
    </row>
    <row r="902" spans="10:10" ht="14.25" customHeight="1">
      <c r="J902" s="17"/>
    </row>
    <row r="903" spans="10:10" ht="14.25" customHeight="1">
      <c r="J903" s="17"/>
    </row>
    <row r="904" spans="10:10" ht="14.25" customHeight="1">
      <c r="J904" s="17"/>
    </row>
    <row r="905" spans="10:10" ht="14.25" customHeight="1">
      <c r="J905" s="17"/>
    </row>
    <row r="906" spans="10:10" ht="14.25" customHeight="1">
      <c r="J906" s="17"/>
    </row>
    <row r="907" spans="10:10" ht="14.25" customHeight="1">
      <c r="J907" s="17"/>
    </row>
    <row r="908" spans="10:10" ht="14.25" customHeight="1">
      <c r="J908" s="17"/>
    </row>
    <row r="909" spans="10:10" ht="14.25" customHeight="1">
      <c r="J909" s="17"/>
    </row>
    <row r="910" spans="10:10" ht="14.25" customHeight="1">
      <c r="J910" s="17"/>
    </row>
    <row r="911" spans="10:10" ht="14.25" customHeight="1">
      <c r="J911" s="17"/>
    </row>
    <row r="912" spans="10:10" ht="14.25" customHeight="1">
      <c r="J912" s="17"/>
    </row>
    <row r="913" spans="10:10" ht="14.25" customHeight="1">
      <c r="J913" s="17"/>
    </row>
    <row r="914" spans="10:10" ht="14.25" customHeight="1">
      <c r="J914" s="17"/>
    </row>
    <row r="915" spans="10:10" ht="14.25" customHeight="1">
      <c r="J915" s="17"/>
    </row>
    <row r="916" spans="10:10" ht="14.25" customHeight="1">
      <c r="J916" s="17"/>
    </row>
    <row r="917" spans="10:10" ht="14.25" customHeight="1">
      <c r="J917" s="17"/>
    </row>
    <row r="918" spans="10:10" ht="14.25" customHeight="1">
      <c r="J918" s="17"/>
    </row>
    <row r="919" spans="10:10" ht="14.25" customHeight="1">
      <c r="J919" s="17"/>
    </row>
    <row r="920" spans="10:10" ht="14.25" customHeight="1">
      <c r="J920" s="17"/>
    </row>
    <row r="921" spans="10:10" ht="14.25" customHeight="1">
      <c r="J921" s="17"/>
    </row>
    <row r="922" spans="10:10" ht="14.25" customHeight="1">
      <c r="J922" s="17"/>
    </row>
    <row r="923" spans="10:10" ht="14.25" customHeight="1">
      <c r="J923" s="17"/>
    </row>
    <row r="924" spans="10:10" ht="14.25" customHeight="1">
      <c r="J924" s="17"/>
    </row>
    <row r="925" spans="10:10" ht="14.25" customHeight="1">
      <c r="J925" s="17"/>
    </row>
    <row r="926" spans="10:10" ht="14.25" customHeight="1">
      <c r="J926" s="17"/>
    </row>
    <row r="927" spans="10:10" ht="14.25" customHeight="1">
      <c r="J927" s="17"/>
    </row>
    <row r="928" spans="10:10" ht="14.25" customHeight="1">
      <c r="J928" s="17"/>
    </row>
    <row r="929" spans="10:10" ht="14.25" customHeight="1">
      <c r="J929" s="17"/>
    </row>
    <row r="930" spans="10:10" ht="14.25" customHeight="1">
      <c r="J930" s="17"/>
    </row>
    <row r="931" spans="10:10" ht="14.25" customHeight="1">
      <c r="J931" s="17"/>
    </row>
    <row r="932" spans="10:10" ht="14.25" customHeight="1">
      <c r="J932" s="17"/>
    </row>
    <row r="933" spans="10:10" ht="14.25" customHeight="1">
      <c r="J933" s="17"/>
    </row>
    <row r="934" spans="10:10" ht="14.25" customHeight="1">
      <c r="J934" s="17"/>
    </row>
    <row r="935" spans="10:10" ht="14.25" customHeight="1">
      <c r="J935" s="17"/>
    </row>
    <row r="936" spans="10:10" ht="14.25" customHeight="1">
      <c r="J936" s="17"/>
    </row>
    <row r="937" spans="10:10" ht="14.25" customHeight="1">
      <c r="J937" s="17"/>
    </row>
    <row r="938" spans="10:10" ht="14.25" customHeight="1">
      <c r="J938" s="17"/>
    </row>
    <row r="939" spans="10:10" ht="14.25" customHeight="1">
      <c r="J939" s="17"/>
    </row>
    <row r="940" spans="10:10" ht="14.25" customHeight="1">
      <c r="J940" s="17"/>
    </row>
    <row r="941" spans="10:10" ht="14.25" customHeight="1">
      <c r="J941" s="17"/>
    </row>
    <row r="942" spans="10:10" ht="14.25" customHeight="1">
      <c r="J942" s="17"/>
    </row>
    <row r="943" spans="10:10" ht="14.25" customHeight="1">
      <c r="J943" s="17"/>
    </row>
    <row r="944" spans="10:10" ht="14.25" customHeight="1">
      <c r="J944" s="17"/>
    </row>
    <row r="945" spans="10:10" ht="14.25" customHeight="1">
      <c r="J945" s="17"/>
    </row>
    <row r="946" spans="10:10" ht="14.25" customHeight="1">
      <c r="J946" s="17"/>
    </row>
    <row r="947" spans="10:10" ht="14.25" customHeight="1">
      <c r="J947" s="17"/>
    </row>
    <row r="948" spans="10:10" ht="14.25" customHeight="1">
      <c r="J948" s="17"/>
    </row>
    <row r="949" spans="10:10" ht="14.25" customHeight="1">
      <c r="J949" s="17"/>
    </row>
    <row r="950" spans="10:10" ht="14.25" customHeight="1">
      <c r="J950" s="17"/>
    </row>
    <row r="951" spans="10:10" ht="14.25" customHeight="1">
      <c r="J951" s="17"/>
    </row>
    <row r="952" spans="10:10" ht="14.25" customHeight="1">
      <c r="J952" s="17"/>
    </row>
    <row r="953" spans="10:10" ht="14.25" customHeight="1">
      <c r="J953" s="17"/>
    </row>
    <row r="954" spans="10:10" ht="14.25" customHeight="1">
      <c r="J954" s="17"/>
    </row>
    <row r="955" spans="10:10" ht="14.25" customHeight="1">
      <c r="J955" s="17"/>
    </row>
    <row r="956" spans="10:10" ht="14.25" customHeight="1">
      <c r="J956" s="17"/>
    </row>
    <row r="957" spans="10:10" ht="14.25" customHeight="1">
      <c r="J957" s="17"/>
    </row>
    <row r="958" spans="10:10" ht="14.25" customHeight="1">
      <c r="J958" s="17"/>
    </row>
    <row r="959" spans="10:10" ht="14.25" customHeight="1">
      <c r="J959" s="17"/>
    </row>
    <row r="960" spans="10:10" ht="14.25" customHeight="1">
      <c r="J960" s="17"/>
    </row>
    <row r="961" spans="10:10" ht="14.25" customHeight="1">
      <c r="J961" s="17"/>
    </row>
    <row r="962" spans="10:10" ht="14.25" customHeight="1">
      <c r="J962" s="17"/>
    </row>
    <row r="963" spans="10:10" ht="14.25" customHeight="1">
      <c r="J963" s="17"/>
    </row>
    <row r="964" spans="10:10" ht="14.25" customHeight="1">
      <c r="J964" s="17"/>
    </row>
    <row r="965" spans="10:10" ht="14.25" customHeight="1">
      <c r="J965" s="17"/>
    </row>
    <row r="966" spans="10:10" ht="14.25" customHeight="1">
      <c r="J966" s="17"/>
    </row>
    <row r="967" spans="10:10" ht="14.25" customHeight="1">
      <c r="J967" s="17"/>
    </row>
    <row r="968" spans="10:10" ht="14.25" customHeight="1">
      <c r="J968" s="17"/>
    </row>
    <row r="969" spans="10:10" ht="14.25" customHeight="1">
      <c r="J969" s="17"/>
    </row>
    <row r="970" spans="10:10" ht="14.25" customHeight="1">
      <c r="J970" s="17"/>
    </row>
    <row r="971" spans="10:10" ht="14.25" customHeight="1">
      <c r="J971" s="17"/>
    </row>
    <row r="972" spans="10:10" ht="14.25" customHeight="1">
      <c r="J972" s="17"/>
    </row>
    <row r="973" spans="10:10" ht="14.25" customHeight="1">
      <c r="J973" s="17"/>
    </row>
    <row r="974" spans="10:10" ht="14.25" customHeight="1">
      <c r="J974" s="17"/>
    </row>
    <row r="975" spans="10:10" ht="14.25" customHeight="1">
      <c r="J975" s="17"/>
    </row>
    <row r="976" spans="10:10" ht="14.25" customHeight="1">
      <c r="J976" s="17"/>
    </row>
    <row r="977" spans="10:10" ht="14.25" customHeight="1">
      <c r="J977" s="17"/>
    </row>
    <row r="978" spans="10:10" ht="14.25" customHeight="1">
      <c r="J978" s="17"/>
    </row>
    <row r="979" spans="10:10" ht="14.25" customHeight="1">
      <c r="J979" s="17"/>
    </row>
    <row r="980" spans="10:10" ht="14.25" customHeight="1">
      <c r="J980" s="17"/>
    </row>
    <row r="981" spans="10:10" ht="14.25" customHeight="1">
      <c r="J981" s="17"/>
    </row>
    <row r="982" spans="10:10" ht="14.25" customHeight="1">
      <c r="J982" s="17"/>
    </row>
    <row r="983" spans="10:10" ht="14.25" customHeight="1">
      <c r="J983" s="17"/>
    </row>
    <row r="984" spans="10:10" ht="14.25" customHeight="1">
      <c r="J984" s="17"/>
    </row>
    <row r="985" spans="10:10" ht="14.25" customHeight="1">
      <c r="J985" s="17"/>
    </row>
    <row r="986" spans="10:10" ht="14.25" customHeight="1">
      <c r="J986" s="17"/>
    </row>
    <row r="987" spans="10:10" ht="14.25" customHeight="1">
      <c r="J987" s="17"/>
    </row>
    <row r="988" spans="10:10" ht="14.25" customHeight="1">
      <c r="J988" s="17"/>
    </row>
    <row r="989" spans="10:10" ht="14.25" customHeight="1">
      <c r="J989" s="17"/>
    </row>
    <row r="990" spans="10:10" ht="14.25" customHeight="1">
      <c r="J990" s="17"/>
    </row>
    <row r="991" spans="10:10" ht="14.25" customHeight="1">
      <c r="J991" s="17"/>
    </row>
    <row r="992" spans="10:10" ht="14.25" customHeight="1">
      <c r="J992" s="17"/>
    </row>
    <row r="993" spans="10:10" ht="14.25" customHeight="1">
      <c r="J993" s="17"/>
    </row>
    <row r="994" spans="10:10" ht="14.25" customHeight="1">
      <c r="J994" s="17"/>
    </row>
    <row r="995" spans="10:10" ht="14.25" customHeight="1">
      <c r="J995" s="17"/>
    </row>
    <row r="996" spans="10:10" ht="14.25" customHeight="1">
      <c r="J996" s="17"/>
    </row>
    <row r="997" spans="10:10" ht="14.25" customHeight="1">
      <c r="J997" s="17"/>
    </row>
    <row r="998" spans="10:10" ht="14.25" customHeight="1">
      <c r="J998" s="17"/>
    </row>
    <row r="999" spans="10:10" ht="14.25" customHeight="1">
      <c r="J999" s="17"/>
    </row>
    <row r="1000" spans="10:10" ht="14.25" customHeight="1">
      <c r="J1000" s="1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53" sqref="I53"/>
    </sheetView>
  </sheetViews>
  <sheetFormatPr defaultColWidth="12.625" defaultRowHeight="15" customHeight="1"/>
  <cols>
    <col min="1" max="1" width="16.125" customWidth="1"/>
    <col min="2" max="2" width="22.125" customWidth="1"/>
    <col min="3" max="3" width="13.5" customWidth="1"/>
    <col min="4" max="4" width="18.375" customWidth="1"/>
    <col min="5" max="5" width="16.75" customWidth="1"/>
    <col min="6" max="6" width="12.25" customWidth="1"/>
    <col min="7" max="7" width="10.75" customWidth="1"/>
    <col min="8" max="8" width="15.75" customWidth="1"/>
    <col min="9" max="11" width="18.125" customWidth="1"/>
    <col min="12" max="12" width="7.625" customWidth="1"/>
    <col min="13" max="14" width="10.25" customWidth="1"/>
    <col min="15" max="15" width="7.625" customWidth="1"/>
    <col min="16" max="23" width="12" customWidth="1"/>
    <col min="24" max="26" width="12.5" customWidth="1"/>
    <col min="27" max="29" width="12" customWidth="1"/>
    <col min="30" max="30" width="28.25" customWidth="1"/>
    <col min="31" max="31" width="7.625" customWidth="1"/>
    <col min="32" max="32" width="8.25" customWidth="1"/>
    <col min="33" max="33" width="18.125" customWidth="1"/>
    <col min="34" max="34" width="45.25" customWidth="1"/>
  </cols>
  <sheetData>
    <row r="1" spans="1:34" ht="14.25" customHeight="1">
      <c r="A1" s="5" t="s">
        <v>0</v>
      </c>
      <c r="B1" s="5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5" t="s">
        <v>16</v>
      </c>
      <c r="I1" s="5" t="s">
        <v>17</v>
      </c>
      <c r="J1" s="8" t="s">
        <v>19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10" t="s">
        <v>26</v>
      </c>
      <c r="Q1" s="10" t="s">
        <v>34</v>
      </c>
      <c r="R1" s="12" t="s">
        <v>35</v>
      </c>
      <c r="S1" s="12" t="s">
        <v>37</v>
      </c>
      <c r="T1" s="12" t="s">
        <v>38</v>
      </c>
      <c r="U1" s="12" t="s">
        <v>39</v>
      </c>
      <c r="V1" s="12" t="s">
        <v>40</v>
      </c>
      <c r="W1" s="12" t="s">
        <v>41</v>
      </c>
      <c r="X1" s="12" t="s">
        <v>42</v>
      </c>
      <c r="Y1" s="12" t="s">
        <v>43</v>
      </c>
      <c r="Z1" s="12" t="s">
        <v>44</v>
      </c>
      <c r="AA1" s="12" t="s">
        <v>45</v>
      </c>
      <c r="AB1" s="10" t="s">
        <v>28</v>
      </c>
      <c r="AC1" s="10" t="s">
        <v>46</v>
      </c>
      <c r="AD1" s="12" t="s">
        <v>48</v>
      </c>
      <c r="AE1" s="12" t="s">
        <v>49</v>
      </c>
      <c r="AF1" s="12" t="s">
        <v>50</v>
      </c>
      <c r="AG1" s="12" t="s">
        <v>51</v>
      </c>
      <c r="AH1" s="12" t="s">
        <v>33</v>
      </c>
    </row>
    <row r="2" spans="1:34" ht="14.25" customHeight="1">
      <c r="A2" s="11" t="s">
        <v>52</v>
      </c>
      <c r="B2" s="15" t="s">
        <v>53</v>
      </c>
      <c r="F2" s="11" t="s">
        <v>57</v>
      </c>
      <c r="H2" s="11">
        <v>1000000</v>
      </c>
      <c r="I2" s="11" t="s">
        <v>59</v>
      </c>
      <c r="AA2" s="11" t="s">
        <v>60</v>
      </c>
      <c r="AB2" s="11" t="s">
        <v>61</v>
      </c>
      <c r="AC2" s="11" t="s">
        <v>62</v>
      </c>
      <c r="AD2" s="11" t="s">
        <v>63</v>
      </c>
      <c r="AG2" s="11" t="s">
        <v>64</v>
      </c>
      <c r="AH2" s="11" t="s">
        <v>65</v>
      </c>
    </row>
    <row r="3" spans="1:34" ht="14.25" customHeight="1">
      <c r="A3" s="11" t="s">
        <v>52</v>
      </c>
      <c r="B3" s="15" t="s">
        <v>53</v>
      </c>
      <c r="C3" s="11">
        <v>327</v>
      </c>
      <c r="D3" s="11" t="s">
        <v>67</v>
      </c>
      <c r="E3" s="11" t="s">
        <v>68</v>
      </c>
      <c r="F3" s="11" t="s">
        <v>69</v>
      </c>
      <c r="AD3" s="11" t="s">
        <v>70</v>
      </c>
      <c r="AE3" s="11" t="s">
        <v>71</v>
      </c>
      <c r="AF3" s="11">
        <v>2010</v>
      </c>
      <c r="AG3" s="11" t="s">
        <v>72</v>
      </c>
    </row>
    <row r="4" spans="1:34" ht="14.25" customHeight="1">
      <c r="B4" s="15"/>
      <c r="D4" s="11" t="s">
        <v>73</v>
      </c>
      <c r="F4" s="11" t="s">
        <v>74</v>
      </c>
      <c r="AD4" s="11" t="s">
        <v>75</v>
      </c>
      <c r="AE4" s="11" t="s">
        <v>76</v>
      </c>
      <c r="AF4" s="11">
        <v>2013</v>
      </c>
      <c r="AG4" s="11" t="s">
        <v>77</v>
      </c>
    </row>
    <row r="5" spans="1:34" ht="14.25" customHeight="1">
      <c r="B5" s="15"/>
      <c r="D5" s="11" t="s">
        <v>78</v>
      </c>
      <c r="F5" s="11" t="s">
        <v>79</v>
      </c>
    </row>
    <row r="6" spans="1:34" ht="14.25" customHeight="1">
      <c r="A6" s="11" t="s">
        <v>52</v>
      </c>
      <c r="B6" s="15" t="s">
        <v>53</v>
      </c>
      <c r="C6" s="11">
        <v>650</v>
      </c>
      <c r="F6" s="11" t="s">
        <v>80</v>
      </c>
    </row>
    <row r="7" spans="1:34" ht="14.25" customHeight="1">
      <c r="A7" s="11" t="s">
        <v>52</v>
      </c>
      <c r="B7" s="15" t="s">
        <v>53</v>
      </c>
      <c r="C7" s="11">
        <v>8</v>
      </c>
      <c r="E7" s="11" t="s">
        <v>81</v>
      </c>
      <c r="H7" s="11">
        <v>300000</v>
      </c>
      <c r="I7" s="11" t="s">
        <v>83</v>
      </c>
      <c r="U7" s="11" t="s">
        <v>84</v>
      </c>
      <c r="AA7" s="17" t="s">
        <v>86</v>
      </c>
      <c r="AD7" s="11" t="s">
        <v>88</v>
      </c>
      <c r="AF7" s="11" t="s">
        <v>89</v>
      </c>
      <c r="AG7" s="11" t="s">
        <v>90</v>
      </c>
      <c r="AH7" s="11" t="s">
        <v>92</v>
      </c>
    </row>
    <row r="8" spans="1:34" ht="14.25" customHeight="1">
      <c r="A8" s="11" t="s">
        <v>52</v>
      </c>
      <c r="B8" s="15" t="s">
        <v>53</v>
      </c>
      <c r="T8" s="11">
        <v>1510</v>
      </c>
      <c r="V8" s="11" t="s">
        <v>93</v>
      </c>
      <c r="W8" s="11" t="s">
        <v>94</v>
      </c>
      <c r="X8" s="11" t="s">
        <v>95</v>
      </c>
      <c r="AD8" s="11" t="s">
        <v>96</v>
      </c>
      <c r="AG8" s="18" t="s">
        <v>97</v>
      </c>
    </row>
    <row r="9" spans="1:34" ht="14.25" customHeight="1">
      <c r="A9" s="11" t="s">
        <v>52</v>
      </c>
      <c r="B9" s="15" t="s">
        <v>53</v>
      </c>
      <c r="H9" s="11">
        <v>6.2E-2</v>
      </c>
      <c r="I9" s="11" t="s">
        <v>102</v>
      </c>
      <c r="W9" s="11" t="s">
        <v>103</v>
      </c>
      <c r="X9" s="11" t="s">
        <v>104</v>
      </c>
      <c r="Y9" s="11" t="s">
        <v>105</v>
      </c>
      <c r="AD9" s="11" t="s">
        <v>106</v>
      </c>
      <c r="AF9" s="11" t="s">
        <v>107</v>
      </c>
      <c r="AG9" s="11" t="s">
        <v>108</v>
      </c>
      <c r="AH9" s="11" t="s">
        <v>109</v>
      </c>
    </row>
    <row r="10" spans="1:34" ht="14.25" customHeight="1">
      <c r="A10" s="11" t="s">
        <v>52</v>
      </c>
      <c r="B10" s="15" t="s">
        <v>53</v>
      </c>
      <c r="D10" s="11" t="s">
        <v>111</v>
      </c>
      <c r="F10" s="11" t="s">
        <v>112</v>
      </c>
      <c r="AG10" s="11"/>
      <c r="AH10" s="11"/>
    </row>
    <row r="11" spans="1:34" ht="14.25" customHeight="1">
      <c r="B11" s="15"/>
      <c r="D11" s="11" t="s">
        <v>115</v>
      </c>
      <c r="F11" s="11" t="s">
        <v>116</v>
      </c>
      <c r="AG11" s="11"/>
      <c r="AH11" s="11"/>
    </row>
    <row r="12" spans="1:34" ht="14.25" customHeight="1">
      <c r="A12" s="11" t="s">
        <v>52</v>
      </c>
      <c r="B12" s="15" t="s">
        <v>53</v>
      </c>
      <c r="C12" s="11">
        <v>283</v>
      </c>
      <c r="AA12" s="11" t="s">
        <v>117</v>
      </c>
      <c r="AB12" s="11" t="s">
        <v>118</v>
      </c>
      <c r="AC12" s="11" t="s">
        <v>119</v>
      </c>
      <c r="AD12" s="11" t="s">
        <v>96</v>
      </c>
      <c r="AE12" s="11" t="s">
        <v>76</v>
      </c>
      <c r="AF12" s="11">
        <v>2012</v>
      </c>
      <c r="AG12" s="11" t="s">
        <v>121</v>
      </c>
      <c r="AH12" s="11"/>
    </row>
    <row r="13" spans="1:34" ht="14.25" customHeight="1">
      <c r="A13" s="19"/>
      <c r="B13" s="20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4.25" customHeight="1">
      <c r="A14" s="11" t="s">
        <v>135</v>
      </c>
      <c r="B14" s="15" t="s">
        <v>136</v>
      </c>
      <c r="F14" s="11">
        <v>20</v>
      </c>
      <c r="H14" s="11">
        <v>4000000</v>
      </c>
      <c r="I14" s="11" t="s">
        <v>59</v>
      </c>
      <c r="L14" s="11">
        <v>320000</v>
      </c>
      <c r="M14" s="11" t="s">
        <v>59</v>
      </c>
      <c r="AA14" s="17" t="s">
        <v>137</v>
      </c>
      <c r="AD14" s="11" t="s">
        <v>63</v>
      </c>
      <c r="AG14" s="11" t="s">
        <v>64</v>
      </c>
      <c r="AH14" s="11" t="s">
        <v>65</v>
      </c>
    </row>
    <row r="15" spans="1:34" ht="14.25" customHeight="1">
      <c r="A15" s="11" t="s">
        <v>135</v>
      </c>
      <c r="B15" s="15" t="s">
        <v>136</v>
      </c>
      <c r="C15" s="11">
        <v>572</v>
      </c>
      <c r="E15" s="11" t="s">
        <v>138</v>
      </c>
      <c r="F15" s="11" t="s">
        <v>139</v>
      </c>
      <c r="H15" s="11" t="s">
        <v>140</v>
      </c>
      <c r="I15" s="11" t="s">
        <v>141</v>
      </c>
      <c r="AD15" s="11" t="s">
        <v>142</v>
      </c>
      <c r="AE15" s="11" t="s">
        <v>143</v>
      </c>
      <c r="AF15" s="11" t="s">
        <v>144</v>
      </c>
      <c r="AG15" s="11" t="s">
        <v>145</v>
      </c>
    </row>
    <row r="16" spans="1:34" ht="14.25" customHeight="1">
      <c r="A16" s="11" t="s">
        <v>135</v>
      </c>
      <c r="B16" s="15" t="s">
        <v>136</v>
      </c>
      <c r="C16" s="11">
        <v>348</v>
      </c>
      <c r="F16" s="11" t="s">
        <v>146</v>
      </c>
      <c r="AD16" s="11" t="s">
        <v>75</v>
      </c>
      <c r="AE16" s="11" t="s">
        <v>76</v>
      </c>
      <c r="AF16" s="11">
        <v>2013</v>
      </c>
      <c r="AG16" s="11" t="s">
        <v>77</v>
      </c>
    </row>
    <row r="17" spans="1:34" ht="14.25" customHeight="1">
      <c r="A17" s="11" t="s">
        <v>135</v>
      </c>
      <c r="B17" s="15" t="s">
        <v>136</v>
      </c>
      <c r="C17" s="11">
        <v>1247</v>
      </c>
      <c r="F17" s="11" t="s">
        <v>147</v>
      </c>
      <c r="L17" s="11">
        <v>30000</v>
      </c>
      <c r="M17" s="11" t="s">
        <v>148</v>
      </c>
      <c r="AD17" s="11" t="s">
        <v>149</v>
      </c>
      <c r="AE17" s="11" t="s">
        <v>150</v>
      </c>
      <c r="AF17" s="11">
        <v>1999</v>
      </c>
      <c r="AG17" s="11" t="s">
        <v>151</v>
      </c>
    </row>
    <row r="18" spans="1:34" ht="14.25" customHeight="1">
      <c r="A18" s="11" t="s">
        <v>135</v>
      </c>
      <c r="B18" s="15" t="s">
        <v>136</v>
      </c>
      <c r="C18" s="11">
        <v>238</v>
      </c>
      <c r="AC18" s="11" t="s">
        <v>152</v>
      </c>
      <c r="AD18" s="11" t="s">
        <v>63</v>
      </c>
      <c r="AE18" s="11" t="s">
        <v>153</v>
      </c>
      <c r="AF18" s="11" t="s">
        <v>154</v>
      </c>
      <c r="AG18" s="11" t="s">
        <v>155</v>
      </c>
    </row>
    <row r="19" spans="1:34" ht="14.25" customHeight="1">
      <c r="A19" s="19"/>
      <c r="B19" s="20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" ht="14.25" customHeight="1">
      <c r="A20" s="11" t="s">
        <v>173</v>
      </c>
      <c r="B20" s="15" t="s">
        <v>175</v>
      </c>
      <c r="C20" s="11">
        <v>304</v>
      </c>
      <c r="AC20" s="11" t="s">
        <v>176</v>
      </c>
      <c r="AD20" s="11" t="s">
        <v>63</v>
      </c>
      <c r="AE20" s="11" t="s">
        <v>153</v>
      </c>
      <c r="AF20" s="11" t="s">
        <v>154</v>
      </c>
      <c r="AG20" s="11" t="s">
        <v>155</v>
      </c>
    </row>
    <row r="21" spans="1:34" ht="14.25" customHeight="1">
      <c r="A21" s="19"/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ht="14.25" customHeight="1">
      <c r="A22" s="11" t="s">
        <v>180</v>
      </c>
      <c r="B22" s="15" t="s">
        <v>181</v>
      </c>
      <c r="C22" s="11">
        <v>269</v>
      </c>
      <c r="F22" s="11" t="s">
        <v>183</v>
      </c>
      <c r="AA22" s="11" t="s">
        <v>184</v>
      </c>
      <c r="AB22" s="11" t="s">
        <v>185</v>
      </c>
      <c r="AC22" s="11" t="s">
        <v>186</v>
      </c>
      <c r="AD22" s="11" t="s">
        <v>96</v>
      </c>
      <c r="AE22" s="11" t="s">
        <v>187</v>
      </c>
      <c r="AF22" s="11" t="s">
        <v>188</v>
      </c>
      <c r="AG22" s="11" t="s">
        <v>189</v>
      </c>
    </row>
    <row r="23" spans="1:34" ht="14.25" customHeight="1">
      <c r="A23" s="11" t="s">
        <v>180</v>
      </c>
      <c r="B23" s="15" t="s">
        <v>181</v>
      </c>
      <c r="C23" s="11" t="s">
        <v>190</v>
      </c>
      <c r="D23" s="11" t="s">
        <v>191</v>
      </c>
      <c r="F23" s="11" t="s">
        <v>192</v>
      </c>
    </row>
    <row r="24" spans="1:34" ht="14.25" customHeight="1">
      <c r="A24" s="11" t="s">
        <v>180</v>
      </c>
      <c r="B24" s="15" t="s">
        <v>181</v>
      </c>
      <c r="E24" s="11">
        <v>249</v>
      </c>
      <c r="F24" s="11" t="s">
        <v>193</v>
      </c>
      <c r="AC24" s="11" t="s">
        <v>194</v>
      </c>
      <c r="AD24" s="11" t="s">
        <v>195</v>
      </c>
      <c r="AE24" s="11" t="s">
        <v>196</v>
      </c>
      <c r="AF24" s="11">
        <v>1992</v>
      </c>
      <c r="AG24" s="11" t="s">
        <v>198</v>
      </c>
    </row>
    <row r="25" spans="1:34" ht="14.25" customHeight="1">
      <c r="A25" s="11" t="s">
        <v>180</v>
      </c>
      <c r="B25" s="15" t="s">
        <v>181</v>
      </c>
      <c r="C25" s="11">
        <v>4295</v>
      </c>
      <c r="AC25" s="11" t="s">
        <v>200</v>
      </c>
      <c r="AG25" s="11" t="s">
        <v>201</v>
      </c>
      <c r="AH25" s="11" t="s">
        <v>202</v>
      </c>
    </row>
    <row r="26" spans="1:34" ht="14.25" customHeight="1">
      <c r="A26" s="11" t="s">
        <v>180</v>
      </c>
      <c r="B26" s="15" t="s">
        <v>181</v>
      </c>
      <c r="J26" s="11">
        <v>25000</v>
      </c>
      <c r="K26" s="11" t="s">
        <v>204</v>
      </c>
      <c r="L26" s="11" t="s">
        <v>206</v>
      </c>
      <c r="M26" s="11" t="s">
        <v>207</v>
      </c>
      <c r="N26" s="11" t="s">
        <v>208</v>
      </c>
      <c r="Z26" s="11" t="s">
        <v>209</v>
      </c>
      <c r="AA26" s="17" t="s">
        <v>210</v>
      </c>
      <c r="AC26" s="11" t="s">
        <v>211</v>
      </c>
      <c r="AD26" s="11" t="s">
        <v>212</v>
      </c>
      <c r="AG26" s="11" t="s">
        <v>213</v>
      </c>
      <c r="AH26" s="11" t="s">
        <v>214</v>
      </c>
    </row>
    <row r="27" spans="1:34" ht="14.25" customHeight="1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ht="14.25" customHeight="1">
      <c r="A28" s="11" t="s">
        <v>216</v>
      </c>
      <c r="B28" s="15" t="s">
        <v>217</v>
      </c>
      <c r="C28" s="11">
        <v>18</v>
      </c>
      <c r="F28" s="11" t="s">
        <v>219</v>
      </c>
      <c r="AD28" s="11" t="s">
        <v>220</v>
      </c>
      <c r="AE28" s="11" t="s">
        <v>221</v>
      </c>
      <c r="AF28" s="11">
        <v>2008</v>
      </c>
      <c r="AG28" s="11" t="s">
        <v>222</v>
      </c>
    </row>
    <row r="29" spans="1:34" ht="14.25" customHeight="1">
      <c r="C29" s="11">
        <v>4</v>
      </c>
      <c r="D29" s="11" t="s">
        <v>191</v>
      </c>
      <c r="AD29" s="11" t="s">
        <v>220</v>
      </c>
      <c r="AE29" s="11" t="s">
        <v>221</v>
      </c>
      <c r="AF29" s="11">
        <v>2008</v>
      </c>
      <c r="AG29" s="11" t="s">
        <v>223</v>
      </c>
    </row>
    <row r="30" spans="1:34" ht="14.25" customHeight="1">
      <c r="C30" s="11">
        <v>14</v>
      </c>
      <c r="D30" s="11" t="s">
        <v>224</v>
      </c>
      <c r="AD30" s="11" t="s">
        <v>220</v>
      </c>
      <c r="AE30" s="11" t="s">
        <v>221</v>
      </c>
      <c r="AF30" s="11">
        <v>2008</v>
      </c>
      <c r="AG30" s="11" t="s">
        <v>225</v>
      </c>
    </row>
    <row r="31" spans="1:34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ht="14.25" customHeight="1">
      <c r="A32" s="11" t="s">
        <v>233</v>
      </c>
      <c r="B32" s="15" t="s">
        <v>234</v>
      </c>
      <c r="C32" s="11">
        <v>156</v>
      </c>
      <c r="AD32" s="11" t="s">
        <v>235</v>
      </c>
      <c r="AE32" s="11" t="s">
        <v>187</v>
      </c>
      <c r="AF32" s="11" t="s">
        <v>236</v>
      </c>
      <c r="AG32" s="11" t="s">
        <v>237</v>
      </c>
    </row>
    <row r="33" spans="1:34" ht="14.25" customHeight="1">
      <c r="C33" s="11">
        <v>48</v>
      </c>
      <c r="D33" s="11" t="s">
        <v>191</v>
      </c>
      <c r="F33" s="11" t="s">
        <v>239</v>
      </c>
    </row>
    <row r="34" spans="1:34" ht="14.25" customHeight="1">
      <c r="C34" s="11">
        <v>54</v>
      </c>
      <c r="D34" s="11" t="s">
        <v>224</v>
      </c>
      <c r="F34" s="11" t="s">
        <v>243</v>
      </c>
    </row>
    <row r="35" spans="1:34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4.25" customHeight="1">
      <c r="A36" s="11" t="s">
        <v>271</v>
      </c>
      <c r="B36" s="15" t="s">
        <v>272</v>
      </c>
      <c r="L36" s="11">
        <v>57000</v>
      </c>
      <c r="M36" s="11" t="s">
        <v>274</v>
      </c>
      <c r="Y36" s="11" t="s">
        <v>275</v>
      </c>
      <c r="AD36" s="11" t="s">
        <v>142</v>
      </c>
      <c r="AG36" s="11" t="s">
        <v>277</v>
      </c>
      <c r="AH36" s="11" t="s">
        <v>279</v>
      </c>
    </row>
    <row r="37" spans="1:34" ht="14.25" customHeight="1">
      <c r="B37" s="15"/>
      <c r="Y37" s="11" t="s">
        <v>280</v>
      </c>
      <c r="AD37" s="11" t="s">
        <v>142</v>
      </c>
      <c r="AG37" s="11" t="s">
        <v>283</v>
      </c>
    </row>
    <row r="38" spans="1:34" ht="14.25" customHeight="1">
      <c r="A38" s="11" t="s">
        <v>271</v>
      </c>
      <c r="B38" s="15" t="s">
        <v>272</v>
      </c>
      <c r="J38" s="11">
        <v>18417</v>
      </c>
      <c r="K38" s="11" t="s">
        <v>284</v>
      </c>
      <c r="AD38" s="11" t="s">
        <v>285</v>
      </c>
      <c r="AF38" s="11">
        <v>2006</v>
      </c>
      <c r="AG38" s="11" t="s">
        <v>287</v>
      </c>
      <c r="AH38" s="11" t="s">
        <v>288</v>
      </c>
    </row>
    <row r="39" spans="1:34" ht="14.25" customHeight="1">
      <c r="L39" s="11">
        <v>8013</v>
      </c>
      <c r="M39" s="11" t="s">
        <v>290</v>
      </c>
      <c r="AF39" s="11">
        <v>2005</v>
      </c>
      <c r="AG39" s="11" t="s">
        <v>287</v>
      </c>
    </row>
    <row r="40" spans="1:34" ht="14.25" customHeight="1">
      <c r="H40" s="11">
        <v>73017</v>
      </c>
      <c r="I40" s="11" t="s">
        <v>293</v>
      </c>
      <c r="AD40" s="11" t="s">
        <v>294</v>
      </c>
      <c r="AF40" s="11">
        <v>2005</v>
      </c>
      <c r="AG40" s="11" t="s">
        <v>287</v>
      </c>
      <c r="AH40" s="11" t="s">
        <v>295</v>
      </c>
    </row>
    <row r="41" spans="1:34" ht="14.25" customHeight="1">
      <c r="Q41" s="11">
        <v>0.78</v>
      </c>
      <c r="R41" s="11">
        <v>1.49</v>
      </c>
      <c r="S41" s="11">
        <v>0.22</v>
      </c>
      <c r="AD41" s="11" t="s">
        <v>294</v>
      </c>
      <c r="AF41" s="11" t="s">
        <v>296</v>
      </c>
      <c r="AG41" s="11" t="s">
        <v>287</v>
      </c>
    </row>
    <row r="42" spans="1:34" ht="14.25" customHeight="1">
      <c r="G42" s="11" t="s">
        <v>297</v>
      </c>
      <c r="H42" s="11" t="s">
        <v>298</v>
      </c>
      <c r="I42" s="11" t="s">
        <v>299</v>
      </c>
      <c r="J42" s="11">
        <v>8750</v>
      </c>
      <c r="K42" s="11" t="s">
        <v>284</v>
      </c>
      <c r="L42" s="11">
        <v>6200</v>
      </c>
      <c r="M42" s="11" t="s">
        <v>284</v>
      </c>
      <c r="AD42" s="11" t="s">
        <v>301</v>
      </c>
      <c r="AF42" s="11">
        <v>2005</v>
      </c>
      <c r="AG42" s="11" t="s">
        <v>287</v>
      </c>
      <c r="AH42" s="11" t="s">
        <v>302</v>
      </c>
    </row>
    <row r="43" spans="1:34" ht="14.25" customHeight="1">
      <c r="A43" s="11" t="s">
        <v>271</v>
      </c>
      <c r="B43" s="15" t="s">
        <v>272</v>
      </c>
      <c r="L43" s="11" t="s">
        <v>304</v>
      </c>
      <c r="M43" s="11" t="s">
        <v>284</v>
      </c>
      <c r="AA43" s="17" t="s">
        <v>210</v>
      </c>
      <c r="AC43" s="11" t="s">
        <v>305</v>
      </c>
      <c r="AD43" s="11" t="s">
        <v>212</v>
      </c>
      <c r="AG43" s="11" t="s">
        <v>213</v>
      </c>
      <c r="AH43" s="11" t="s">
        <v>306</v>
      </c>
    </row>
    <row r="44" spans="1:34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4.25" customHeight="1">
      <c r="A45" s="11" t="s">
        <v>316</v>
      </c>
      <c r="B45" s="15" t="s">
        <v>318</v>
      </c>
      <c r="Y45" s="11" t="s">
        <v>319</v>
      </c>
      <c r="AD45" s="11" t="s">
        <v>142</v>
      </c>
      <c r="AG45" s="11" t="s">
        <v>283</v>
      </c>
    </row>
    <row r="46" spans="1:34" ht="14.25" customHeight="1">
      <c r="Y46" s="11" t="s">
        <v>322</v>
      </c>
      <c r="AD46" s="11" t="s">
        <v>142</v>
      </c>
      <c r="AG46" s="11" t="s">
        <v>283</v>
      </c>
    </row>
    <row r="47" spans="1:34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4.25" customHeight="1">
      <c r="A48" s="11" t="s">
        <v>329</v>
      </c>
      <c r="B48" s="15" t="s">
        <v>330</v>
      </c>
      <c r="C48" s="11">
        <v>469</v>
      </c>
      <c r="AD48" s="11" t="s">
        <v>142</v>
      </c>
      <c r="AF48" s="11">
        <v>2014</v>
      </c>
      <c r="AG48" s="11" t="s">
        <v>332</v>
      </c>
      <c r="AH48" s="11" t="s">
        <v>333</v>
      </c>
    </row>
    <row r="49" spans="1:34" ht="14.25" customHeight="1">
      <c r="D49" s="11" t="s">
        <v>334</v>
      </c>
      <c r="F49" s="11">
        <v>54.5</v>
      </c>
      <c r="AH49" s="11" t="s">
        <v>336</v>
      </c>
    </row>
    <row r="50" spans="1:34" ht="14.25" customHeight="1">
      <c r="D50" s="11" t="s">
        <v>224</v>
      </c>
      <c r="F50" s="11">
        <v>45</v>
      </c>
    </row>
    <row r="51" spans="1:34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4.25" customHeight="1">
      <c r="A52" s="11" t="s">
        <v>348</v>
      </c>
      <c r="B52" s="15" t="s">
        <v>350</v>
      </c>
      <c r="G52" s="11">
        <v>36500</v>
      </c>
      <c r="H52" s="11">
        <v>211</v>
      </c>
      <c r="I52" s="11" t="s">
        <v>351</v>
      </c>
      <c r="J52" s="11">
        <v>8000</v>
      </c>
      <c r="K52" s="11" t="s">
        <v>204</v>
      </c>
      <c r="L52" s="40" t="s">
        <v>352</v>
      </c>
      <c r="M52" s="11" t="s">
        <v>356</v>
      </c>
      <c r="Q52" s="11" t="s">
        <v>357</v>
      </c>
      <c r="Y52" s="11" t="s">
        <v>358</v>
      </c>
      <c r="Z52" s="11" t="s">
        <v>359</v>
      </c>
      <c r="AA52" s="11" t="s">
        <v>360</v>
      </c>
      <c r="AC52" s="11" t="s">
        <v>361</v>
      </c>
      <c r="AD52" s="11" t="s">
        <v>212</v>
      </c>
      <c r="AG52" s="11" t="s">
        <v>213</v>
      </c>
      <c r="AH52" s="11" t="s">
        <v>362</v>
      </c>
    </row>
    <row r="53" spans="1:34" ht="14.25" customHeight="1">
      <c r="G53" s="11">
        <v>86000</v>
      </c>
      <c r="H53" s="11">
        <v>1052</v>
      </c>
      <c r="I53" s="11" t="s">
        <v>351</v>
      </c>
      <c r="Q53" s="11" t="s">
        <v>363</v>
      </c>
      <c r="AH53" s="11" t="s">
        <v>364</v>
      </c>
    </row>
    <row r="54" spans="1:34" ht="14.25" customHeight="1"/>
    <row r="55" spans="1:34" ht="14.25" customHeight="1"/>
    <row r="56" spans="1:34" ht="14.25" customHeight="1"/>
    <row r="57" spans="1:34" ht="14.25" customHeight="1"/>
    <row r="58" spans="1:34" ht="14.25" customHeight="1"/>
    <row r="59" spans="1:34" ht="14.25" customHeight="1"/>
    <row r="60" spans="1:34" ht="14.25" customHeight="1"/>
    <row r="61" spans="1:34" ht="14.25" customHeight="1"/>
    <row r="62" spans="1:34" ht="14.25" customHeight="1"/>
    <row r="63" spans="1:34" ht="14.25" customHeight="1"/>
    <row r="64" spans="1:3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6A5C-1923-4A4B-8AB4-FA642F853DBC}">
  <dimension ref="A1:Q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2" sqref="B82"/>
    </sheetView>
  </sheetViews>
  <sheetFormatPr defaultRowHeight="14.25"/>
  <cols>
    <col min="1" max="1" width="36" bestFit="1" customWidth="1"/>
    <col min="2" max="2" width="24.25" customWidth="1"/>
    <col min="3" max="3" width="26.75" customWidth="1"/>
    <col min="4" max="4" width="14" customWidth="1"/>
    <col min="5" max="5" width="15.25" customWidth="1"/>
    <col min="6" max="7" width="7.625" customWidth="1"/>
    <col min="8" max="8" width="9.5" customWidth="1"/>
    <col min="9" max="9" width="12" customWidth="1"/>
    <col min="10" max="11" width="8.5" customWidth="1"/>
    <col min="12" max="12" width="10" customWidth="1"/>
    <col min="13" max="16" width="14.5" customWidth="1"/>
    <col min="17" max="17" width="7.625" customWidth="1"/>
  </cols>
  <sheetData>
    <row r="1" spans="1:17" ht="15.75" thickBot="1">
      <c r="A1" s="2" t="s">
        <v>0</v>
      </c>
      <c r="B1" s="3" t="s">
        <v>1</v>
      </c>
      <c r="C1" s="3" t="s">
        <v>2</v>
      </c>
      <c r="D1" s="4" t="s">
        <v>8</v>
      </c>
      <c r="E1" s="4" t="s">
        <v>9</v>
      </c>
      <c r="F1" s="3" t="s">
        <v>160</v>
      </c>
      <c r="G1" s="23" t="s">
        <v>161</v>
      </c>
      <c r="H1" s="3" t="s">
        <v>163</v>
      </c>
      <c r="I1" s="3" t="s">
        <v>164</v>
      </c>
      <c r="J1" s="3" t="s">
        <v>166</v>
      </c>
      <c r="K1" s="3" t="s">
        <v>167</v>
      </c>
      <c r="L1" s="3" t="s">
        <v>169</v>
      </c>
      <c r="M1" s="3" t="s">
        <v>170</v>
      </c>
      <c r="N1" s="24" t="s">
        <v>171</v>
      </c>
      <c r="O1" s="24" t="s">
        <v>33</v>
      </c>
      <c r="P1" s="25" t="s">
        <v>32</v>
      </c>
      <c r="Q1" s="1"/>
    </row>
    <row r="2" spans="1:17" s="207" customFormat="1" ht="15">
      <c r="A2" s="218" t="s">
        <v>36</v>
      </c>
      <c r="B2" s="219" t="s">
        <v>47</v>
      </c>
      <c r="C2" s="220" t="s">
        <v>54</v>
      </c>
      <c r="D2" s="221"/>
      <c r="E2" s="222">
        <v>22.1</v>
      </c>
      <c r="F2" s="221">
        <v>1</v>
      </c>
      <c r="G2" s="202">
        <f t="shared" ref="G2:G72" si="0">F2+273.15</f>
        <v>274.14999999999998</v>
      </c>
      <c r="H2" s="223">
        <v>0.33</v>
      </c>
      <c r="I2" s="223">
        <v>1.32</v>
      </c>
      <c r="J2" s="223">
        <v>0</v>
      </c>
      <c r="K2" s="223">
        <v>0</v>
      </c>
      <c r="L2" s="223">
        <v>0.45</v>
      </c>
      <c r="M2" s="223">
        <v>3.1</v>
      </c>
      <c r="N2" s="223"/>
      <c r="O2" s="223"/>
      <c r="P2" s="224" t="s">
        <v>226</v>
      </c>
    </row>
    <row r="3" spans="1:17" ht="15">
      <c r="A3" s="30" t="s">
        <v>128</v>
      </c>
      <c r="B3" s="31" t="s">
        <v>129</v>
      </c>
      <c r="C3" s="11" t="s">
        <v>54</v>
      </c>
      <c r="D3" s="11"/>
      <c r="E3" s="32">
        <v>9.1999999999999993</v>
      </c>
      <c r="F3" s="11">
        <v>1</v>
      </c>
      <c r="G3" s="11">
        <f t="shared" si="0"/>
        <v>274.14999999999998</v>
      </c>
      <c r="H3" s="33">
        <v>0.75</v>
      </c>
      <c r="I3" s="33">
        <v>1.32</v>
      </c>
      <c r="J3" s="33">
        <v>0</v>
      </c>
      <c r="K3" s="33">
        <v>0</v>
      </c>
      <c r="L3" s="33">
        <v>1.03</v>
      </c>
      <c r="M3" s="33">
        <v>5.3</v>
      </c>
      <c r="N3" s="33"/>
      <c r="O3" s="33"/>
      <c r="P3" s="29" t="s">
        <v>281</v>
      </c>
    </row>
    <row r="4" spans="1:17" ht="15">
      <c r="A4" s="30" t="s">
        <v>179</v>
      </c>
      <c r="B4" s="15" t="s">
        <v>182</v>
      </c>
      <c r="C4" s="11" t="s">
        <v>197</v>
      </c>
      <c r="D4" s="11"/>
      <c r="E4" s="32">
        <v>21.1</v>
      </c>
      <c r="F4" s="11">
        <v>1</v>
      </c>
      <c r="G4" s="11">
        <f t="shared" si="0"/>
        <v>274.14999999999998</v>
      </c>
      <c r="H4" s="33">
        <v>0.19</v>
      </c>
      <c r="I4" s="33">
        <v>1.32</v>
      </c>
      <c r="J4" s="33">
        <v>0</v>
      </c>
      <c r="K4" s="33">
        <v>0</v>
      </c>
      <c r="L4" s="33">
        <v>0.3</v>
      </c>
      <c r="M4" s="33">
        <v>3</v>
      </c>
      <c r="N4" s="33"/>
      <c r="O4" s="33"/>
      <c r="P4" s="29" t="s">
        <v>312</v>
      </c>
    </row>
    <row r="5" spans="1:17" ht="15">
      <c r="A5" s="34" t="s">
        <v>238</v>
      </c>
      <c r="B5" s="35" t="s">
        <v>240</v>
      </c>
      <c r="C5" s="1" t="s">
        <v>241</v>
      </c>
      <c r="D5" s="11"/>
      <c r="E5" s="32">
        <v>150</v>
      </c>
      <c r="F5" s="37">
        <v>0.1</v>
      </c>
      <c r="G5" s="11">
        <f t="shared" si="0"/>
        <v>273.25</v>
      </c>
      <c r="H5" s="33">
        <v>0.1</v>
      </c>
      <c r="I5" s="33">
        <v>1.32</v>
      </c>
      <c r="J5" s="33">
        <v>0</v>
      </c>
      <c r="K5" s="33">
        <v>0</v>
      </c>
      <c r="L5" s="33">
        <v>0.11</v>
      </c>
      <c r="M5" s="33">
        <v>0.9</v>
      </c>
      <c r="N5" s="33"/>
      <c r="O5" s="33"/>
      <c r="P5" s="29" t="s">
        <v>327</v>
      </c>
    </row>
    <row r="6" spans="1:17" ht="15">
      <c r="A6" s="30" t="s">
        <v>262</v>
      </c>
      <c r="B6" s="31" t="s">
        <v>263</v>
      </c>
      <c r="C6" s="11" t="s">
        <v>241</v>
      </c>
      <c r="D6" s="11"/>
      <c r="E6" s="32">
        <v>104</v>
      </c>
      <c r="F6" s="37">
        <v>0.1</v>
      </c>
      <c r="G6" s="11">
        <f t="shared" si="0"/>
        <v>273.25</v>
      </c>
      <c r="H6" s="33">
        <v>0.12</v>
      </c>
      <c r="I6" s="33">
        <v>1.32</v>
      </c>
      <c r="J6" s="33">
        <v>0</v>
      </c>
      <c r="K6" s="33">
        <v>0</v>
      </c>
      <c r="L6" s="33">
        <v>0.14000000000000001</v>
      </c>
      <c r="M6" s="33">
        <v>1.1000000000000001</v>
      </c>
      <c r="N6" s="33"/>
      <c r="O6" s="33"/>
      <c r="P6" s="29" t="s">
        <v>340</v>
      </c>
    </row>
    <row r="7" spans="1:17" s="207" customFormat="1" ht="15">
      <c r="A7" s="199" t="s">
        <v>286</v>
      </c>
      <c r="B7" s="200" t="s">
        <v>289</v>
      </c>
      <c r="C7" s="201" t="s">
        <v>241</v>
      </c>
      <c r="D7" s="202"/>
      <c r="E7" s="203">
        <v>181</v>
      </c>
      <c r="F7" s="204">
        <v>0.1</v>
      </c>
      <c r="G7" s="202">
        <f t="shared" si="0"/>
        <v>273.25</v>
      </c>
      <c r="H7" s="205">
        <v>7.0000000000000007E-2</v>
      </c>
      <c r="I7" s="205">
        <v>1.32</v>
      </c>
      <c r="J7" s="205">
        <v>0</v>
      </c>
      <c r="K7" s="205">
        <v>0</v>
      </c>
      <c r="L7" s="205">
        <v>0.08</v>
      </c>
      <c r="M7" s="205">
        <v>0.9</v>
      </c>
      <c r="N7" s="205"/>
      <c r="O7" s="205"/>
      <c r="P7" s="206" t="s">
        <v>345</v>
      </c>
      <c r="Q7" s="202"/>
    </row>
    <row r="8" spans="1:17" s="207" customFormat="1" ht="15">
      <c r="A8" s="227" t="s">
        <v>313</v>
      </c>
      <c r="B8" s="200" t="s">
        <v>314</v>
      </c>
      <c r="C8" s="201" t="s">
        <v>315</v>
      </c>
      <c r="D8" s="202"/>
      <c r="E8" s="203">
        <v>13.8</v>
      </c>
      <c r="F8" s="204">
        <v>0.1</v>
      </c>
      <c r="G8" s="202">
        <f t="shared" si="0"/>
        <v>273.25</v>
      </c>
      <c r="H8" s="205">
        <v>0.26</v>
      </c>
      <c r="I8" s="205">
        <v>1.32</v>
      </c>
      <c r="J8" s="205">
        <v>1</v>
      </c>
      <c r="K8" s="205">
        <v>0</v>
      </c>
      <c r="L8" s="205">
        <v>0.56000000000000005</v>
      </c>
      <c r="M8" s="205">
        <v>13.3</v>
      </c>
      <c r="N8" s="205">
        <v>3.9</v>
      </c>
      <c r="O8" s="205" t="s">
        <v>368</v>
      </c>
      <c r="P8" s="206" t="s">
        <v>369</v>
      </c>
      <c r="Q8" s="202"/>
    </row>
    <row r="9" spans="1:17" s="207" customFormat="1" ht="15">
      <c r="A9" s="199" t="s">
        <v>325</v>
      </c>
      <c r="B9" s="200" t="s">
        <v>326</v>
      </c>
      <c r="C9" s="201" t="s">
        <v>328</v>
      </c>
      <c r="D9" s="202"/>
      <c r="E9" s="203">
        <v>18.600000000000001</v>
      </c>
      <c r="F9" s="202">
        <v>1</v>
      </c>
      <c r="G9" s="202">
        <f t="shared" si="0"/>
        <v>274.14999999999998</v>
      </c>
      <c r="H9" s="205">
        <v>0.22</v>
      </c>
      <c r="I9" s="205">
        <v>1.32</v>
      </c>
      <c r="J9" s="205">
        <v>0</v>
      </c>
      <c r="K9" s="205">
        <v>0</v>
      </c>
      <c r="L9" s="205">
        <v>0.35</v>
      </c>
      <c r="M9" s="205">
        <v>3.8</v>
      </c>
      <c r="N9" s="205"/>
      <c r="O9" s="205"/>
      <c r="P9" s="206" t="s">
        <v>374</v>
      </c>
      <c r="Q9" s="202"/>
    </row>
    <row r="10" spans="1:17" ht="15">
      <c r="A10" s="30" t="s">
        <v>346</v>
      </c>
      <c r="B10" s="31" t="s">
        <v>347</v>
      </c>
      <c r="C10" s="11" t="s">
        <v>328</v>
      </c>
      <c r="D10" s="11"/>
      <c r="E10" s="32">
        <v>31.5</v>
      </c>
      <c r="F10" s="11">
        <v>1</v>
      </c>
      <c r="G10" s="11">
        <f t="shared" si="0"/>
        <v>274.14999999999998</v>
      </c>
      <c r="H10" s="33">
        <v>0.21</v>
      </c>
      <c r="I10" s="33">
        <v>1.32</v>
      </c>
      <c r="J10" s="33">
        <v>0</v>
      </c>
      <c r="K10" s="33">
        <v>0</v>
      </c>
      <c r="L10" s="33">
        <v>0.3</v>
      </c>
      <c r="M10" s="33">
        <v>2.2999999999999998</v>
      </c>
      <c r="N10" s="33"/>
      <c r="O10" s="33"/>
      <c r="P10" s="41" t="s">
        <v>380</v>
      </c>
      <c r="Q10" s="11"/>
    </row>
    <row r="11" spans="1:17" ht="15">
      <c r="A11" s="30" t="s">
        <v>375</v>
      </c>
      <c r="B11" s="43" t="s">
        <v>376</v>
      </c>
      <c r="C11" s="11" t="s">
        <v>328</v>
      </c>
      <c r="D11" s="11"/>
      <c r="E11" s="32">
        <v>19.399999999999999</v>
      </c>
      <c r="F11" s="11">
        <v>1</v>
      </c>
      <c r="G11" s="11">
        <f t="shared" si="0"/>
        <v>274.14999999999998</v>
      </c>
      <c r="H11" s="33">
        <v>0.21</v>
      </c>
      <c r="I11" s="33">
        <v>1.32</v>
      </c>
      <c r="J11" s="33">
        <v>0</v>
      </c>
      <c r="K11" s="33">
        <v>0</v>
      </c>
      <c r="L11" s="33">
        <v>0.33</v>
      </c>
      <c r="M11" s="33">
        <v>3.7</v>
      </c>
      <c r="N11" s="33"/>
      <c r="O11" s="33"/>
      <c r="P11" s="41" t="s">
        <v>387</v>
      </c>
      <c r="Q11" s="11"/>
    </row>
    <row r="12" spans="1:17" ht="15">
      <c r="A12" s="30" t="s">
        <v>390</v>
      </c>
      <c r="B12" s="31" t="s">
        <v>391</v>
      </c>
      <c r="C12" s="11" t="s">
        <v>328</v>
      </c>
      <c r="D12" s="11"/>
      <c r="E12" s="32">
        <v>22.1</v>
      </c>
      <c r="F12" s="11">
        <v>1</v>
      </c>
      <c r="G12" s="11">
        <f t="shared" si="0"/>
        <v>274.14999999999998</v>
      </c>
      <c r="H12" s="33">
        <v>0.19</v>
      </c>
      <c r="I12" s="33">
        <v>1.32</v>
      </c>
      <c r="J12" s="33">
        <v>0</v>
      </c>
      <c r="K12" s="33">
        <v>0</v>
      </c>
      <c r="L12" s="33">
        <v>0.3</v>
      </c>
      <c r="M12" s="33">
        <v>3.1</v>
      </c>
      <c r="N12" s="33"/>
      <c r="O12" s="33"/>
      <c r="P12" s="41" t="s">
        <v>395</v>
      </c>
      <c r="Q12" s="11"/>
    </row>
    <row r="13" spans="1:17" ht="15">
      <c r="A13" s="30" t="s">
        <v>404</v>
      </c>
      <c r="B13" s="15" t="s">
        <v>405</v>
      </c>
      <c r="C13" s="11" t="s">
        <v>328</v>
      </c>
      <c r="D13" s="11"/>
      <c r="E13" s="32">
        <v>62.2</v>
      </c>
      <c r="F13" s="11">
        <v>1</v>
      </c>
      <c r="G13" s="11">
        <f t="shared" si="0"/>
        <v>274.14999999999998</v>
      </c>
      <c r="H13" s="33">
        <v>0.17</v>
      </c>
      <c r="I13" s="33">
        <v>1.32</v>
      </c>
      <c r="J13" s="33">
        <v>0</v>
      </c>
      <c r="K13" s="33">
        <v>0</v>
      </c>
      <c r="L13" s="33">
        <v>0.21</v>
      </c>
      <c r="M13" s="33">
        <v>1.7</v>
      </c>
      <c r="N13" s="33"/>
      <c r="O13" s="33"/>
      <c r="P13" s="41" t="s">
        <v>408</v>
      </c>
      <c r="Q13" s="11"/>
    </row>
    <row r="14" spans="1:17" ht="15">
      <c r="A14" s="30" t="s">
        <v>233</v>
      </c>
      <c r="B14" s="31" t="s">
        <v>234</v>
      </c>
      <c r="C14" s="11" t="s">
        <v>328</v>
      </c>
      <c r="D14" s="11"/>
      <c r="E14" s="32">
        <v>62.2</v>
      </c>
      <c r="F14" s="11">
        <v>1</v>
      </c>
      <c r="G14" s="11">
        <f t="shared" si="0"/>
        <v>274.14999999999998</v>
      </c>
      <c r="H14" s="33">
        <v>0.68</v>
      </c>
      <c r="I14" s="33">
        <v>1.32</v>
      </c>
      <c r="J14" s="33">
        <v>0</v>
      </c>
      <c r="K14" s="33">
        <v>0</v>
      </c>
      <c r="L14" s="33">
        <v>0.6</v>
      </c>
      <c r="M14" s="33">
        <v>1.4</v>
      </c>
      <c r="N14" s="33"/>
      <c r="O14" s="33"/>
      <c r="P14" s="41" t="s">
        <v>416</v>
      </c>
      <c r="Q14" s="11"/>
    </row>
    <row r="15" spans="1:17" s="207" customFormat="1" ht="15">
      <c r="A15" s="199" t="s">
        <v>417</v>
      </c>
      <c r="B15" s="200" t="s">
        <v>418</v>
      </c>
      <c r="C15" s="201" t="s">
        <v>328</v>
      </c>
      <c r="D15" s="202"/>
      <c r="E15" s="203">
        <v>12.9</v>
      </c>
      <c r="F15" s="204">
        <v>0.1</v>
      </c>
      <c r="G15" s="202">
        <f t="shared" si="0"/>
        <v>273.25</v>
      </c>
      <c r="H15" s="205">
        <v>0.54</v>
      </c>
      <c r="I15" s="205">
        <v>1.32</v>
      </c>
      <c r="J15" s="205">
        <v>0</v>
      </c>
      <c r="K15" s="205">
        <v>0</v>
      </c>
      <c r="L15" s="205">
        <v>0.73</v>
      </c>
      <c r="M15" s="205">
        <v>4.5</v>
      </c>
      <c r="N15" s="205"/>
      <c r="O15" s="205"/>
      <c r="P15" s="206" t="s">
        <v>428</v>
      </c>
      <c r="Q15" s="202"/>
    </row>
    <row r="16" spans="1:17" s="207" customFormat="1" ht="15">
      <c r="A16" s="212" t="s">
        <v>435</v>
      </c>
      <c r="B16" s="214" t="s">
        <v>436</v>
      </c>
      <c r="C16" s="202" t="s">
        <v>328</v>
      </c>
      <c r="D16" s="202"/>
      <c r="E16" s="203">
        <v>27.3</v>
      </c>
      <c r="F16" s="204">
        <v>0.1</v>
      </c>
      <c r="G16" s="202">
        <f t="shared" si="0"/>
        <v>273.25</v>
      </c>
      <c r="H16" s="205">
        <v>0.19</v>
      </c>
      <c r="I16" s="205">
        <v>1.32</v>
      </c>
      <c r="J16" s="205">
        <v>0</v>
      </c>
      <c r="K16" s="205">
        <v>0</v>
      </c>
      <c r="L16" s="205">
        <v>0.28000000000000003</v>
      </c>
      <c r="M16" s="205">
        <v>2.9</v>
      </c>
      <c r="N16" s="205"/>
      <c r="O16" s="205"/>
      <c r="P16" s="206" t="s">
        <v>445</v>
      </c>
      <c r="Q16" s="202"/>
    </row>
    <row r="17" spans="1:17" ht="15">
      <c r="A17" s="30" t="s">
        <v>449</v>
      </c>
      <c r="B17" s="15" t="s">
        <v>450</v>
      </c>
      <c r="C17" s="11" t="s">
        <v>328</v>
      </c>
      <c r="D17" s="11"/>
      <c r="E17" s="32">
        <v>15.3</v>
      </c>
      <c r="F17" s="11">
        <v>1</v>
      </c>
      <c r="G17" s="11">
        <f t="shared" si="0"/>
        <v>274.14999999999998</v>
      </c>
      <c r="H17" s="33">
        <v>0.14000000000000001</v>
      </c>
      <c r="I17" s="33">
        <v>1.32</v>
      </c>
      <c r="J17" s="33">
        <v>0</v>
      </c>
      <c r="K17" s="33">
        <v>0</v>
      </c>
      <c r="L17" s="33">
        <v>0.26</v>
      </c>
      <c r="M17" s="33">
        <v>3.9</v>
      </c>
      <c r="N17" s="33"/>
      <c r="O17" s="33"/>
      <c r="P17" s="41" t="s">
        <v>453</v>
      </c>
      <c r="Q17" s="11"/>
    </row>
    <row r="18" spans="1:17" ht="15">
      <c r="A18" s="30" t="s">
        <v>458</v>
      </c>
      <c r="B18" s="31" t="s">
        <v>459</v>
      </c>
      <c r="C18" s="11" t="s">
        <v>328</v>
      </c>
      <c r="D18" s="11"/>
      <c r="E18" s="32">
        <v>13.6</v>
      </c>
      <c r="F18" s="11">
        <v>1</v>
      </c>
      <c r="G18" s="11">
        <f t="shared" si="0"/>
        <v>274.14999999999998</v>
      </c>
      <c r="H18" s="33">
        <v>0.35</v>
      </c>
      <c r="I18" s="33">
        <v>1.32</v>
      </c>
      <c r="J18" s="33">
        <v>0</v>
      </c>
      <c r="K18" s="33">
        <v>0</v>
      </c>
      <c r="L18" s="33">
        <v>0.53</v>
      </c>
      <c r="M18" s="33">
        <v>4.5999999999999996</v>
      </c>
      <c r="N18" s="33"/>
      <c r="O18" s="33"/>
      <c r="P18" s="41" t="s">
        <v>460</v>
      </c>
      <c r="Q18" s="11"/>
    </row>
    <row r="19" spans="1:17" ht="15">
      <c r="A19" s="30" t="s">
        <v>464</v>
      </c>
      <c r="B19" s="15" t="s">
        <v>465</v>
      </c>
      <c r="C19" s="11" t="s">
        <v>328</v>
      </c>
      <c r="D19" s="11"/>
      <c r="E19" s="32">
        <v>10.7</v>
      </c>
      <c r="F19" s="11">
        <v>1</v>
      </c>
      <c r="G19" s="11">
        <f t="shared" si="0"/>
        <v>274.14999999999998</v>
      </c>
      <c r="H19" s="33">
        <v>0.38</v>
      </c>
      <c r="I19" s="33">
        <v>1.32</v>
      </c>
      <c r="J19" s="33">
        <v>0</v>
      </c>
      <c r="K19" s="33">
        <v>0</v>
      </c>
      <c r="L19" s="33">
        <v>0.6</v>
      </c>
      <c r="M19" s="33">
        <v>4.8</v>
      </c>
      <c r="N19" s="33"/>
      <c r="O19" s="33"/>
      <c r="P19" s="41" t="s">
        <v>467</v>
      </c>
      <c r="Q19" s="11"/>
    </row>
    <row r="20" spans="1:17" ht="15">
      <c r="A20" s="30" t="s">
        <v>473</v>
      </c>
      <c r="B20" s="15" t="s">
        <v>474</v>
      </c>
      <c r="C20" s="11" t="s">
        <v>328</v>
      </c>
      <c r="D20" s="11"/>
      <c r="E20" s="32">
        <v>23.2</v>
      </c>
      <c r="F20" s="11">
        <v>1</v>
      </c>
      <c r="G20" s="11">
        <f t="shared" si="0"/>
        <v>274.14999999999998</v>
      </c>
      <c r="H20" s="33">
        <v>0.18</v>
      </c>
      <c r="I20" s="33">
        <v>1.32</v>
      </c>
      <c r="J20" s="33">
        <v>0</v>
      </c>
      <c r="K20" s="33">
        <v>0</v>
      </c>
      <c r="L20" s="33">
        <v>0.28000000000000003</v>
      </c>
      <c r="M20" s="33">
        <v>3</v>
      </c>
      <c r="N20" s="33"/>
      <c r="O20" s="33"/>
      <c r="P20" s="41" t="s">
        <v>476</v>
      </c>
      <c r="Q20" s="11"/>
    </row>
    <row r="21" spans="1:17" ht="15">
      <c r="A21" s="42" t="s">
        <v>481</v>
      </c>
      <c r="B21" s="129" t="s">
        <v>482</v>
      </c>
      <c r="C21" s="1" t="s">
        <v>483</v>
      </c>
      <c r="D21" s="11"/>
      <c r="E21" s="32"/>
      <c r="F21" s="11">
        <v>1</v>
      </c>
      <c r="G21" s="11">
        <f t="shared" si="0"/>
        <v>274.14999999999998</v>
      </c>
      <c r="H21" s="33"/>
      <c r="I21" s="33">
        <v>1.32</v>
      </c>
      <c r="J21" s="33">
        <v>0</v>
      </c>
      <c r="K21" s="33">
        <v>0</v>
      </c>
      <c r="L21" s="33"/>
      <c r="M21" s="33"/>
      <c r="N21" s="33"/>
      <c r="O21" s="33" t="s">
        <v>485</v>
      </c>
      <c r="P21" s="41" t="s">
        <v>487</v>
      </c>
      <c r="Q21" s="11" t="s">
        <v>489</v>
      </c>
    </row>
    <row r="22" spans="1:17" s="207" customFormat="1" ht="15">
      <c r="A22" s="212" t="s">
        <v>490</v>
      </c>
      <c r="B22" s="214" t="s">
        <v>491</v>
      </c>
      <c r="C22" s="202" t="s">
        <v>483</v>
      </c>
      <c r="D22" s="202"/>
      <c r="E22" s="203">
        <v>12.5</v>
      </c>
      <c r="F22" s="202">
        <v>1</v>
      </c>
      <c r="G22" s="202">
        <f t="shared" si="0"/>
        <v>274.14999999999998</v>
      </c>
      <c r="H22" s="205">
        <v>0.99</v>
      </c>
      <c r="I22" s="205">
        <v>1.32</v>
      </c>
      <c r="J22" s="205">
        <v>0</v>
      </c>
      <c r="K22" s="205">
        <v>0</v>
      </c>
      <c r="L22" s="205">
        <v>1.17</v>
      </c>
      <c r="M22" s="205">
        <v>4.8</v>
      </c>
      <c r="N22" s="205"/>
      <c r="O22" s="205"/>
      <c r="P22" s="206" t="s">
        <v>492</v>
      </c>
      <c r="Q22" s="202"/>
    </row>
    <row r="23" spans="1:17" ht="15">
      <c r="A23" s="30" t="s">
        <v>329</v>
      </c>
      <c r="B23" s="31" t="s">
        <v>330</v>
      </c>
      <c r="C23" s="11" t="s">
        <v>483</v>
      </c>
      <c r="D23" s="11"/>
      <c r="E23" s="32">
        <v>52.7</v>
      </c>
      <c r="F23" s="11">
        <v>1</v>
      </c>
      <c r="G23" s="11">
        <f t="shared" si="0"/>
        <v>274.14999999999998</v>
      </c>
      <c r="H23" s="33">
        <v>0.25</v>
      </c>
      <c r="I23" s="33">
        <v>1.32</v>
      </c>
      <c r="J23" s="33">
        <v>0</v>
      </c>
      <c r="K23" s="33">
        <v>0</v>
      </c>
      <c r="L23" s="33">
        <v>0.3</v>
      </c>
      <c r="M23" s="33">
        <v>0.9</v>
      </c>
      <c r="N23" s="33"/>
      <c r="O23" s="33"/>
      <c r="P23" s="41" t="s">
        <v>497</v>
      </c>
      <c r="Q23" s="11"/>
    </row>
    <row r="24" spans="1:17" ht="15">
      <c r="A24" s="30" t="s">
        <v>502</v>
      </c>
      <c r="B24" s="15" t="s">
        <v>503</v>
      </c>
      <c r="C24" s="11" t="s">
        <v>483</v>
      </c>
      <c r="D24" s="11"/>
      <c r="E24" s="32">
        <v>8</v>
      </c>
      <c r="F24" s="11">
        <v>1</v>
      </c>
      <c r="G24" s="11">
        <f t="shared" si="0"/>
        <v>274.14999999999998</v>
      </c>
      <c r="H24" s="33">
        <v>1.55</v>
      </c>
      <c r="I24" s="33">
        <v>1.32</v>
      </c>
      <c r="J24" s="33">
        <v>0</v>
      </c>
      <c r="K24" s="33">
        <v>0</v>
      </c>
      <c r="L24" s="33">
        <v>1.83</v>
      </c>
      <c r="M24" s="33">
        <v>5.8</v>
      </c>
      <c r="N24" s="33"/>
      <c r="O24" s="33"/>
      <c r="P24" s="41" t="s">
        <v>505</v>
      </c>
      <c r="Q24" s="11"/>
    </row>
    <row r="25" spans="1:17" s="207" customFormat="1" ht="15">
      <c r="A25" s="210" t="s">
        <v>509</v>
      </c>
      <c r="B25" s="200" t="s">
        <v>510</v>
      </c>
      <c r="C25" s="201" t="s">
        <v>511</v>
      </c>
      <c r="D25" s="202"/>
      <c r="E25" s="203">
        <v>34</v>
      </c>
      <c r="F25" s="202">
        <v>1</v>
      </c>
      <c r="G25" s="202">
        <f t="shared" si="0"/>
        <v>274.14999999999998</v>
      </c>
      <c r="H25" s="205">
        <v>0.37</v>
      </c>
      <c r="I25" s="205">
        <v>1.9</v>
      </c>
      <c r="J25" s="205">
        <v>0</v>
      </c>
      <c r="K25" s="205">
        <v>0</v>
      </c>
      <c r="L25" s="205">
        <v>0.44</v>
      </c>
      <c r="M25" s="205">
        <v>2.7</v>
      </c>
      <c r="N25" s="205"/>
      <c r="O25" s="205"/>
      <c r="P25" s="206" t="s">
        <v>514</v>
      </c>
      <c r="Q25" s="202"/>
    </row>
    <row r="26" spans="1:17" s="207" customFormat="1" ht="15">
      <c r="A26" s="199" t="s">
        <v>52</v>
      </c>
      <c r="B26" s="200" t="s">
        <v>53</v>
      </c>
      <c r="C26" s="201" t="s">
        <v>511</v>
      </c>
      <c r="D26" s="202"/>
      <c r="E26" s="208">
        <v>22</v>
      </c>
      <c r="F26" s="202">
        <v>1</v>
      </c>
      <c r="G26" s="202">
        <f t="shared" si="0"/>
        <v>274.14999999999998</v>
      </c>
      <c r="H26" s="202">
        <v>0.38</v>
      </c>
      <c r="I26" s="202">
        <v>1.9</v>
      </c>
      <c r="J26" s="202">
        <v>0</v>
      </c>
      <c r="K26" s="202">
        <v>0</v>
      </c>
      <c r="L26" s="202">
        <v>0.5</v>
      </c>
      <c r="M26" s="202">
        <v>3.8</v>
      </c>
      <c r="N26" s="205"/>
      <c r="O26" s="205"/>
      <c r="P26" s="209" t="s">
        <v>523</v>
      </c>
      <c r="Q26" s="202"/>
    </row>
    <row r="27" spans="1:17" s="207" customFormat="1" ht="15">
      <c r="A27" s="225" t="s">
        <v>527</v>
      </c>
      <c r="B27" s="226" t="s">
        <v>529</v>
      </c>
      <c r="C27" s="202" t="s">
        <v>511</v>
      </c>
      <c r="D27" s="202"/>
      <c r="E27" s="203">
        <v>110</v>
      </c>
      <c r="F27" s="202">
        <v>1</v>
      </c>
      <c r="G27" s="202">
        <f t="shared" si="0"/>
        <v>274.14999999999998</v>
      </c>
      <c r="H27" s="205">
        <v>0.15</v>
      </c>
      <c r="I27" s="205">
        <v>1.32</v>
      </c>
      <c r="J27" s="205">
        <v>0</v>
      </c>
      <c r="K27" s="205">
        <v>0</v>
      </c>
      <c r="L27" s="205">
        <v>0.17</v>
      </c>
      <c r="M27" s="205">
        <v>2.58</v>
      </c>
      <c r="N27" s="205"/>
      <c r="O27" s="205"/>
      <c r="P27" s="206" t="s">
        <v>531</v>
      </c>
      <c r="Q27" s="202"/>
    </row>
    <row r="28" spans="1:17" ht="15">
      <c r="A28" s="30" t="s">
        <v>536</v>
      </c>
      <c r="B28" s="15" t="s">
        <v>537</v>
      </c>
      <c r="C28" s="11" t="s">
        <v>511</v>
      </c>
      <c r="D28" s="11"/>
      <c r="E28" s="32">
        <v>94</v>
      </c>
      <c r="F28" s="11">
        <v>1</v>
      </c>
      <c r="G28" s="11">
        <f t="shared" si="0"/>
        <v>274.14999999999998</v>
      </c>
      <c r="H28" s="33">
        <v>0.27</v>
      </c>
      <c r="I28" s="33">
        <v>1.32</v>
      </c>
      <c r="J28" s="33">
        <v>0</v>
      </c>
      <c r="K28" s="33">
        <v>0</v>
      </c>
      <c r="L28" s="33">
        <v>0.27</v>
      </c>
      <c r="M28" s="33">
        <v>1.2</v>
      </c>
      <c r="N28" s="33"/>
      <c r="O28" s="33"/>
      <c r="P28" s="41" t="s">
        <v>538</v>
      </c>
      <c r="Q28" s="11"/>
    </row>
    <row r="29" spans="1:17" ht="15">
      <c r="A29" s="47" t="s">
        <v>541</v>
      </c>
      <c r="B29" s="15" t="s">
        <v>543</v>
      </c>
      <c r="C29" s="11" t="s">
        <v>511</v>
      </c>
      <c r="D29" s="11"/>
      <c r="E29" s="11"/>
      <c r="F29" s="11">
        <v>1</v>
      </c>
      <c r="G29" s="11">
        <f t="shared" si="0"/>
        <v>274.14999999999998</v>
      </c>
      <c r="H29" s="11"/>
      <c r="I29" s="11"/>
      <c r="J29" s="11"/>
      <c r="K29" s="11"/>
      <c r="L29" s="11"/>
      <c r="M29" s="11"/>
      <c r="N29" s="33"/>
      <c r="O29" s="33" t="s">
        <v>545</v>
      </c>
      <c r="P29" s="111"/>
      <c r="Q29" s="11" t="s">
        <v>547</v>
      </c>
    </row>
    <row r="30" spans="1:17" s="207" customFormat="1" ht="15">
      <c r="A30" s="199" t="s">
        <v>549</v>
      </c>
      <c r="B30" s="217" t="s">
        <v>550</v>
      </c>
      <c r="C30" s="201" t="s">
        <v>511</v>
      </c>
      <c r="D30" s="202"/>
      <c r="E30" s="203">
        <v>41.7</v>
      </c>
      <c r="F30" s="202">
        <v>1</v>
      </c>
      <c r="G30" s="202">
        <f t="shared" si="0"/>
        <v>274.14999999999998</v>
      </c>
      <c r="H30" s="205">
        <v>0.33</v>
      </c>
      <c r="I30" s="205">
        <v>1.32</v>
      </c>
      <c r="J30" s="205">
        <v>0</v>
      </c>
      <c r="K30" s="205">
        <v>0</v>
      </c>
      <c r="L30" s="205">
        <v>0.39</v>
      </c>
      <c r="M30" s="205">
        <v>2.1</v>
      </c>
      <c r="N30" s="205"/>
      <c r="O30" s="205"/>
      <c r="P30" s="206" t="s">
        <v>554</v>
      </c>
      <c r="Q30" s="202"/>
    </row>
    <row r="31" spans="1:17" s="207" customFormat="1" ht="15">
      <c r="A31" s="199" t="s">
        <v>558</v>
      </c>
      <c r="B31" s="200" t="s">
        <v>559</v>
      </c>
      <c r="C31" s="201" t="s">
        <v>560</v>
      </c>
      <c r="D31" s="202"/>
      <c r="E31" s="203">
        <v>31.5</v>
      </c>
      <c r="F31" s="204">
        <v>0.1</v>
      </c>
      <c r="G31" s="202">
        <f t="shared" si="0"/>
        <v>273.25</v>
      </c>
      <c r="H31" s="205">
        <v>0.44</v>
      </c>
      <c r="I31" s="205">
        <v>1.32</v>
      </c>
      <c r="J31" s="205">
        <v>0</v>
      </c>
      <c r="K31" s="205">
        <v>0</v>
      </c>
      <c r="L31" s="205">
        <v>0.44</v>
      </c>
      <c r="M31" s="205">
        <v>2.4</v>
      </c>
      <c r="N31" s="205"/>
      <c r="O31" s="205"/>
      <c r="P31" s="206" t="s">
        <v>563</v>
      </c>
      <c r="Q31" s="202"/>
    </row>
    <row r="32" spans="1:17" ht="15">
      <c r="A32" s="47" t="s">
        <v>575</v>
      </c>
      <c r="B32" s="31" t="s">
        <v>576</v>
      </c>
      <c r="C32" s="11" t="s">
        <v>560</v>
      </c>
      <c r="D32" s="11"/>
      <c r="E32" s="11"/>
      <c r="F32" s="11">
        <v>1</v>
      </c>
      <c r="G32" s="11">
        <f t="shared" si="0"/>
        <v>274.14999999999998</v>
      </c>
      <c r="H32" s="11"/>
      <c r="I32" s="11"/>
      <c r="J32" s="11"/>
      <c r="K32" s="11"/>
      <c r="L32" s="11"/>
      <c r="M32" s="11"/>
      <c r="N32" s="33"/>
      <c r="O32" s="33" t="s">
        <v>545</v>
      </c>
      <c r="P32" s="111"/>
      <c r="Q32" s="11" t="s">
        <v>547</v>
      </c>
    </row>
    <row r="33" spans="1:17" s="207" customFormat="1" ht="15">
      <c r="A33" s="199" t="s">
        <v>579</v>
      </c>
      <c r="B33" s="200" t="s">
        <v>580</v>
      </c>
      <c r="C33" s="201" t="s">
        <v>560</v>
      </c>
      <c r="D33" s="202"/>
      <c r="E33" s="203">
        <v>22.1</v>
      </c>
      <c r="F33" s="204">
        <v>0.1</v>
      </c>
      <c r="G33" s="202">
        <f t="shared" si="0"/>
        <v>273.25</v>
      </c>
      <c r="H33" s="205">
        <v>0.47</v>
      </c>
      <c r="I33" s="205">
        <v>1.32</v>
      </c>
      <c r="J33" s="205">
        <v>0</v>
      </c>
      <c r="K33" s="205">
        <v>0</v>
      </c>
      <c r="L33" s="205">
        <v>0.56999999999999995</v>
      </c>
      <c r="M33" s="205">
        <v>2.9</v>
      </c>
      <c r="N33" s="205"/>
      <c r="O33" s="205"/>
      <c r="P33" s="206" t="s">
        <v>585</v>
      </c>
      <c r="Q33" s="202"/>
    </row>
    <row r="34" spans="1:17" ht="15">
      <c r="A34" s="30" t="s">
        <v>587</v>
      </c>
      <c r="B34" s="15" t="s">
        <v>588</v>
      </c>
      <c r="C34" s="11" t="s">
        <v>560</v>
      </c>
      <c r="D34" s="11"/>
      <c r="E34" s="32">
        <v>16.899999999999999</v>
      </c>
      <c r="F34" s="11">
        <v>1</v>
      </c>
      <c r="G34" s="11">
        <f t="shared" si="0"/>
        <v>274.14999999999998</v>
      </c>
      <c r="H34" s="33">
        <v>0.64</v>
      </c>
      <c r="I34" s="33">
        <v>1.32</v>
      </c>
      <c r="J34" s="33">
        <v>0</v>
      </c>
      <c r="K34" s="33">
        <v>0</v>
      </c>
      <c r="L34" s="33">
        <v>0.79</v>
      </c>
      <c r="M34" s="33">
        <v>3.7</v>
      </c>
      <c r="N34" s="33"/>
      <c r="O34" s="33"/>
      <c r="P34" s="41" t="s">
        <v>590</v>
      </c>
      <c r="Q34" s="11"/>
    </row>
    <row r="35" spans="1:17" ht="15">
      <c r="A35" s="30" t="s">
        <v>601</v>
      </c>
      <c r="B35" s="15" t="s">
        <v>602</v>
      </c>
      <c r="C35" s="11" t="s">
        <v>560</v>
      </c>
      <c r="D35" s="11"/>
      <c r="E35" s="32">
        <v>31.2</v>
      </c>
      <c r="F35" s="37">
        <v>0.1</v>
      </c>
      <c r="G35" s="11">
        <f t="shared" si="0"/>
        <v>273.25</v>
      </c>
      <c r="H35" s="33">
        <v>0.36</v>
      </c>
      <c r="I35" s="33">
        <v>1.32</v>
      </c>
      <c r="J35" s="33">
        <v>0</v>
      </c>
      <c r="K35" s="33">
        <v>0</v>
      </c>
      <c r="L35" s="33">
        <v>0.43</v>
      </c>
      <c r="M35" s="33">
        <v>2.6</v>
      </c>
      <c r="N35" s="33"/>
      <c r="O35" s="33"/>
      <c r="P35" s="41" t="s">
        <v>607</v>
      </c>
      <c r="Q35" s="11"/>
    </row>
    <row r="36" spans="1:17" ht="15">
      <c r="A36" s="30" t="s">
        <v>618</v>
      </c>
      <c r="B36" s="15" t="s">
        <v>619</v>
      </c>
      <c r="C36" s="11" t="s">
        <v>560</v>
      </c>
      <c r="D36" s="11"/>
      <c r="E36" s="32">
        <v>38.1</v>
      </c>
      <c r="F36" s="37">
        <v>0.1</v>
      </c>
      <c r="G36" s="11">
        <f t="shared" si="0"/>
        <v>273.25</v>
      </c>
      <c r="H36" s="33">
        <v>0.28999999999999998</v>
      </c>
      <c r="I36" s="33">
        <v>1.32</v>
      </c>
      <c r="J36" s="33">
        <v>0</v>
      </c>
      <c r="K36" s="33">
        <v>0</v>
      </c>
      <c r="L36" s="33">
        <v>0.35</v>
      </c>
      <c r="M36" s="33">
        <v>2.2999999999999998</v>
      </c>
      <c r="N36" s="33"/>
      <c r="O36" s="33"/>
      <c r="P36" s="41" t="s">
        <v>622</v>
      </c>
      <c r="Q36" s="11"/>
    </row>
    <row r="37" spans="1:17" ht="15">
      <c r="A37" s="30" t="s">
        <v>624</v>
      </c>
      <c r="B37" s="31" t="s">
        <v>625</v>
      </c>
      <c r="C37" s="11" t="s">
        <v>560</v>
      </c>
      <c r="D37" s="11"/>
      <c r="E37" s="32">
        <v>54</v>
      </c>
      <c r="F37" s="11">
        <v>1</v>
      </c>
      <c r="G37" s="11">
        <f t="shared" si="0"/>
        <v>274.14999999999998</v>
      </c>
      <c r="H37" s="33">
        <v>0.21</v>
      </c>
      <c r="I37" s="33">
        <v>1.32</v>
      </c>
      <c r="J37" s="33">
        <v>0</v>
      </c>
      <c r="K37" s="33">
        <v>0</v>
      </c>
      <c r="L37" s="33">
        <v>0.26</v>
      </c>
      <c r="M37" s="33">
        <v>1.8</v>
      </c>
      <c r="N37" s="33"/>
      <c r="O37" s="33"/>
      <c r="P37" s="41" t="s">
        <v>628</v>
      </c>
      <c r="Q37" s="11"/>
    </row>
    <row r="38" spans="1:17" s="207" customFormat="1" ht="15">
      <c r="A38" s="199" t="s">
        <v>630</v>
      </c>
      <c r="B38" s="226" t="s">
        <v>631</v>
      </c>
      <c r="C38" s="201" t="s">
        <v>632</v>
      </c>
      <c r="D38" s="202"/>
      <c r="E38" s="203">
        <v>8.6</v>
      </c>
      <c r="F38" s="204">
        <v>0.1</v>
      </c>
      <c r="G38" s="202">
        <f t="shared" si="0"/>
        <v>273.25</v>
      </c>
      <c r="H38" s="205">
        <v>0.45</v>
      </c>
      <c r="I38" s="205">
        <v>1.9</v>
      </c>
      <c r="J38" s="205">
        <v>0</v>
      </c>
      <c r="K38" s="205">
        <v>0</v>
      </c>
      <c r="L38" s="205">
        <v>0.7</v>
      </c>
      <c r="M38" s="205">
        <v>5.8</v>
      </c>
      <c r="N38" s="205"/>
      <c r="O38" s="205"/>
      <c r="P38" s="206" t="s">
        <v>636</v>
      </c>
      <c r="Q38" s="202"/>
    </row>
    <row r="39" spans="1:17" ht="15">
      <c r="A39" s="30" t="s">
        <v>135</v>
      </c>
      <c r="B39" s="31" t="s">
        <v>136</v>
      </c>
      <c r="C39" s="11" t="s">
        <v>637</v>
      </c>
      <c r="D39" s="11"/>
      <c r="E39" s="32">
        <v>20</v>
      </c>
      <c r="F39" s="11">
        <v>1</v>
      </c>
      <c r="G39" s="11">
        <f t="shared" si="0"/>
        <v>274.14999999999998</v>
      </c>
      <c r="H39" s="33">
        <v>0.48</v>
      </c>
      <c r="I39" s="33">
        <v>1.9</v>
      </c>
      <c r="J39" s="33">
        <v>0</v>
      </c>
      <c r="K39" s="33">
        <v>0</v>
      </c>
      <c r="L39" s="33">
        <v>0.61</v>
      </c>
      <c r="M39" s="33">
        <v>3.9</v>
      </c>
      <c r="N39" s="33"/>
      <c r="O39" s="33"/>
      <c r="P39" s="41" t="s">
        <v>638</v>
      </c>
      <c r="Q39" s="11"/>
    </row>
    <row r="40" spans="1:17" s="207" customFormat="1" ht="15">
      <c r="A40" s="199" t="s">
        <v>180</v>
      </c>
      <c r="B40" s="200" t="s">
        <v>181</v>
      </c>
      <c r="C40" s="201" t="s">
        <v>642</v>
      </c>
      <c r="D40" s="202"/>
      <c r="E40" s="203">
        <v>99.5</v>
      </c>
      <c r="F40" s="204">
        <v>0.1</v>
      </c>
      <c r="G40" s="202">
        <f t="shared" si="0"/>
        <v>273.25</v>
      </c>
      <c r="H40" s="205">
        <v>0.11</v>
      </c>
      <c r="I40" s="205">
        <v>1.9</v>
      </c>
      <c r="J40" s="205">
        <v>0</v>
      </c>
      <c r="K40" s="205">
        <v>0</v>
      </c>
      <c r="L40" s="205">
        <v>0.13</v>
      </c>
      <c r="M40" s="205">
        <v>1.3</v>
      </c>
      <c r="N40" s="205"/>
      <c r="O40" s="205"/>
      <c r="P40" s="206" t="s">
        <v>644</v>
      </c>
      <c r="Q40" s="202"/>
    </row>
    <row r="41" spans="1:17" s="207" customFormat="1" ht="15">
      <c r="A41" s="212" t="s">
        <v>648</v>
      </c>
      <c r="B41" s="213" t="s">
        <v>649</v>
      </c>
      <c r="C41" s="202" t="s">
        <v>642</v>
      </c>
      <c r="D41" s="202"/>
      <c r="E41" s="203">
        <v>39.4</v>
      </c>
      <c r="F41" s="202">
        <v>1</v>
      </c>
      <c r="G41" s="202">
        <f t="shared" si="0"/>
        <v>274.14999999999998</v>
      </c>
      <c r="H41" s="205">
        <v>0.06</v>
      </c>
      <c r="I41" s="205">
        <v>1.32</v>
      </c>
      <c r="J41" s="205">
        <v>0</v>
      </c>
      <c r="K41" s="205">
        <v>0</v>
      </c>
      <c r="L41" s="205">
        <v>0.11</v>
      </c>
      <c r="M41" s="205">
        <v>3.4</v>
      </c>
      <c r="N41" s="205"/>
      <c r="O41" s="205"/>
      <c r="P41" s="206" t="s">
        <v>650</v>
      </c>
      <c r="Q41" s="202"/>
    </row>
    <row r="42" spans="1:17" s="207" customFormat="1" ht="15">
      <c r="A42" s="212" t="s">
        <v>653</v>
      </c>
      <c r="B42" s="213" t="s">
        <v>654</v>
      </c>
      <c r="C42" s="202" t="s">
        <v>642</v>
      </c>
      <c r="D42" s="202"/>
      <c r="E42" s="203">
        <v>39.5</v>
      </c>
      <c r="F42" s="202">
        <v>1</v>
      </c>
      <c r="G42" s="202">
        <f t="shared" si="0"/>
        <v>274.14999999999998</v>
      </c>
      <c r="H42" s="205">
        <v>0.39</v>
      </c>
      <c r="I42" s="205">
        <v>1.32</v>
      </c>
      <c r="J42" s="205">
        <v>0</v>
      </c>
      <c r="K42" s="205">
        <v>0</v>
      </c>
      <c r="L42" s="205">
        <v>0.44</v>
      </c>
      <c r="M42" s="205">
        <v>2.2000000000000002</v>
      </c>
      <c r="N42" s="205"/>
      <c r="O42" s="205"/>
      <c r="P42" s="206" t="s">
        <v>658</v>
      </c>
      <c r="Q42" s="202"/>
    </row>
    <row r="43" spans="1:17" ht="15">
      <c r="A43" s="30" t="s">
        <v>661</v>
      </c>
      <c r="B43" s="15" t="s">
        <v>662</v>
      </c>
      <c r="C43" s="11" t="s">
        <v>642</v>
      </c>
      <c r="D43" s="11"/>
      <c r="E43" s="32">
        <v>51</v>
      </c>
      <c r="F43" s="11">
        <v>1</v>
      </c>
      <c r="G43" s="11">
        <f t="shared" si="0"/>
        <v>274.14999999999998</v>
      </c>
      <c r="H43" s="33">
        <v>0.19</v>
      </c>
      <c r="I43" s="33">
        <v>1.32</v>
      </c>
      <c r="J43" s="33">
        <v>0</v>
      </c>
      <c r="K43" s="33">
        <v>0</v>
      </c>
      <c r="L43" s="33">
        <v>0.24</v>
      </c>
      <c r="M43" s="33">
        <v>1.7</v>
      </c>
      <c r="N43" s="33"/>
      <c r="O43" s="33"/>
      <c r="P43" s="41" t="s">
        <v>666</v>
      </c>
      <c r="Q43" s="11"/>
    </row>
    <row r="44" spans="1:17" ht="15">
      <c r="A44" s="30" t="s">
        <v>669</v>
      </c>
      <c r="B44" s="31" t="s">
        <v>670</v>
      </c>
      <c r="C44" s="11" t="s">
        <v>642</v>
      </c>
      <c r="D44" s="11"/>
      <c r="E44" s="32">
        <v>70.400000000000006</v>
      </c>
      <c r="F44" s="11">
        <v>1</v>
      </c>
      <c r="G44" s="11">
        <f t="shared" si="0"/>
        <v>274.14999999999998</v>
      </c>
      <c r="H44" s="33">
        <v>0.09</v>
      </c>
      <c r="I44" s="33">
        <v>1.32</v>
      </c>
      <c r="J44" s="33">
        <v>0</v>
      </c>
      <c r="K44" s="33">
        <v>0</v>
      </c>
      <c r="L44" s="33">
        <v>0.13</v>
      </c>
      <c r="M44" s="33">
        <v>1.8</v>
      </c>
      <c r="N44" s="33"/>
      <c r="O44" s="33"/>
      <c r="P44" s="41" t="s">
        <v>671</v>
      </c>
      <c r="Q44" s="11"/>
    </row>
    <row r="45" spans="1:17" ht="15">
      <c r="A45" s="42" t="s">
        <v>676</v>
      </c>
      <c r="B45" s="35" t="s">
        <v>677</v>
      </c>
      <c r="C45" s="1" t="s">
        <v>678</v>
      </c>
      <c r="D45" s="11"/>
      <c r="E45" s="32">
        <v>36.9</v>
      </c>
      <c r="F45" s="37">
        <v>0.1</v>
      </c>
      <c r="G45" s="11">
        <f t="shared" si="0"/>
        <v>273.25</v>
      </c>
      <c r="H45" s="11"/>
      <c r="I45" s="33">
        <v>1.32</v>
      </c>
      <c r="J45" s="33">
        <v>0</v>
      </c>
      <c r="K45" s="33">
        <v>0</v>
      </c>
      <c r="L45" s="11"/>
      <c r="M45" s="33">
        <v>2.4</v>
      </c>
      <c r="N45" s="33"/>
      <c r="O45" s="33" t="s">
        <v>679</v>
      </c>
      <c r="P45" s="41" t="s">
        <v>680</v>
      </c>
      <c r="Q45" s="11" t="s">
        <v>681</v>
      </c>
    </row>
    <row r="46" spans="1:17" s="207" customFormat="1" ht="15">
      <c r="A46" s="199" t="s">
        <v>682</v>
      </c>
      <c r="B46" s="200" t="s">
        <v>683</v>
      </c>
      <c r="C46" s="201" t="s">
        <v>684</v>
      </c>
      <c r="D46" s="202"/>
      <c r="E46" s="203">
        <v>115</v>
      </c>
      <c r="F46" s="204">
        <v>0.1</v>
      </c>
      <c r="G46" s="202">
        <f t="shared" si="0"/>
        <v>273.25</v>
      </c>
      <c r="H46" s="205">
        <v>0.13</v>
      </c>
      <c r="I46" s="205">
        <v>1.63</v>
      </c>
      <c r="J46" s="205">
        <v>0</v>
      </c>
      <c r="K46" s="205">
        <v>0</v>
      </c>
      <c r="L46" s="205">
        <v>0.15</v>
      </c>
      <c r="M46" s="205">
        <v>1.1000000000000001</v>
      </c>
      <c r="N46" s="205"/>
      <c r="O46" s="205"/>
      <c r="P46" s="206" t="s">
        <v>687</v>
      </c>
      <c r="Q46" s="202"/>
    </row>
    <row r="47" spans="1:17" s="207" customFormat="1" ht="15">
      <c r="A47" s="199" t="s">
        <v>691</v>
      </c>
      <c r="B47" s="200" t="s">
        <v>692</v>
      </c>
      <c r="C47" s="201" t="s">
        <v>684</v>
      </c>
      <c r="D47" s="202"/>
      <c r="E47" s="203">
        <v>91.6</v>
      </c>
      <c r="F47" s="204">
        <v>0.1</v>
      </c>
      <c r="G47" s="202">
        <f t="shared" si="0"/>
        <v>273.25</v>
      </c>
      <c r="H47" s="205">
        <v>0.12</v>
      </c>
      <c r="I47" s="205">
        <v>1.63</v>
      </c>
      <c r="J47" s="205">
        <v>0</v>
      </c>
      <c r="K47" s="205">
        <v>0</v>
      </c>
      <c r="L47" s="205">
        <v>0.15</v>
      </c>
      <c r="M47" s="205">
        <v>1.1000000000000001</v>
      </c>
      <c r="N47" s="205"/>
      <c r="O47" s="205"/>
      <c r="P47" s="206" t="s">
        <v>695</v>
      </c>
      <c r="Q47" s="202"/>
    </row>
    <row r="48" spans="1:17" ht="15">
      <c r="A48" s="30" t="s">
        <v>702</v>
      </c>
      <c r="B48" s="31" t="s">
        <v>703</v>
      </c>
      <c r="C48" s="11" t="s">
        <v>684</v>
      </c>
      <c r="D48" s="11"/>
      <c r="E48" s="32">
        <v>173.4</v>
      </c>
      <c r="F48" s="37">
        <v>0.1</v>
      </c>
      <c r="G48" s="11">
        <f t="shared" si="0"/>
        <v>273.25</v>
      </c>
      <c r="H48" s="33">
        <v>0.05</v>
      </c>
      <c r="I48" s="33">
        <v>1.63</v>
      </c>
      <c r="J48" s="33">
        <v>0</v>
      </c>
      <c r="K48" s="33">
        <v>0</v>
      </c>
      <c r="L48" s="33">
        <v>7.0000000000000007E-2</v>
      </c>
      <c r="M48" s="33">
        <v>0.9</v>
      </c>
      <c r="N48" s="33"/>
      <c r="O48" s="33"/>
      <c r="P48" s="41" t="s">
        <v>709</v>
      </c>
      <c r="Q48" s="11"/>
    </row>
    <row r="49" spans="1:17" ht="15">
      <c r="A49" s="30" t="s">
        <v>714</v>
      </c>
      <c r="B49" s="15" t="s">
        <v>716</v>
      </c>
      <c r="C49" s="11" t="s">
        <v>717</v>
      </c>
      <c r="D49" s="11"/>
      <c r="E49" s="32">
        <v>23.2</v>
      </c>
      <c r="F49" s="11">
        <v>1</v>
      </c>
      <c r="G49" s="11">
        <f t="shared" si="0"/>
        <v>274.14999999999998</v>
      </c>
      <c r="H49" s="33">
        <v>0.24</v>
      </c>
      <c r="I49" s="33">
        <v>1.32</v>
      </c>
      <c r="J49" s="33">
        <v>0</v>
      </c>
      <c r="K49" s="33">
        <v>0</v>
      </c>
      <c r="L49" s="33">
        <v>0.35</v>
      </c>
      <c r="M49" s="33">
        <v>3.1</v>
      </c>
      <c r="N49" s="33"/>
      <c r="O49" s="33"/>
      <c r="P49" s="41" t="s">
        <v>722</v>
      </c>
      <c r="Q49" s="11"/>
    </row>
    <row r="50" spans="1:17" ht="15">
      <c r="A50" s="30" t="s">
        <v>728</v>
      </c>
      <c r="B50" s="31" t="s">
        <v>731</v>
      </c>
      <c r="C50" s="11" t="s">
        <v>717</v>
      </c>
      <c r="D50" s="11"/>
      <c r="E50" s="32">
        <v>21.3</v>
      </c>
      <c r="F50" s="11">
        <v>1</v>
      </c>
      <c r="G50" s="11">
        <f t="shared" si="0"/>
        <v>274.14999999999998</v>
      </c>
      <c r="H50" s="33">
        <v>7.0000000000000007E-2</v>
      </c>
      <c r="I50" s="33">
        <v>1.32</v>
      </c>
      <c r="J50" s="33">
        <v>0</v>
      </c>
      <c r="K50" s="33">
        <v>0</v>
      </c>
      <c r="L50" s="33">
        <v>0.14000000000000001</v>
      </c>
      <c r="M50" s="33">
        <v>4.5999999999999996</v>
      </c>
      <c r="N50" s="33"/>
      <c r="O50" s="33"/>
      <c r="P50" s="41" t="s">
        <v>734</v>
      </c>
      <c r="Q50" s="11"/>
    </row>
    <row r="51" spans="1:17" ht="15">
      <c r="A51" s="30" t="s">
        <v>741</v>
      </c>
      <c r="B51" s="15" t="s">
        <v>742</v>
      </c>
      <c r="C51" s="11" t="s">
        <v>743</v>
      </c>
      <c r="D51" s="11"/>
      <c r="E51" s="32">
        <v>9.6</v>
      </c>
      <c r="F51" s="11">
        <v>1</v>
      </c>
      <c r="G51" s="11">
        <f t="shared" si="0"/>
        <v>274.14999999999998</v>
      </c>
      <c r="H51" s="33">
        <v>0.61</v>
      </c>
      <c r="I51" s="33">
        <v>1.32</v>
      </c>
      <c r="J51" s="33">
        <v>0</v>
      </c>
      <c r="K51" s="33">
        <v>0</v>
      </c>
      <c r="L51" s="33">
        <v>0.87</v>
      </c>
      <c r="M51" s="33">
        <v>6.2</v>
      </c>
      <c r="N51" s="33"/>
      <c r="O51" s="52"/>
      <c r="P51" s="41" t="s">
        <v>751</v>
      </c>
      <c r="Q51" s="11"/>
    </row>
    <row r="52" spans="1:17" ht="15">
      <c r="A52" s="30" t="s">
        <v>758</v>
      </c>
      <c r="B52" s="15" t="s">
        <v>759</v>
      </c>
      <c r="C52" s="11" t="s">
        <v>743</v>
      </c>
      <c r="D52" s="11"/>
      <c r="E52" s="32">
        <v>8.5</v>
      </c>
      <c r="F52" s="11">
        <v>1</v>
      </c>
      <c r="G52" s="11">
        <f t="shared" si="0"/>
        <v>274.14999999999998</v>
      </c>
      <c r="H52" s="33">
        <v>1.78</v>
      </c>
      <c r="I52" s="33">
        <v>1.32</v>
      </c>
      <c r="J52" s="33">
        <v>0</v>
      </c>
      <c r="K52" s="33">
        <v>0</v>
      </c>
      <c r="L52" s="33">
        <v>2</v>
      </c>
      <c r="M52" s="33">
        <v>3.85</v>
      </c>
      <c r="N52" s="33"/>
      <c r="O52" s="53"/>
      <c r="P52" s="41" t="s">
        <v>767</v>
      </c>
      <c r="Q52" s="11"/>
    </row>
    <row r="53" spans="1:17" ht="15">
      <c r="A53" s="34" t="s">
        <v>775</v>
      </c>
      <c r="B53" s="35" t="s">
        <v>777</v>
      </c>
      <c r="C53" s="1" t="s">
        <v>778</v>
      </c>
      <c r="D53" s="11"/>
      <c r="E53" s="32">
        <v>58.1</v>
      </c>
      <c r="F53" s="11">
        <v>1</v>
      </c>
      <c r="G53" s="11">
        <f t="shared" si="0"/>
        <v>274.14999999999998</v>
      </c>
      <c r="H53" s="33">
        <v>0.24</v>
      </c>
      <c r="I53" s="33">
        <v>1.32</v>
      </c>
      <c r="J53" s="33">
        <v>0</v>
      </c>
      <c r="K53" s="33">
        <v>0</v>
      </c>
      <c r="L53" s="33">
        <v>0.28000000000000003</v>
      </c>
      <c r="M53" s="33">
        <v>1.6</v>
      </c>
      <c r="N53" s="54"/>
      <c r="O53" s="56"/>
      <c r="P53" s="41" t="s">
        <v>790</v>
      </c>
      <c r="Q53" s="11"/>
    </row>
    <row r="54" spans="1:17" ht="15">
      <c r="A54" s="47" t="s">
        <v>796</v>
      </c>
      <c r="B54" s="15" t="s">
        <v>799</v>
      </c>
      <c r="C54" s="11" t="s">
        <v>778</v>
      </c>
      <c r="D54" s="11"/>
      <c r="E54" s="46"/>
      <c r="F54" s="37">
        <v>0.1</v>
      </c>
      <c r="G54" s="11">
        <f t="shared" si="0"/>
        <v>273.25</v>
      </c>
      <c r="H54" s="11"/>
      <c r="I54" s="11"/>
      <c r="J54" s="11"/>
      <c r="K54" s="11"/>
      <c r="L54" s="11"/>
      <c r="M54" s="11"/>
      <c r="N54" s="33"/>
      <c r="O54" s="53" t="s">
        <v>485</v>
      </c>
      <c r="P54" s="41" t="s">
        <v>802</v>
      </c>
      <c r="Q54" s="11"/>
    </row>
    <row r="55" spans="1:17" s="207" customFormat="1" ht="15">
      <c r="A55" s="199" t="s">
        <v>805</v>
      </c>
      <c r="B55" s="200" t="s">
        <v>807</v>
      </c>
      <c r="C55" s="201" t="s">
        <v>778</v>
      </c>
      <c r="D55" s="202"/>
      <c r="E55" s="203">
        <v>54.4</v>
      </c>
      <c r="F55" s="204">
        <v>0.1</v>
      </c>
      <c r="G55" s="202">
        <f t="shared" si="0"/>
        <v>273.25</v>
      </c>
      <c r="H55" s="205">
        <v>0.11</v>
      </c>
      <c r="I55" s="205">
        <v>1.32</v>
      </c>
      <c r="J55" s="205">
        <v>0</v>
      </c>
      <c r="K55" s="205">
        <v>0</v>
      </c>
      <c r="L55" s="205">
        <v>0.16</v>
      </c>
      <c r="M55" s="205">
        <v>1.9</v>
      </c>
      <c r="N55" s="215"/>
      <c r="O55" s="216"/>
      <c r="P55" s="206" t="s">
        <v>809</v>
      </c>
      <c r="Q55" s="202"/>
    </row>
    <row r="56" spans="1:17" s="207" customFormat="1" ht="15">
      <c r="A56" s="199" t="s">
        <v>815</v>
      </c>
      <c r="B56" s="200" t="s">
        <v>816</v>
      </c>
      <c r="C56" s="201" t="s">
        <v>778</v>
      </c>
      <c r="D56" s="202"/>
      <c r="E56" s="203">
        <v>37.6</v>
      </c>
      <c r="F56" s="204">
        <v>0.1</v>
      </c>
      <c r="G56" s="202">
        <f t="shared" si="0"/>
        <v>273.25</v>
      </c>
      <c r="H56" s="205">
        <v>0.18</v>
      </c>
      <c r="I56" s="205">
        <v>1.32</v>
      </c>
      <c r="J56" s="205">
        <v>0</v>
      </c>
      <c r="K56" s="205">
        <v>0</v>
      </c>
      <c r="L56" s="205">
        <v>0.25</v>
      </c>
      <c r="M56" s="205">
        <v>2.1</v>
      </c>
      <c r="N56" s="215"/>
      <c r="O56" s="216"/>
      <c r="P56" s="206" t="s">
        <v>821</v>
      </c>
      <c r="Q56" s="202"/>
    </row>
    <row r="57" spans="1:17" ht="15">
      <c r="A57" s="30" t="s">
        <v>826</v>
      </c>
      <c r="B57" s="31" t="s">
        <v>827</v>
      </c>
      <c r="C57" s="11" t="s">
        <v>778</v>
      </c>
      <c r="D57" s="11"/>
      <c r="E57" s="32">
        <v>53.7</v>
      </c>
      <c r="F57" s="37">
        <v>0.1</v>
      </c>
      <c r="G57" s="11">
        <f t="shared" si="0"/>
        <v>273.25</v>
      </c>
      <c r="H57" s="33">
        <v>0.12</v>
      </c>
      <c r="I57" s="33">
        <v>1.32</v>
      </c>
      <c r="J57" s="33">
        <v>0</v>
      </c>
      <c r="K57" s="33">
        <v>0</v>
      </c>
      <c r="L57" s="33">
        <v>0.2</v>
      </c>
      <c r="M57" s="33">
        <v>2.7</v>
      </c>
      <c r="N57" s="54"/>
      <c r="O57" s="56"/>
      <c r="P57" s="41" t="s">
        <v>830</v>
      </c>
      <c r="Q57" s="11"/>
    </row>
    <row r="58" spans="1:17" ht="15">
      <c r="A58" s="30" t="s">
        <v>833</v>
      </c>
      <c r="B58" s="31" t="s">
        <v>835</v>
      </c>
      <c r="C58" s="11" t="s">
        <v>778</v>
      </c>
      <c r="D58" s="11"/>
      <c r="E58" s="32">
        <v>32.5</v>
      </c>
      <c r="F58" s="11">
        <v>1</v>
      </c>
      <c r="G58" s="11">
        <f t="shared" si="0"/>
        <v>274.14999999999998</v>
      </c>
      <c r="H58" s="33">
        <v>0.19</v>
      </c>
      <c r="I58" s="33">
        <v>1.32</v>
      </c>
      <c r="J58" s="33">
        <v>0</v>
      </c>
      <c r="K58" s="33">
        <v>0</v>
      </c>
      <c r="L58" s="33">
        <v>0.27</v>
      </c>
      <c r="M58" s="33">
        <v>2.4</v>
      </c>
      <c r="N58" s="33"/>
      <c r="O58" s="53"/>
      <c r="P58" s="41" t="s">
        <v>838</v>
      </c>
      <c r="Q58" s="11"/>
    </row>
    <row r="59" spans="1:17" ht="15">
      <c r="A59" s="30" t="s">
        <v>843</v>
      </c>
      <c r="B59" s="15" t="s">
        <v>845</v>
      </c>
      <c r="C59" s="11" t="s">
        <v>778</v>
      </c>
      <c r="D59" s="11"/>
      <c r="E59" s="32">
        <v>14.9</v>
      </c>
      <c r="F59" s="11">
        <v>1</v>
      </c>
      <c r="G59" s="11">
        <f t="shared" si="0"/>
        <v>274.14999999999998</v>
      </c>
      <c r="H59" s="33">
        <v>0.42</v>
      </c>
      <c r="I59" s="33">
        <v>1.32</v>
      </c>
      <c r="J59" s="33">
        <v>0</v>
      </c>
      <c r="K59" s="33">
        <v>0</v>
      </c>
      <c r="L59" s="33">
        <v>0.59</v>
      </c>
      <c r="M59" s="33">
        <v>3.9</v>
      </c>
      <c r="N59" s="33"/>
      <c r="O59" s="53"/>
      <c r="P59" s="41" t="s">
        <v>848</v>
      </c>
      <c r="Q59" s="11"/>
    </row>
    <row r="60" spans="1:17" ht="15">
      <c r="A60" s="30" t="s">
        <v>850</v>
      </c>
      <c r="B60" s="15" t="s">
        <v>851</v>
      </c>
      <c r="C60" s="11" t="s">
        <v>778</v>
      </c>
      <c r="D60" s="11"/>
      <c r="E60" s="32">
        <v>46</v>
      </c>
      <c r="F60" s="11">
        <v>1</v>
      </c>
      <c r="G60" s="11">
        <f t="shared" si="0"/>
        <v>274.14999999999998</v>
      </c>
      <c r="H60" s="33">
        <v>0.13</v>
      </c>
      <c r="I60" s="33">
        <v>1.32</v>
      </c>
      <c r="J60" s="33">
        <v>0</v>
      </c>
      <c r="K60" s="33">
        <v>0</v>
      </c>
      <c r="L60" s="33">
        <v>0.19</v>
      </c>
      <c r="M60" s="33">
        <v>2.2000000000000002</v>
      </c>
      <c r="N60" s="54"/>
      <c r="O60" s="56"/>
      <c r="P60" s="41" t="s">
        <v>855</v>
      </c>
      <c r="Q60" s="11"/>
    </row>
    <row r="61" spans="1:17" s="207" customFormat="1" ht="15">
      <c r="A61" s="199" t="s">
        <v>859</v>
      </c>
      <c r="B61" s="217" t="s">
        <v>860</v>
      </c>
      <c r="C61" s="201" t="s">
        <v>778</v>
      </c>
      <c r="D61" s="202"/>
      <c r="E61" s="203">
        <v>27.3</v>
      </c>
      <c r="F61" s="204">
        <v>0.1</v>
      </c>
      <c r="G61" s="202">
        <f t="shared" si="0"/>
        <v>273.25</v>
      </c>
      <c r="H61" s="205">
        <v>0.23</v>
      </c>
      <c r="I61" s="205">
        <v>1.32</v>
      </c>
      <c r="J61" s="205">
        <v>0</v>
      </c>
      <c r="K61" s="205">
        <v>0</v>
      </c>
      <c r="L61" s="205">
        <v>0.32</v>
      </c>
      <c r="M61" s="205">
        <v>2.6</v>
      </c>
      <c r="N61" s="215"/>
      <c r="O61" s="216"/>
      <c r="P61" s="206" t="s">
        <v>865</v>
      </c>
      <c r="Q61" s="202"/>
    </row>
    <row r="62" spans="1:17" ht="15">
      <c r="A62" s="30" t="s">
        <v>869</v>
      </c>
      <c r="B62" s="15" t="s">
        <v>870</v>
      </c>
      <c r="C62" s="11" t="s">
        <v>778</v>
      </c>
      <c r="D62" s="11"/>
      <c r="E62" s="32">
        <v>26.3</v>
      </c>
      <c r="F62" s="11">
        <v>1</v>
      </c>
      <c r="G62" s="11">
        <f t="shared" si="0"/>
        <v>274.14999999999998</v>
      </c>
      <c r="H62" s="33">
        <v>0.23</v>
      </c>
      <c r="I62" s="33">
        <v>1.32</v>
      </c>
      <c r="J62" s="33">
        <v>0</v>
      </c>
      <c r="K62" s="33">
        <v>0</v>
      </c>
      <c r="L62" s="33">
        <v>0.33</v>
      </c>
      <c r="M62" s="33">
        <v>2.8</v>
      </c>
      <c r="N62" s="54"/>
      <c r="O62" s="56"/>
      <c r="P62" s="41" t="s">
        <v>873</v>
      </c>
      <c r="Q62" s="11"/>
    </row>
    <row r="63" spans="1:17" ht="15">
      <c r="A63" s="30" t="s">
        <v>878</v>
      </c>
      <c r="B63" s="15" t="s">
        <v>880</v>
      </c>
      <c r="C63" s="11" t="s">
        <v>778</v>
      </c>
      <c r="D63" s="11"/>
      <c r="E63" s="32">
        <v>29.6</v>
      </c>
      <c r="F63" s="37">
        <v>0.1</v>
      </c>
      <c r="G63" s="11">
        <f t="shared" si="0"/>
        <v>273.25</v>
      </c>
      <c r="H63" s="33">
        <v>0.2</v>
      </c>
      <c r="I63" s="33">
        <v>1.32</v>
      </c>
      <c r="J63" s="33">
        <v>0</v>
      </c>
      <c r="K63" s="33">
        <v>0</v>
      </c>
      <c r="L63" s="33">
        <v>0.28000000000000003</v>
      </c>
      <c r="M63" s="33">
        <v>2.7</v>
      </c>
      <c r="N63" s="33"/>
      <c r="O63" s="53"/>
      <c r="P63" s="41" t="s">
        <v>884</v>
      </c>
      <c r="Q63" s="11"/>
    </row>
    <row r="64" spans="1:17" ht="15">
      <c r="A64" s="30" t="s">
        <v>887</v>
      </c>
      <c r="B64" s="15" t="s">
        <v>889</v>
      </c>
      <c r="C64" s="11" t="s">
        <v>778</v>
      </c>
      <c r="D64" s="11"/>
      <c r="E64" s="32">
        <v>28.6</v>
      </c>
      <c r="F64" s="37">
        <v>0.1</v>
      </c>
      <c r="G64" s="11">
        <f t="shared" si="0"/>
        <v>273.25</v>
      </c>
      <c r="H64" s="33">
        <v>0.22</v>
      </c>
      <c r="I64" s="33">
        <v>1.32</v>
      </c>
      <c r="J64" s="33">
        <v>0</v>
      </c>
      <c r="K64" s="33">
        <v>0</v>
      </c>
      <c r="L64" s="33">
        <v>0.31</v>
      </c>
      <c r="M64" s="33">
        <v>3.9</v>
      </c>
      <c r="N64" s="54"/>
      <c r="O64" s="56"/>
      <c r="P64" s="41" t="s">
        <v>892</v>
      </c>
      <c r="Q64" s="11"/>
    </row>
    <row r="65" spans="1:17" ht="15">
      <c r="A65" s="30" t="s">
        <v>894</v>
      </c>
      <c r="B65" s="15" t="s">
        <v>895</v>
      </c>
      <c r="C65" s="11" t="s">
        <v>778</v>
      </c>
      <c r="D65" s="11"/>
      <c r="E65" s="32">
        <v>54</v>
      </c>
      <c r="F65" s="37">
        <v>0.1</v>
      </c>
      <c r="G65" s="11">
        <f t="shared" si="0"/>
        <v>273.25</v>
      </c>
      <c r="H65" s="33">
        <v>0.12</v>
      </c>
      <c r="I65" s="33">
        <v>1.32</v>
      </c>
      <c r="J65" s="33">
        <v>0</v>
      </c>
      <c r="K65" s="33">
        <v>0</v>
      </c>
      <c r="L65" s="33">
        <v>0.17</v>
      </c>
      <c r="M65" s="33">
        <v>1.7</v>
      </c>
      <c r="N65" s="54"/>
      <c r="O65" s="56"/>
      <c r="P65" s="41" t="s">
        <v>899</v>
      </c>
      <c r="Q65" s="11"/>
    </row>
    <row r="66" spans="1:17" s="207" customFormat="1" ht="15">
      <c r="A66" s="199" t="s">
        <v>902</v>
      </c>
      <c r="B66" s="200" t="s">
        <v>903</v>
      </c>
      <c r="C66" s="201" t="s">
        <v>904</v>
      </c>
      <c r="D66" s="202"/>
      <c r="E66" s="203">
        <v>61.6</v>
      </c>
      <c r="F66" s="202">
        <v>4</v>
      </c>
      <c r="G66" s="202">
        <f t="shared" si="0"/>
        <v>277.14999999999998</v>
      </c>
      <c r="H66" s="205">
        <v>0.06</v>
      </c>
      <c r="I66" s="205">
        <v>1.9</v>
      </c>
      <c r="J66" s="205">
        <v>0</v>
      </c>
      <c r="K66" s="205">
        <v>0</v>
      </c>
      <c r="L66" s="205">
        <v>0.11</v>
      </c>
      <c r="M66" s="205">
        <v>2.2999999999999998</v>
      </c>
      <c r="N66" s="205"/>
      <c r="O66" s="211"/>
      <c r="P66" s="206" t="s">
        <v>908</v>
      </c>
      <c r="Q66" s="202"/>
    </row>
    <row r="67" spans="1:17" ht="15">
      <c r="A67" s="30" t="s">
        <v>914</v>
      </c>
      <c r="B67" s="43" t="s">
        <v>915</v>
      </c>
      <c r="C67" s="11" t="s">
        <v>904</v>
      </c>
      <c r="D67" s="11"/>
      <c r="E67" s="32">
        <v>60.7</v>
      </c>
      <c r="F67" s="11">
        <v>4</v>
      </c>
      <c r="G67" s="11">
        <f t="shared" si="0"/>
        <v>277.14999999999998</v>
      </c>
      <c r="H67" s="33">
        <v>0.25</v>
      </c>
      <c r="I67" s="33">
        <v>1.9</v>
      </c>
      <c r="J67" s="33">
        <v>0</v>
      </c>
      <c r="K67" s="33">
        <v>0</v>
      </c>
      <c r="L67" s="33">
        <v>0.31</v>
      </c>
      <c r="M67" s="33">
        <v>1.9</v>
      </c>
      <c r="N67" s="33"/>
      <c r="O67" s="68"/>
      <c r="P67" s="41" t="s">
        <v>919</v>
      </c>
      <c r="Q67" s="11"/>
    </row>
    <row r="68" spans="1:17" ht="15">
      <c r="A68" s="30" t="s">
        <v>922</v>
      </c>
      <c r="B68" s="31" t="s">
        <v>175</v>
      </c>
      <c r="C68" s="11" t="s">
        <v>923</v>
      </c>
      <c r="D68" s="11"/>
      <c r="E68" s="32">
        <v>28.3</v>
      </c>
      <c r="F68" s="11">
        <v>4</v>
      </c>
      <c r="G68" s="11">
        <f t="shared" si="0"/>
        <v>277.14999999999998</v>
      </c>
      <c r="H68" s="33">
        <v>0.41</v>
      </c>
      <c r="I68" s="33">
        <v>1.9</v>
      </c>
      <c r="J68" s="33">
        <v>0</v>
      </c>
      <c r="K68" s="33">
        <v>0</v>
      </c>
      <c r="L68" s="33">
        <v>0.53</v>
      </c>
      <c r="M68" s="33">
        <v>10.1</v>
      </c>
      <c r="N68" s="33"/>
      <c r="O68" s="33"/>
      <c r="P68" s="41" t="s">
        <v>927</v>
      </c>
      <c r="Q68" s="11"/>
    </row>
    <row r="69" spans="1:17" s="207" customFormat="1" ht="15">
      <c r="A69" s="212" t="s">
        <v>930</v>
      </c>
      <c r="B69" s="214" t="s">
        <v>931</v>
      </c>
      <c r="C69" s="202" t="s">
        <v>932</v>
      </c>
      <c r="D69" s="202"/>
      <c r="E69" s="203">
        <v>50.3</v>
      </c>
      <c r="F69" s="202">
        <v>1</v>
      </c>
      <c r="G69" s="202">
        <f t="shared" si="0"/>
        <v>274.14999999999998</v>
      </c>
      <c r="H69" s="205">
        <v>0.13</v>
      </c>
      <c r="I69" s="205">
        <v>1.32</v>
      </c>
      <c r="J69" s="205">
        <v>0</v>
      </c>
      <c r="K69" s="205">
        <v>0</v>
      </c>
      <c r="L69" s="205">
        <v>0.18</v>
      </c>
      <c r="M69" s="205">
        <v>1.5</v>
      </c>
      <c r="N69" s="205"/>
      <c r="O69" s="205"/>
      <c r="P69" s="206" t="s">
        <v>935</v>
      </c>
      <c r="Q69" s="202"/>
    </row>
    <row r="70" spans="1:17" s="207" customFormat="1" ht="15">
      <c r="A70" s="199" t="s">
        <v>938</v>
      </c>
      <c r="B70" s="200" t="s">
        <v>939</v>
      </c>
      <c r="C70" s="201" t="s">
        <v>932</v>
      </c>
      <c r="D70" s="202"/>
      <c r="E70" s="203">
        <v>46.8</v>
      </c>
      <c r="F70" s="202">
        <v>1</v>
      </c>
      <c r="G70" s="202">
        <f t="shared" si="0"/>
        <v>274.14999999999998</v>
      </c>
      <c r="H70" s="205">
        <v>0.08</v>
      </c>
      <c r="I70" s="205">
        <v>1.32</v>
      </c>
      <c r="J70" s="205">
        <v>0</v>
      </c>
      <c r="K70" s="205">
        <v>0</v>
      </c>
      <c r="L70" s="205">
        <v>0.13</v>
      </c>
      <c r="M70" s="205">
        <v>2</v>
      </c>
      <c r="N70" s="205"/>
      <c r="O70" s="205"/>
      <c r="P70" s="206" t="s">
        <v>946</v>
      </c>
      <c r="Q70" s="202"/>
    </row>
    <row r="71" spans="1:17" s="207" customFormat="1" ht="15">
      <c r="A71" s="227" t="s">
        <v>951</v>
      </c>
      <c r="B71" s="200" t="s">
        <v>953</v>
      </c>
      <c r="C71" s="201" t="s">
        <v>954</v>
      </c>
      <c r="D71" s="202"/>
      <c r="E71" s="228" t="s">
        <v>957</v>
      </c>
      <c r="F71" s="204">
        <v>0.1</v>
      </c>
      <c r="G71" s="202">
        <f t="shared" si="0"/>
        <v>273.25</v>
      </c>
      <c r="H71" s="229" t="s">
        <v>961</v>
      </c>
      <c r="I71" s="229">
        <v>1.32</v>
      </c>
      <c r="J71" s="229">
        <v>0</v>
      </c>
      <c r="K71" s="229">
        <v>0</v>
      </c>
      <c r="L71" s="229" t="s">
        <v>963</v>
      </c>
      <c r="M71" s="229">
        <v>1.1000000000000001</v>
      </c>
      <c r="N71" s="205"/>
      <c r="O71" s="230" t="s">
        <v>964</v>
      </c>
      <c r="P71" s="206" t="s">
        <v>965</v>
      </c>
      <c r="Q71" s="202" t="s">
        <v>971</v>
      </c>
    </row>
    <row r="72" spans="1:17" ht="15.75" thickBot="1">
      <c r="A72" s="72" t="s">
        <v>348</v>
      </c>
      <c r="B72" s="73" t="s">
        <v>350</v>
      </c>
      <c r="C72" s="74" t="s">
        <v>954</v>
      </c>
      <c r="D72" s="74"/>
      <c r="E72" s="75">
        <v>88.1</v>
      </c>
      <c r="F72" s="76">
        <v>0.1</v>
      </c>
      <c r="G72" s="74">
        <f t="shared" si="0"/>
        <v>273.25</v>
      </c>
      <c r="H72" s="77">
        <v>0.1</v>
      </c>
      <c r="I72" s="77">
        <v>1.32</v>
      </c>
      <c r="J72" s="77">
        <v>0</v>
      </c>
      <c r="K72" s="77">
        <v>0</v>
      </c>
      <c r="L72" s="77">
        <v>0.16</v>
      </c>
      <c r="M72" s="77">
        <v>1.3</v>
      </c>
      <c r="N72" s="78"/>
      <c r="O72" s="80"/>
      <c r="P72" s="82" t="s">
        <v>989</v>
      </c>
      <c r="Q72" s="74"/>
    </row>
    <row r="73" spans="1:17" ht="15">
      <c r="A73" s="11"/>
      <c r="B73" s="11"/>
      <c r="C73" s="11"/>
      <c r="N73" s="33"/>
      <c r="O73" s="33"/>
      <c r="P73" s="111"/>
    </row>
    <row r="74" spans="1:17" ht="15">
      <c r="A74" s="1" t="s">
        <v>998</v>
      </c>
      <c r="B74" s="11"/>
      <c r="C74" s="11"/>
      <c r="N74" s="33"/>
      <c r="O74" s="33"/>
      <c r="P74" s="111"/>
    </row>
    <row r="75" spans="1:17" ht="15">
      <c r="A75" s="202"/>
      <c r="B75" s="11"/>
      <c r="C75" s="11"/>
      <c r="N75" s="33"/>
      <c r="O75" s="33"/>
      <c r="P75" s="111"/>
    </row>
    <row r="76" spans="1:17" ht="15">
      <c r="A76" s="11"/>
      <c r="B76" s="11"/>
      <c r="C76" s="11"/>
      <c r="N76" s="33"/>
      <c r="O76" s="33"/>
      <c r="P76" s="111"/>
    </row>
    <row r="77" spans="1:17" ht="15">
      <c r="A77" s="84"/>
      <c r="B77" s="11"/>
      <c r="C77" s="11"/>
      <c r="N77" s="33"/>
      <c r="O77" s="33"/>
      <c r="P77" s="111"/>
    </row>
    <row r="78" spans="1:17" ht="15">
      <c r="A78" s="11"/>
      <c r="B78" s="11"/>
      <c r="C78" s="11"/>
      <c r="N78" s="33"/>
      <c r="O78" s="33"/>
      <c r="P78" s="111"/>
    </row>
    <row r="79" spans="1:17" ht="15">
      <c r="A79" s="11"/>
      <c r="B79" s="11"/>
      <c r="C79" s="11"/>
      <c r="N79" s="33"/>
      <c r="O79" s="33"/>
      <c r="P79" s="111"/>
    </row>
    <row r="80" spans="1:17" ht="15">
      <c r="A80" s="11"/>
      <c r="B80" s="11"/>
      <c r="C80" s="11"/>
      <c r="N80" s="33"/>
      <c r="O80" s="33"/>
      <c r="P80" s="111"/>
    </row>
    <row r="81" spans="1:16" ht="15">
      <c r="A81" s="11"/>
      <c r="B81" s="11"/>
      <c r="C81" s="11"/>
      <c r="N81" s="33"/>
      <c r="O81" s="33"/>
      <c r="P81" s="111"/>
    </row>
    <row r="82" spans="1:16" ht="15">
      <c r="A82" s="11"/>
      <c r="B82" s="11"/>
      <c r="C82" s="11"/>
      <c r="N82" s="33"/>
      <c r="O82" s="33"/>
      <c r="P82" s="111"/>
    </row>
    <row r="83" spans="1:16" ht="15">
      <c r="A83" s="11"/>
      <c r="B83" s="11"/>
      <c r="C83" s="11"/>
      <c r="N83" s="33"/>
      <c r="O83" s="33"/>
      <c r="P83" s="111"/>
    </row>
    <row r="84" spans="1:16" ht="15">
      <c r="A84" s="11"/>
      <c r="B84" s="11"/>
      <c r="C84" s="11"/>
      <c r="N84" s="33"/>
      <c r="O84" s="33"/>
      <c r="P84" s="111"/>
    </row>
    <row r="85" spans="1:16" ht="15">
      <c r="A85" s="11"/>
      <c r="B85" s="11"/>
      <c r="C85" s="11"/>
      <c r="N85" s="33"/>
      <c r="O85" s="33"/>
      <c r="P85" s="111"/>
    </row>
    <row r="86" spans="1:16" ht="15">
      <c r="A86" s="11"/>
      <c r="B86" s="11"/>
      <c r="C86" s="11"/>
      <c r="N86" s="33"/>
      <c r="O86" s="33"/>
      <c r="P86" s="111"/>
    </row>
    <row r="87" spans="1:16" ht="15">
      <c r="A87" s="11"/>
      <c r="B87" s="11"/>
      <c r="C87" s="11"/>
      <c r="N87" s="33"/>
      <c r="O87" s="33"/>
      <c r="P87" s="111"/>
    </row>
    <row r="88" spans="1:16" ht="15">
      <c r="A88" s="11"/>
      <c r="B88" s="11"/>
      <c r="C88" s="11"/>
      <c r="N88" s="33"/>
      <c r="O88" s="33"/>
      <c r="P88" s="111"/>
    </row>
    <row r="89" spans="1:16" ht="15">
      <c r="A89" s="11"/>
      <c r="B89" s="11"/>
      <c r="C89" s="11"/>
      <c r="N89" s="33"/>
      <c r="O89" s="33"/>
      <c r="P89" s="111"/>
    </row>
    <row r="90" spans="1:16" ht="15">
      <c r="A90" s="11"/>
      <c r="B90" s="11"/>
      <c r="C90" s="11"/>
      <c r="N90" s="33"/>
      <c r="O90" s="33"/>
      <c r="P90" s="111"/>
    </row>
    <row r="91" spans="1:16" ht="15">
      <c r="A91" s="11"/>
      <c r="B91" s="11"/>
      <c r="C91" s="11"/>
      <c r="N91" s="33"/>
      <c r="O91" s="33"/>
      <c r="P91" s="111"/>
    </row>
    <row r="92" spans="1:16" ht="15">
      <c r="A92" s="11"/>
      <c r="B92" s="11"/>
      <c r="C92" s="11"/>
      <c r="N92" s="33"/>
      <c r="O92" s="33"/>
      <c r="P92" s="111"/>
    </row>
    <row r="93" spans="1:16" ht="15">
      <c r="A93" s="11"/>
      <c r="B93" s="11"/>
      <c r="C93" s="11"/>
      <c r="N93" s="33"/>
      <c r="O93" s="33"/>
      <c r="P93" s="111"/>
    </row>
    <row r="94" spans="1:16" ht="15">
      <c r="A94" s="11"/>
      <c r="B94" s="11"/>
      <c r="C94" s="11"/>
      <c r="N94" s="33"/>
      <c r="O94" s="33"/>
      <c r="P94" s="111"/>
    </row>
    <row r="95" spans="1:16" ht="15">
      <c r="A95" s="11"/>
      <c r="B95" s="11"/>
      <c r="C95" s="11"/>
      <c r="N95" s="33"/>
      <c r="O95" s="33"/>
      <c r="P95" s="111"/>
    </row>
    <row r="96" spans="1:16" ht="15">
      <c r="A96" s="11"/>
      <c r="B96" s="11"/>
      <c r="C96" s="11"/>
      <c r="N96" s="33"/>
      <c r="O96" s="33"/>
      <c r="P96" s="111"/>
    </row>
    <row r="97" spans="1:16" ht="15">
      <c r="A97" s="11"/>
      <c r="B97" s="11"/>
      <c r="C97" s="11"/>
      <c r="N97" s="33"/>
      <c r="O97" s="33"/>
      <c r="P97" s="111"/>
    </row>
    <row r="98" spans="1:16" ht="15">
      <c r="A98" s="11"/>
      <c r="B98" s="11"/>
      <c r="C98" s="11"/>
      <c r="N98" s="33"/>
      <c r="O98" s="33"/>
      <c r="P98" s="111"/>
    </row>
    <row r="99" spans="1:16" ht="15">
      <c r="A99" s="11"/>
      <c r="B99" s="11"/>
      <c r="C99" s="11"/>
      <c r="N99" s="33"/>
      <c r="O99" s="33"/>
      <c r="P99" s="111"/>
    </row>
    <row r="100" spans="1:16" ht="15">
      <c r="A100" s="11"/>
      <c r="B100" s="11"/>
      <c r="C100" s="11"/>
      <c r="N100" s="33"/>
      <c r="O100" s="33"/>
      <c r="P100" s="111"/>
    </row>
    <row r="101" spans="1:16" ht="15">
      <c r="A101" s="11"/>
      <c r="B101" s="11"/>
      <c r="C101" s="11"/>
      <c r="N101" s="33"/>
      <c r="O101" s="33"/>
      <c r="P101" s="111"/>
    </row>
    <row r="102" spans="1:16" ht="15">
      <c r="A102" s="11"/>
      <c r="B102" s="11"/>
      <c r="C102" s="11"/>
      <c r="N102" s="33"/>
      <c r="O102" s="33"/>
      <c r="P102" s="111"/>
    </row>
    <row r="103" spans="1:16" ht="15">
      <c r="A103" s="11"/>
      <c r="B103" s="11"/>
      <c r="C103" s="11"/>
      <c r="N103" s="33"/>
      <c r="O103" s="33"/>
      <c r="P103" s="111"/>
    </row>
    <row r="104" spans="1:16" ht="15">
      <c r="A104" s="11"/>
      <c r="B104" s="11"/>
      <c r="C104" s="11"/>
      <c r="N104" s="33"/>
      <c r="O104" s="33"/>
      <c r="P104" s="111"/>
    </row>
    <row r="105" spans="1:16" ht="15">
      <c r="A105" s="11"/>
      <c r="B105" s="11"/>
      <c r="C105" s="11"/>
      <c r="N105" s="33"/>
      <c r="O105" s="33"/>
      <c r="P105" s="111"/>
    </row>
    <row r="106" spans="1:16" ht="15">
      <c r="A106" s="11"/>
      <c r="B106" s="11"/>
      <c r="C106" s="11"/>
      <c r="N106" s="33"/>
      <c r="O106" s="33"/>
      <c r="P106" s="111"/>
    </row>
    <row r="107" spans="1:16" ht="15">
      <c r="A107" s="11"/>
      <c r="B107" s="11"/>
      <c r="C107" s="11"/>
      <c r="N107" s="33"/>
      <c r="O107" s="33"/>
      <c r="P107" s="111"/>
    </row>
    <row r="108" spans="1:16" ht="15">
      <c r="A108" s="11"/>
      <c r="B108" s="11"/>
      <c r="C108" s="11"/>
      <c r="N108" s="33"/>
      <c r="O108" s="33"/>
      <c r="P108" s="111"/>
    </row>
    <row r="109" spans="1:16" ht="15">
      <c r="A109" s="11"/>
      <c r="B109" s="11"/>
      <c r="C109" s="11"/>
      <c r="N109" s="33"/>
      <c r="O109" s="33"/>
      <c r="P109" s="111"/>
    </row>
    <row r="110" spans="1:16" ht="15">
      <c r="A110" s="11"/>
      <c r="B110" s="11"/>
      <c r="C110" s="11"/>
      <c r="N110" s="33"/>
      <c r="O110" s="33"/>
      <c r="P110" s="111"/>
    </row>
    <row r="111" spans="1:16" ht="15">
      <c r="A111" s="11"/>
      <c r="B111" s="11"/>
      <c r="C111" s="11"/>
      <c r="N111" s="33"/>
      <c r="O111" s="33"/>
      <c r="P111" s="111"/>
    </row>
    <row r="112" spans="1:16" ht="15">
      <c r="A112" s="11"/>
      <c r="B112" s="11"/>
      <c r="C112" s="11"/>
      <c r="N112" s="33"/>
      <c r="O112" s="33"/>
      <c r="P112" s="111"/>
    </row>
    <row r="113" spans="1:16" ht="15">
      <c r="A113" s="11"/>
      <c r="B113" s="11"/>
      <c r="C113" s="11"/>
      <c r="N113" s="33"/>
      <c r="O113" s="33"/>
      <c r="P113" s="111"/>
    </row>
    <row r="114" spans="1:16" ht="15">
      <c r="A114" s="11"/>
      <c r="B114" s="11"/>
      <c r="C114" s="11"/>
      <c r="N114" s="33"/>
      <c r="O114" s="33"/>
      <c r="P114" s="111"/>
    </row>
    <row r="115" spans="1:16" ht="15">
      <c r="A115" s="11"/>
      <c r="B115" s="11"/>
      <c r="C115" s="11"/>
      <c r="N115" s="33"/>
      <c r="O115" s="33"/>
      <c r="P115" s="111"/>
    </row>
    <row r="116" spans="1:16" ht="15">
      <c r="A116" s="11"/>
      <c r="B116" s="11"/>
      <c r="C116" s="11"/>
      <c r="N116" s="33"/>
      <c r="O116" s="33"/>
      <c r="P116" s="111"/>
    </row>
    <row r="117" spans="1:16" ht="15">
      <c r="A117" s="11"/>
      <c r="B117" s="11"/>
      <c r="C117" s="11"/>
      <c r="N117" s="33"/>
      <c r="O117" s="33"/>
      <c r="P117" s="111"/>
    </row>
    <row r="118" spans="1:16" ht="15">
      <c r="A118" s="11"/>
      <c r="B118" s="11"/>
      <c r="C118" s="11"/>
      <c r="N118" s="33"/>
      <c r="O118" s="33"/>
      <c r="P118" s="111"/>
    </row>
    <row r="119" spans="1:16" ht="15">
      <c r="A119" s="11"/>
      <c r="B119" s="11"/>
      <c r="C119" s="11"/>
      <c r="N119" s="33"/>
      <c r="O119" s="33"/>
      <c r="P119" s="111"/>
    </row>
    <row r="120" spans="1:16" ht="15">
      <c r="A120" s="11"/>
      <c r="B120" s="11"/>
      <c r="C120" s="11"/>
      <c r="N120" s="33"/>
      <c r="O120" s="33"/>
      <c r="P120" s="111"/>
    </row>
    <row r="121" spans="1:16" ht="15">
      <c r="A121" s="11"/>
      <c r="B121" s="11"/>
      <c r="C121" s="11"/>
      <c r="N121" s="33"/>
      <c r="O121" s="33"/>
      <c r="P121" s="111"/>
    </row>
    <row r="122" spans="1:16" ht="15">
      <c r="A122" s="11"/>
      <c r="B122" s="11"/>
      <c r="C122" s="11"/>
      <c r="N122" s="33"/>
      <c r="O122" s="33"/>
      <c r="P122" s="111"/>
    </row>
    <row r="123" spans="1:16" ht="15">
      <c r="A123" s="11"/>
      <c r="B123" s="11"/>
      <c r="C123" s="11"/>
      <c r="N123" s="33"/>
      <c r="O123" s="33"/>
      <c r="P123" s="111"/>
    </row>
    <row r="124" spans="1:16" ht="15">
      <c r="A124" s="11"/>
      <c r="B124" s="11"/>
      <c r="C124" s="11"/>
      <c r="N124" s="33"/>
      <c r="O124" s="33"/>
      <c r="P124" s="111"/>
    </row>
    <row r="125" spans="1:16" ht="15">
      <c r="A125" s="11"/>
      <c r="B125" s="11"/>
      <c r="C125" s="11"/>
      <c r="N125" s="33"/>
      <c r="O125" s="33"/>
      <c r="P125" s="111"/>
    </row>
    <row r="126" spans="1:16" ht="15">
      <c r="A126" s="11"/>
      <c r="B126" s="11"/>
      <c r="C126" s="11"/>
      <c r="N126" s="33"/>
      <c r="O126" s="33"/>
      <c r="P126" s="111"/>
    </row>
    <row r="127" spans="1:16" ht="15">
      <c r="A127" s="11"/>
      <c r="B127" s="11"/>
      <c r="C127" s="11"/>
      <c r="N127" s="33"/>
      <c r="O127" s="33"/>
      <c r="P127" s="111"/>
    </row>
    <row r="128" spans="1:16" ht="15">
      <c r="A128" s="11"/>
      <c r="B128" s="11"/>
      <c r="C128" s="11"/>
      <c r="N128" s="33"/>
      <c r="O128" s="33"/>
      <c r="P128" s="111"/>
    </row>
    <row r="129" spans="1:16" ht="15">
      <c r="A129" s="11"/>
      <c r="B129" s="11"/>
      <c r="C129" s="11"/>
      <c r="N129" s="33"/>
      <c r="O129" s="33"/>
      <c r="P129" s="111"/>
    </row>
    <row r="130" spans="1:16" ht="15">
      <c r="A130" s="11"/>
      <c r="B130" s="11"/>
      <c r="C130" s="11"/>
      <c r="N130" s="33"/>
      <c r="O130" s="33"/>
      <c r="P130" s="111"/>
    </row>
    <row r="131" spans="1:16" ht="15">
      <c r="A131" s="11"/>
      <c r="B131" s="11"/>
      <c r="C131" s="11"/>
      <c r="N131" s="33"/>
      <c r="O131" s="33"/>
      <c r="P131" s="111"/>
    </row>
    <row r="132" spans="1:16" ht="15">
      <c r="A132" s="11"/>
      <c r="B132" s="11"/>
      <c r="C132" s="11"/>
      <c r="N132" s="33"/>
      <c r="O132" s="33"/>
      <c r="P132" s="111"/>
    </row>
    <row r="133" spans="1:16" ht="15">
      <c r="A133" s="11"/>
      <c r="B133" s="11"/>
      <c r="C133" s="11"/>
      <c r="N133" s="33"/>
      <c r="O133" s="33"/>
      <c r="P133" s="111"/>
    </row>
    <row r="134" spans="1:16" ht="15">
      <c r="A134" s="11"/>
      <c r="B134" s="11"/>
      <c r="C134" s="11"/>
      <c r="N134" s="33"/>
      <c r="O134" s="33"/>
      <c r="P134" s="111"/>
    </row>
    <row r="135" spans="1:16" ht="15">
      <c r="A135" s="11"/>
      <c r="B135" s="11"/>
      <c r="C135" s="11"/>
      <c r="N135" s="33"/>
      <c r="O135" s="33"/>
      <c r="P135" s="111"/>
    </row>
    <row r="136" spans="1:16" ht="15">
      <c r="A136" s="11"/>
      <c r="B136" s="11"/>
      <c r="C136" s="11"/>
      <c r="N136" s="33"/>
      <c r="O136" s="33"/>
      <c r="P136" s="111"/>
    </row>
    <row r="137" spans="1:16" ht="15">
      <c r="A137" s="11"/>
      <c r="B137" s="11"/>
      <c r="C137" s="11"/>
      <c r="N137" s="33"/>
      <c r="O137" s="33"/>
      <c r="P137" s="111"/>
    </row>
    <row r="138" spans="1:16" ht="15">
      <c r="A138" s="11"/>
      <c r="B138" s="11"/>
      <c r="C138" s="11"/>
      <c r="N138" s="33"/>
      <c r="O138" s="33"/>
      <c r="P138" s="111"/>
    </row>
    <row r="139" spans="1:16" ht="15">
      <c r="A139" s="11"/>
      <c r="B139" s="11"/>
      <c r="C139" s="11"/>
      <c r="N139" s="33"/>
      <c r="O139" s="33"/>
      <c r="P139" s="111"/>
    </row>
    <row r="140" spans="1:16" ht="15">
      <c r="A140" s="11"/>
      <c r="B140" s="11"/>
      <c r="C140" s="11"/>
      <c r="N140" s="33"/>
      <c r="O140" s="33"/>
      <c r="P140" s="111"/>
    </row>
    <row r="141" spans="1:16" ht="15">
      <c r="A141" s="11"/>
      <c r="B141" s="11"/>
      <c r="C141" s="11"/>
      <c r="N141" s="33"/>
      <c r="O141" s="33"/>
      <c r="P141" s="111"/>
    </row>
    <row r="142" spans="1:16" ht="15">
      <c r="A142" s="11"/>
      <c r="B142" s="11"/>
      <c r="C142" s="11"/>
      <c r="N142" s="33"/>
      <c r="O142" s="33"/>
      <c r="P142" s="111"/>
    </row>
    <row r="143" spans="1:16" ht="15">
      <c r="A143" s="11"/>
      <c r="B143" s="11"/>
      <c r="C143" s="11"/>
      <c r="N143" s="33"/>
      <c r="O143" s="33"/>
      <c r="P143" s="111"/>
    </row>
    <row r="144" spans="1:16" ht="15">
      <c r="A144" s="11"/>
      <c r="B144" s="11"/>
      <c r="C144" s="11"/>
      <c r="N144" s="33"/>
      <c r="O144" s="33"/>
      <c r="P144" s="111"/>
    </row>
    <row r="145" spans="1:16" ht="15">
      <c r="A145" s="11"/>
      <c r="B145" s="11"/>
      <c r="C145" s="11"/>
      <c r="N145" s="33"/>
      <c r="O145" s="33"/>
      <c r="P145" s="111"/>
    </row>
    <row r="146" spans="1:16" ht="15">
      <c r="A146" s="11"/>
      <c r="B146" s="11"/>
      <c r="C146" s="11"/>
      <c r="N146" s="33"/>
      <c r="O146" s="33"/>
      <c r="P146" s="111"/>
    </row>
    <row r="147" spans="1:16" ht="15">
      <c r="A147" s="11"/>
      <c r="B147" s="11"/>
      <c r="C147" s="11"/>
      <c r="N147" s="33"/>
      <c r="O147" s="33"/>
      <c r="P147" s="111"/>
    </row>
    <row r="148" spans="1:16" ht="15">
      <c r="A148" s="11"/>
      <c r="B148" s="11"/>
      <c r="C148" s="11"/>
      <c r="N148" s="33"/>
      <c r="O148" s="33"/>
      <c r="P148" s="111"/>
    </row>
    <row r="149" spans="1:16" ht="15">
      <c r="A149" s="11"/>
      <c r="B149" s="11"/>
      <c r="C149" s="11"/>
      <c r="N149" s="33"/>
      <c r="O149" s="33"/>
      <c r="P149" s="111"/>
    </row>
    <row r="150" spans="1:16" ht="15">
      <c r="A150" s="11"/>
      <c r="B150" s="11"/>
      <c r="C150" s="11"/>
      <c r="N150" s="33"/>
      <c r="O150" s="33"/>
      <c r="P150" s="111"/>
    </row>
    <row r="151" spans="1:16" ht="15">
      <c r="A151" s="11"/>
      <c r="B151" s="11"/>
      <c r="C151" s="11"/>
      <c r="N151" s="33"/>
      <c r="O151" s="33"/>
      <c r="P151" s="111"/>
    </row>
    <row r="152" spans="1:16" ht="15">
      <c r="A152" s="11"/>
      <c r="B152" s="11"/>
      <c r="C152" s="11"/>
      <c r="N152" s="33"/>
      <c r="O152" s="33"/>
      <c r="P152" s="111"/>
    </row>
    <row r="153" spans="1:16" ht="15">
      <c r="A153" s="11"/>
      <c r="B153" s="11"/>
      <c r="C153" s="11"/>
      <c r="N153" s="33"/>
      <c r="O153" s="33"/>
      <c r="P153" s="111"/>
    </row>
    <row r="154" spans="1:16" ht="15">
      <c r="A154" s="11"/>
      <c r="B154" s="11"/>
      <c r="C154" s="11"/>
      <c r="N154" s="33"/>
      <c r="O154" s="33"/>
      <c r="P154" s="111"/>
    </row>
    <row r="155" spans="1:16" ht="15">
      <c r="A155" s="11"/>
      <c r="B155" s="11"/>
      <c r="C155" s="11"/>
      <c r="N155" s="33"/>
      <c r="O155" s="33"/>
      <c r="P155" s="111"/>
    </row>
    <row r="156" spans="1:16" ht="15">
      <c r="A156" s="11"/>
      <c r="B156" s="11"/>
      <c r="C156" s="11"/>
      <c r="N156" s="33"/>
      <c r="O156" s="33"/>
      <c r="P156" s="111"/>
    </row>
    <row r="157" spans="1:16" ht="15">
      <c r="A157" s="11"/>
      <c r="B157" s="11"/>
      <c r="C157" s="11"/>
      <c r="N157" s="33"/>
      <c r="O157" s="33"/>
      <c r="P157" s="111"/>
    </row>
    <row r="158" spans="1:16" ht="15">
      <c r="A158" s="11"/>
      <c r="B158" s="11"/>
      <c r="C158" s="11"/>
      <c r="N158" s="33"/>
      <c r="O158" s="33"/>
      <c r="P158" s="111"/>
    </row>
    <row r="159" spans="1:16" ht="15">
      <c r="A159" s="11"/>
      <c r="B159" s="11"/>
      <c r="C159" s="11"/>
      <c r="N159" s="33"/>
      <c r="O159" s="33"/>
      <c r="P159" s="111"/>
    </row>
    <row r="160" spans="1:16" ht="15">
      <c r="A160" s="11"/>
      <c r="B160" s="11"/>
      <c r="C160" s="11"/>
      <c r="N160" s="33"/>
      <c r="O160" s="33"/>
      <c r="P160" s="111"/>
    </row>
    <row r="161" spans="1:16" ht="15">
      <c r="A161" s="11"/>
      <c r="B161" s="11"/>
      <c r="C161" s="11"/>
      <c r="N161" s="33"/>
      <c r="O161" s="33"/>
      <c r="P161" s="111"/>
    </row>
    <row r="162" spans="1:16" ht="15">
      <c r="A162" s="11"/>
      <c r="B162" s="11"/>
      <c r="C162" s="11"/>
      <c r="N162" s="33"/>
      <c r="O162" s="33"/>
      <c r="P162" s="111"/>
    </row>
    <row r="163" spans="1:16" ht="15">
      <c r="A163" s="11"/>
      <c r="B163" s="11"/>
      <c r="C163" s="11"/>
      <c r="N163" s="33"/>
      <c r="O163" s="33"/>
      <c r="P163" s="111"/>
    </row>
    <row r="164" spans="1:16" ht="15">
      <c r="A164" s="11"/>
      <c r="B164" s="11"/>
      <c r="C164" s="11"/>
      <c r="N164" s="33"/>
      <c r="O164" s="33"/>
      <c r="P164" s="111"/>
    </row>
    <row r="165" spans="1:16" ht="15">
      <c r="A165" s="11"/>
      <c r="B165" s="11"/>
      <c r="C165" s="11"/>
      <c r="N165" s="33"/>
      <c r="O165" s="33"/>
      <c r="P165" s="111"/>
    </row>
    <row r="166" spans="1:16" ht="15">
      <c r="A166" s="11"/>
      <c r="B166" s="11"/>
      <c r="C166" s="11"/>
      <c r="N166" s="33"/>
      <c r="O166" s="33"/>
      <c r="P166" s="111"/>
    </row>
    <row r="167" spans="1:16" ht="15">
      <c r="A167" s="11"/>
      <c r="B167" s="11"/>
      <c r="C167" s="11"/>
      <c r="N167" s="33"/>
      <c r="O167" s="33"/>
      <c r="P167" s="111"/>
    </row>
    <row r="168" spans="1:16" ht="15">
      <c r="A168" s="11"/>
      <c r="B168" s="11"/>
      <c r="C168" s="11"/>
      <c r="N168" s="33"/>
      <c r="O168" s="33"/>
      <c r="P168" s="111"/>
    </row>
    <row r="169" spans="1:16" ht="15">
      <c r="A169" s="11"/>
      <c r="B169" s="11"/>
      <c r="C169" s="11"/>
      <c r="N169" s="33"/>
      <c r="O169" s="33"/>
      <c r="P169" s="111"/>
    </row>
    <row r="170" spans="1:16" ht="15">
      <c r="A170" s="11"/>
      <c r="B170" s="11"/>
      <c r="C170" s="11"/>
      <c r="N170" s="33"/>
      <c r="O170" s="33"/>
      <c r="P170" s="111"/>
    </row>
    <row r="171" spans="1:16" ht="15">
      <c r="A171" s="11"/>
      <c r="B171" s="11"/>
      <c r="C171" s="11"/>
      <c r="N171" s="33"/>
      <c r="O171" s="33"/>
      <c r="P171" s="111"/>
    </row>
    <row r="172" spans="1:16" ht="15">
      <c r="A172" s="11"/>
      <c r="B172" s="11"/>
      <c r="C172" s="11"/>
      <c r="N172" s="33"/>
      <c r="O172" s="33"/>
      <c r="P172" s="111"/>
    </row>
    <row r="173" spans="1:16" ht="15">
      <c r="A173" s="11"/>
      <c r="B173" s="11"/>
      <c r="C173" s="11"/>
      <c r="N173" s="33"/>
      <c r="O173" s="33"/>
      <c r="P173" s="111"/>
    </row>
    <row r="174" spans="1:16" ht="15">
      <c r="A174" s="11"/>
      <c r="B174" s="11"/>
      <c r="C174" s="11"/>
      <c r="N174" s="33"/>
      <c r="O174" s="33"/>
      <c r="P174" s="111"/>
    </row>
    <row r="175" spans="1:16" ht="15">
      <c r="A175" s="11"/>
      <c r="B175" s="11"/>
      <c r="C175" s="11"/>
      <c r="N175" s="33"/>
      <c r="O175" s="33"/>
      <c r="P175" s="111"/>
    </row>
    <row r="176" spans="1:16" ht="15">
      <c r="A176" s="11"/>
      <c r="B176" s="11"/>
      <c r="C176" s="11"/>
      <c r="N176" s="33"/>
      <c r="O176" s="33"/>
      <c r="P176" s="111"/>
    </row>
    <row r="177" spans="1:16" ht="15">
      <c r="A177" s="11"/>
      <c r="B177" s="11"/>
      <c r="C177" s="11"/>
      <c r="N177" s="33"/>
      <c r="O177" s="33"/>
      <c r="P177" s="111"/>
    </row>
    <row r="178" spans="1:16" ht="15">
      <c r="A178" s="11"/>
      <c r="B178" s="11"/>
      <c r="C178" s="11"/>
      <c r="N178" s="33"/>
      <c r="O178" s="33"/>
      <c r="P178" s="111"/>
    </row>
    <row r="179" spans="1:16" ht="15">
      <c r="A179" s="11"/>
      <c r="B179" s="11"/>
      <c r="C179" s="11"/>
      <c r="N179" s="33"/>
      <c r="O179" s="33"/>
      <c r="P179" s="111"/>
    </row>
    <row r="180" spans="1:16" ht="15">
      <c r="A180" s="11"/>
      <c r="B180" s="11"/>
      <c r="C180" s="11"/>
      <c r="N180" s="33"/>
      <c r="O180" s="33"/>
      <c r="P180" s="111"/>
    </row>
    <row r="181" spans="1:16" ht="15">
      <c r="A181" s="11"/>
      <c r="B181" s="11"/>
      <c r="C181" s="11"/>
      <c r="N181" s="33"/>
      <c r="O181" s="33"/>
      <c r="P181" s="111"/>
    </row>
    <row r="182" spans="1:16" ht="15">
      <c r="A182" s="11"/>
      <c r="B182" s="11"/>
      <c r="C182" s="11"/>
      <c r="N182" s="33"/>
      <c r="O182" s="33"/>
      <c r="P182" s="111"/>
    </row>
    <row r="183" spans="1:16" ht="15">
      <c r="A183" s="11"/>
      <c r="B183" s="11"/>
      <c r="C183" s="11"/>
      <c r="N183" s="33"/>
      <c r="O183" s="33"/>
      <c r="P183" s="111"/>
    </row>
    <row r="184" spans="1:16" ht="15">
      <c r="A184" s="11"/>
      <c r="B184" s="11"/>
      <c r="C184" s="11"/>
      <c r="N184" s="33"/>
      <c r="O184" s="33"/>
      <c r="P184" s="111"/>
    </row>
    <row r="185" spans="1:16" ht="15">
      <c r="A185" s="11"/>
      <c r="B185" s="11"/>
      <c r="C185" s="11"/>
      <c r="N185" s="33"/>
      <c r="O185" s="33"/>
      <c r="P185" s="111"/>
    </row>
    <row r="186" spans="1:16" ht="15">
      <c r="A186" s="11"/>
      <c r="B186" s="11"/>
      <c r="C186" s="11"/>
      <c r="N186" s="33"/>
      <c r="O186" s="33"/>
      <c r="P186" s="111"/>
    </row>
    <row r="187" spans="1:16" ht="15">
      <c r="A187" s="11"/>
      <c r="B187" s="11"/>
      <c r="C187" s="11"/>
      <c r="N187" s="33"/>
      <c r="O187" s="33"/>
      <c r="P187" s="111"/>
    </row>
    <row r="188" spans="1:16" ht="15">
      <c r="A188" s="11"/>
      <c r="B188" s="11"/>
      <c r="C188" s="11"/>
      <c r="N188" s="33"/>
      <c r="O188" s="33"/>
      <c r="P188" s="111"/>
    </row>
    <row r="189" spans="1:16" ht="15">
      <c r="A189" s="11"/>
      <c r="B189" s="11"/>
      <c r="C189" s="11"/>
      <c r="N189" s="33"/>
      <c r="O189" s="33"/>
      <c r="P189" s="111"/>
    </row>
    <row r="190" spans="1:16" ht="15">
      <c r="A190" s="11"/>
      <c r="B190" s="11"/>
      <c r="C190" s="11"/>
      <c r="N190" s="33"/>
      <c r="O190" s="33"/>
      <c r="P190" s="111"/>
    </row>
    <row r="191" spans="1:16" ht="15">
      <c r="A191" s="11"/>
      <c r="B191" s="11"/>
      <c r="C191" s="11"/>
      <c r="N191" s="33"/>
      <c r="O191" s="33"/>
      <c r="P191" s="111"/>
    </row>
    <row r="192" spans="1:16" ht="15">
      <c r="A192" s="11"/>
      <c r="B192" s="11"/>
      <c r="C192" s="11"/>
      <c r="N192" s="33"/>
      <c r="O192" s="33"/>
      <c r="P192" s="111"/>
    </row>
    <row r="193" spans="1:16" ht="15">
      <c r="A193" s="11"/>
      <c r="B193" s="11"/>
      <c r="C193" s="11"/>
      <c r="N193" s="33"/>
      <c r="O193" s="33"/>
      <c r="P193" s="111"/>
    </row>
    <row r="194" spans="1:16" ht="15">
      <c r="A194" s="11"/>
      <c r="B194" s="11"/>
      <c r="C194" s="11"/>
      <c r="N194" s="33"/>
      <c r="O194" s="33"/>
      <c r="P194" s="111"/>
    </row>
    <row r="195" spans="1:16" ht="15">
      <c r="A195" s="11"/>
      <c r="B195" s="11"/>
      <c r="C195" s="11"/>
      <c r="N195" s="33"/>
      <c r="O195" s="33"/>
      <c r="P195" s="111"/>
    </row>
    <row r="196" spans="1:16" ht="15">
      <c r="A196" s="11"/>
      <c r="B196" s="11"/>
      <c r="C196" s="11"/>
      <c r="N196" s="33"/>
      <c r="O196" s="33"/>
      <c r="P196" s="111"/>
    </row>
    <row r="197" spans="1:16" ht="15">
      <c r="A197" s="11"/>
      <c r="B197" s="11"/>
      <c r="C197" s="11"/>
      <c r="N197" s="33"/>
      <c r="O197" s="33"/>
      <c r="P197" s="111"/>
    </row>
    <row r="198" spans="1:16" ht="15">
      <c r="A198" s="11"/>
      <c r="B198" s="11"/>
      <c r="C198" s="11"/>
      <c r="N198" s="33"/>
      <c r="O198" s="33"/>
      <c r="P198" s="111"/>
    </row>
    <row r="199" spans="1:16" ht="15">
      <c r="A199" s="11"/>
      <c r="B199" s="11"/>
      <c r="C199" s="11"/>
      <c r="N199" s="33"/>
      <c r="O199" s="33"/>
      <c r="P199" s="111"/>
    </row>
    <row r="200" spans="1:16" ht="15">
      <c r="A200" s="11"/>
      <c r="B200" s="11"/>
      <c r="C200" s="11"/>
      <c r="N200" s="33"/>
      <c r="O200" s="33"/>
      <c r="P200" s="111"/>
    </row>
    <row r="201" spans="1:16" ht="15">
      <c r="A201" s="11"/>
      <c r="B201" s="11"/>
      <c r="C201" s="11"/>
      <c r="N201" s="33"/>
      <c r="O201" s="33"/>
      <c r="P201" s="111"/>
    </row>
    <row r="202" spans="1:16" ht="15">
      <c r="A202" s="11"/>
      <c r="B202" s="11"/>
      <c r="C202" s="11"/>
      <c r="N202" s="33"/>
      <c r="O202" s="33"/>
      <c r="P202" s="111"/>
    </row>
    <row r="203" spans="1:16" ht="15">
      <c r="A203" s="11"/>
      <c r="B203" s="11"/>
      <c r="C203" s="11"/>
      <c r="N203" s="33"/>
      <c r="O203" s="33"/>
      <c r="P203" s="111"/>
    </row>
    <row r="204" spans="1:16" ht="15">
      <c r="A204" s="11"/>
      <c r="B204" s="11"/>
      <c r="C204" s="11"/>
      <c r="N204" s="33"/>
      <c r="O204" s="33"/>
      <c r="P204" s="111"/>
    </row>
    <row r="205" spans="1:16" ht="15">
      <c r="A205" s="11"/>
      <c r="B205" s="11"/>
      <c r="C205" s="11"/>
      <c r="N205" s="33"/>
      <c r="O205" s="33"/>
      <c r="P205" s="111"/>
    </row>
    <row r="206" spans="1:16" ht="15">
      <c r="A206" s="11"/>
      <c r="B206" s="11"/>
      <c r="C206" s="11"/>
      <c r="N206" s="33"/>
      <c r="O206" s="33"/>
      <c r="P206" s="111"/>
    </row>
    <row r="207" spans="1:16" ht="15">
      <c r="A207" s="11"/>
      <c r="B207" s="11"/>
      <c r="C207" s="11"/>
      <c r="N207" s="33"/>
      <c r="O207" s="33"/>
      <c r="P207" s="111"/>
    </row>
    <row r="208" spans="1:16" ht="15">
      <c r="A208" s="11"/>
      <c r="B208" s="11"/>
      <c r="C208" s="11"/>
      <c r="N208" s="33"/>
      <c r="O208" s="33"/>
      <c r="P208" s="111"/>
    </row>
    <row r="209" spans="1:16" ht="15">
      <c r="A209" s="11"/>
      <c r="B209" s="11"/>
      <c r="C209" s="11"/>
      <c r="N209" s="33"/>
      <c r="O209" s="33"/>
      <c r="P209" s="111"/>
    </row>
    <row r="210" spans="1:16" ht="15">
      <c r="A210" s="11"/>
      <c r="B210" s="11"/>
      <c r="C210" s="11"/>
      <c r="N210" s="33"/>
      <c r="O210" s="33"/>
      <c r="P210" s="111"/>
    </row>
    <row r="211" spans="1:16" ht="15">
      <c r="A211" s="11"/>
      <c r="B211" s="11"/>
      <c r="C211" s="11"/>
      <c r="N211" s="33"/>
      <c r="O211" s="33"/>
      <c r="P211" s="111"/>
    </row>
    <row r="212" spans="1:16" ht="15">
      <c r="A212" s="11"/>
      <c r="B212" s="11"/>
      <c r="C212" s="11"/>
      <c r="N212" s="33"/>
      <c r="O212" s="33"/>
      <c r="P212" s="111"/>
    </row>
    <row r="213" spans="1:16" ht="15">
      <c r="A213" s="11"/>
      <c r="B213" s="11"/>
      <c r="C213" s="11"/>
      <c r="N213" s="33"/>
      <c r="O213" s="33"/>
      <c r="P213" s="111"/>
    </row>
    <row r="214" spans="1:16" ht="15">
      <c r="A214" s="11"/>
      <c r="B214" s="11"/>
      <c r="C214" s="11"/>
      <c r="N214" s="33"/>
      <c r="O214" s="33"/>
      <c r="P214" s="111"/>
    </row>
    <row r="215" spans="1:16" ht="15">
      <c r="A215" s="11"/>
      <c r="B215" s="11"/>
      <c r="C215" s="11"/>
      <c r="N215" s="33"/>
      <c r="O215" s="33"/>
      <c r="P215" s="111"/>
    </row>
    <row r="216" spans="1:16" ht="15">
      <c r="A216" s="11"/>
      <c r="B216" s="11"/>
      <c r="C216" s="11"/>
      <c r="N216" s="33"/>
      <c r="O216" s="33"/>
      <c r="P216" s="111"/>
    </row>
    <row r="217" spans="1:16" ht="15">
      <c r="A217" s="11"/>
      <c r="B217" s="11"/>
      <c r="C217" s="11"/>
      <c r="N217" s="33"/>
      <c r="O217" s="33"/>
      <c r="P217" s="111"/>
    </row>
    <row r="218" spans="1:16" ht="15">
      <c r="A218" s="11"/>
      <c r="B218" s="11"/>
      <c r="C218" s="11"/>
      <c r="N218" s="33"/>
      <c r="O218" s="33"/>
      <c r="P218" s="111"/>
    </row>
    <row r="219" spans="1:16" ht="15">
      <c r="A219" s="11"/>
      <c r="B219" s="11"/>
      <c r="C219" s="11"/>
      <c r="N219" s="33"/>
      <c r="O219" s="33"/>
      <c r="P219" s="111"/>
    </row>
    <row r="220" spans="1:16" ht="15">
      <c r="A220" s="11"/>
      <c r="B220" s="11"/>
      <c r="C220" s="11"/>
      <c r="N220" s="33"/>
      <c r="O220" s="33"/>
      <c r="P220" s="111"/>
    </row>
    <row r="221" spans="1:16" ht="15">
      <c r="A221" s="11"/>
      <c r="B221" s="11"/>
      <c r="C221" s="11"/>
      <c r="N221" s="33"/>
      <c r="O221" s="33"/>
      <c r="P221" s="111"/>
    </row>
    <row r="222" spans="1:16" ht="15">
      <c r="A222" s="11"/>
      <c r="B222" s="11"/>
      <c r="C222" s="11"/>
      <c r="N222" s="33"/>
      <c r="O222" s="33"/>
      <c r="P222" s="111"/>
    </row>
    <row r="223" spans="1:16" ht="15">
      <c r="A223" s="11"/>
      <c r="B223" s="11"/>
      <c r="C223" s="11"/>
      <c r="N223" s="33"/>
      <c r="O223" s="33"/>
      <c r="P223" s="111"/>
    </row>
    <row r="224" spans="1:16" ht="15">
      <c r="A224" s="11"/>
      <c r="B224" s="11"/>
      <c r="C224" s="11"/>
      <c r="N224" s="33"/>
      <c r="O224" s="33"/>
      <c r="P224" s="111"/>
    </row>
    <row r="225" spans="1:16" ht="15">
      <c r="A225" s="11"/>
      <c r="B225" s="11"/>
      <c r="C225" s="11"/>
      <c r="N225" s="33"/>
      <c r="O225" s="33"/>
      <c r="P225" s="111"/>
    </row>
    <row r="226" spans="1:16" ht="15">
      <c r="A226" s="11"/>
      <c r="B226" s="11"/>
      <c r="C226" s="11"/>
      <c r="N226" s="33"/>
      <c r="O226" s="33"/>
      <c r="P226" s="111"/>
    </row>
    <row r="227" spans="1:16" ht="15">
      <c r="A227" s="11"/>
      <c r="B227" s="11"/>
      <c r="C227" s="11"/>
      <c r="N227" s="33"/>
      <c r="O227" s="33"/>
      <c r="P227" s="111"/>
    </row>
    <row r="228" spans="1:16" ht="15">
      <c r="A228" s="11"/>
      <c r="B228" s="11"/>
      <c r="C228" s="11"/>
      <c r="N228" s="33"/>
      <c r="O228" s="33"/>
      <c r="P228" s="111"/>
    </row>
    <row r="229" spans="1:16" ht="15">
      <c r="A229" s="11"/>
      <c r="B229" s="11"/>
      <c r="C229" s="11"/>
      <c r="N229" s="33"/>
      <c r="O229" s="33"/>
      <c r="P229" s="111"/>
    </row>
    <row r="230" spans="1:16" ht="15">
      <c r="A230" s="11"/>
      <c r="B230" s="11"/>
      <c r="C230" s="11"/>
      <c r="N230" s="33"/>
      <c r="O230" s="33"/>
      <c r="P230" s="111"/>
    </row>
    <row r="231" spans="1:16" ht="15">
      <c r="A231" s="11"/>
      <c r="B231" s="11"/>
      <c r="C231" s="11"/>
      <c r="N231" s="33"/>
      <c r="O231" s="33"/>
      <c r="P231" s="111"/>
    </row>
    <row r="232" spans="1:16" ht="15">
      <c r="A232" s="11"/>
      <c r="B232" s="11"/>
      <c r="C232" s="11"/>
      <c r="N232" s="33"/>
      <c r="O232" s="33"/>
      <c r="P232" s="111"/>
    </row>
    <row r="233" spans="1:16" ht="15">
      <c r="A233" s="11"/>
      <c r="B233" s="11"/>
      <c r="C233" s="11"/>
      <c r="N233" s="33"/>
      <c r="O233" s="33"/>
      <c r="P233" s="111"/>
    </row>
    <row r="234" spans="1:16" ht="15">
      <c r="A234" s="11"/>
      <c r="B234" s="11"/>
      <c r="C234" s="11"/>
      <c r="N234" s="33"/>
      <c r="O234" s="33"/>
      <c r="P234" s="111"/>
    </row>
    <row r="235" spans="1:16" ht="15">
      <c r="A235" s="11"/>
      <c r="B235" s="11"/>
      <c r="C235" s="11"/>
      <c r="N235" s="33"/>
      <c r="O235" s="33"/>
      <c r="P235" s="111"/>
    </row>
    <row r="236" spans="1:16" ht="15">
      <c r="A236" s="11"/>
      <c r="B236" s="11"/>
      <c r="C236" s="11"/>
      <c r="N236" s="33"/>
      <c r="O236" s="33"/>
      <c r="P236" s="111"/>
    </row>
    <row r="237" spans="1:16" ht="15">
      <c r="A237" s="11"/>
      <c r="B237" s="11"/>
      <c r="C237" s="11"/>
      <c r="N237" s="33"/>
      <c r="O237" s="33"/>
      <c r="P237" s="111"/>
    </row>
    <row r="238" spans="1:16" ht="15">
      <c r="A238" s="11"/>
      <c r="B238" s="11"/>
      <c r="C238" s="11"/>
      <c r="N238" s="33"/>
      <c r="O238" s="33"/>
      <c r="P238" s="111"/>
    </row>
    <row r="239" spans="1:16" ht="15">
      <c r="A239" s="11"/>
      <c r="B239" s="11"/>
      <c r="C239" s="11"/>
      <c r="N239" s="33"/>
      <c r="O239" s="33"/>
      <c r="P239" s="111"/>
    </row>
    <row r="240" spans="1:16" ht="15">
      <c r="A240" s="11"/>
      <c r="B240" s="11"/>
      <c r="C240" s="11"/>
      <c r="N240" s="33"/>
      <c r="O240" s="33"/>
      <c r="P240" s="111"/>
    </row>
    <row r="241" spans="1:16" ht="15">
      <c r="A241" s="11"/>
      <c r="B241" s="11"/>
      <c r="C241" s="11"/>
      <c r="N241" s="33"/>
      <c r="O241" s="33"/>
      <c r="P241" s="111"/>
    </row>
    <row r="242" spans="1:16" ht="15">
      <c r="A242" s="11"/>
      <c r="B242" s="11"/>
      <c r="C242" s="11"/>
      <c r="N242" s="33"/>
      <c r="O242" s="33"/>
      <c r="P242" s="111"/>
    </row>
    <row r="243" spans="1:16" ht="15">
      <c r="A243" s="11"/>
      <c r="B243" s="11"/>
      <c r="C243" s="11"/>
      <c r="N243" s="33"/>
      <c r="O243" s="33"/>
      <c r="P243" s="111"/>
    </row>
    <row r="244" spans="1:16" ht="15">
      <c r="A244" s="11"/>
      <c r="B244" s="11"/>
      <c r="C244" s="11"/>
      <c r="N244" s="33"/>
      <c r="O244" s="33"/>
      <c r="P244" s="111"/>
    </row>
    <row r="245" spans="1:16" ht="15">
      <c r="A245" s="11"/>
      <c r="B245" s="11"/>
      <c r="C245" s="11"/>
      <c r="N245" s="33"/>
      <c r="O245" s="33"/>
      <c r="P245" s="111"/>
    </row>
    <row r="246" spans="1:16" ht="15">
      <c r="A246" s="11"/>
      <c r="B246" s="11"/>
      <c r="C246" s="11"/>
      <c r="N246" s="33"/>
      <c r="O246" s="33"/>
      <c r="P246" s="111"/>
    </row>
    <row r="247" spans="1:16" ht="15">
      <c r="A247" s="11"/>
      <c r="B247" s="11"/>
      <c r="C247" s="11"/>
      <c r="N247" s="33"/>
      <c r="O247" s="33"/>
      <c r="P247" s="111"/>
    </row>
    <row r="248" spans="1:16" ht="15">
      <c r="A248" s="11"/>
      <c r="B248" s="11"/>
      <c r="C248" s="11"/>
      <c r="N248" s="33"/>
      <c r="O248" s="33"/>
      <c r="P248" s="111"/>
    </row>
    <row r="249" spans="1:16" ht="15">
      <c r="A249" s="11"/>
      <c r="B249" s="11"/>
      <c r="C249" s="11"/>
      <c r="N249" s="33"/>
      <c r="O249" s="33"/>
      <c r="P249" s="111"/>
    </row>
    <row r="250" spans="1:16" ht="15">
      <c r="A250" s="11"/>
      <c r="B250" s="11"/>
      <c r="C250" s="11"/>
      <c r="N250" s="33"/>
      <c r="O250" s="33"/>
      <c r="P250" s="111"/>
    </row>
    <row r="251" spans="1:16" ht="15">
      <c r="A251" s="11"/>
      <c r="B251" s="11"/>
      <c r="C251" s="11"/>
      <c r="N251" s="33"/>
      <c r="O251" s="33"/>
      <c r="P251" s="111"/>
    </row>
    <row r="252" spans="1:16" ht="15">
      <c r="A252" s="11"/>
      <c r="B252" s="11"/>
      <c r="C252" s="11"/>
      <c r="N252" s="33"/>
      <c r="O252" s="33"/>
      <c r="P252" s="111"/>
    </row>
    <row r="253" spans="1:16" ht="15">
      <c r="A253" s="11"/>
      <c r="B253" s="11"/>
      <c r="C253" s="11"/>
      <c r="N253" s="33"/>
      <c r="O253" s="33"/>
      <c r="P253" s="111"/>
    </row>
    <row r="254" spans="1:16" ht="15">
      <c r="A254" s="11"/>
      <c r="B254" s="11"/>
      <c r="C254" s="11"/>
      <c r="N254" s="33"/>
      <c r="O254" s="33"/>
      <c r="P254" s="111"/>
    </row>
    <row r="255" spans="1:16" ht="15">
      <c r="A255" s="11"/>
      <c r="B255" s="11"/>
      <c r="C255" s="11"/>
      <c r="N255" s="33"/>
      <c r="O255" s="33"/>
      <c r="P255" s="111"/>
    </row>
    <row r="256" spans="1:16" ht="15">
      <c r="A256" s="11"/>
      <c r="B256" s="11"/>
      <c r="C256" s="11"/>
      <c r="N256" s="33"/>
      <c r="O256" s="33"/>
      <c r="P256" s="111"/>
    </row>
    <row r="257" spans="1:16" ht="15">
      <c r="A257" s="11"/>
      <c r="B257" s="11"/>
      <c r="C257" s="11"/>
      <c r="N257" s="33"/>
      <c r="O257" s="33"/>
      <c r="P257" s="111"/>
    </row>
    <row r="258" spans="1:16" ht="15">
      <c r="A258" s="11"/>
      <c r="B258" s="11"/>
      <c r="C258" s="11"/>
      <c r="N258" s="33"/>
      <c r="O258" s="33"/>
      <c r="P258" s="111"/>
    </row>
    <row r="259" spans="1:16" ht="15">
      <c r="A259" s="11"/>
      <c r="B259" s="11"/>
      <c r="C259" s="11"/>
      <c r="N259" s="33"/>
      <c r="O259" s="33"/>
      <c r="P259" s="111"/>
    </row>
    <row r="260" spans="1:16" ht="15">
      <c r="A260" s="11"/>
      <c r="B260" s="11"/>
      <c r="C260" s="11"/>
      <c r="N260" s="33"/>
      <c r="O260" s="33"/>
      <c r="P260" s="111"/>
    </row>
    <row r="261" spans="1:16" ht="15">
      <c r="A261" s="11"/>
      <c r="B261" s="11"/>
      <c r="C261" s="11"/>
      <c r="N261" s="33"/>
      <c r="O261" s="33"/>
      <c r="P261" s="111"/>
    </row>
    <row r="262" spans="1:16" ht="15">
      <c r="A262" s="11"/>
      <c r="B262" s="11"/>
      <c r="C262" s="11"/>
      <c r="N262" s="33"/>
      <c r="O262" s="33"/>
      <c r="P262" s="111"/>
    </row>
    <row r="263" spans="1:16" ht="15">
      <c r="A263" s="11"/>
      <c r="B263" s="11"/>
      <c r="C263" s="11"/>
      <c r="N263" s="33"/>
      <c r="O263" s="33"/>
      <c r="P263" s="111"/>
    </row>
    <row r="264" spans="1:16" ht="15">
      <c r="A264" s="11"/>
      <c r="B264" s="11"/>
      <c r="C264" s="11"/>
      <c r="N264" s="33"/>
      <c r="O264" s="33"/>
      <c r="P264" s="111"/>
    </row>
    <row r="265" spans="1:16" ht="15">
      <c r="A265" s="11"/>
      <c r="B265" s="11"/>
      <c r="C265" s="11"/>
      <c r="N265" s="33"/>
      <c r="O265" s="33"/>
      <c r="P265" s="111"/>
    </row>
    <row r="266" spans="1:16" ht="15">
      <c r="A266" s="11"/>
      <c r="B266" s="11"/>
      <c r="C266" s="11"/>
      <c r="N266" s="33"/>
      <c r="O266" s="33"/>
      <c r="P266" s="111"/>
    </row>
    <row r="267" spans="1:16" ht="15">
      <c r="A267" s="11"/>
      <c r="B267" s="11"/>
      <c r="C267" s="11"/>
      <c r="N267" s="33"/>
      <c r="O267" s="33"/>
      <c r="P267" s="111"/>
    </row>
    <row r="268" spans="1:16" ht="15">
      <c r="A268" s="11"/>
      <c r="B268" s="11"/>
      <c r="C268" s="11"/>
      <c r="N268" s="33"/>
      <c r="O268" s="33"/>
      <c r="P268" s="111"/>
    </row>
    <row r="269" spans="1:16" ht="15">
      <c r="A269" s="11"/>
      <c r="B269" s="11"/>
      <c r="C269" s="11"/>
      <c r="N269" s="33"/>
      <c r="O269" s="33"/>
      <c r="P269" s="111"/>
    </row>
    <row r="270" spans="1:16" ht="15">
      <c r="A270" s="11"/>
      <c r="B270" s="11"/>
      <c r="C270" s="11"/>
      <c r="N270" s="33"/>
      <c r="O270" s="33"/>
      <c r="P270" s="111"/>
    </row>
    <row r="271" spans="1:16" ht="15">
      <c r="A271" s="11"/>
      <c r="B271" s="11"/>
      <c r="C271" s="11"/>
      <c r="N271" s="33"/>
      <c r="O271" s="33"/>
      <c r="P271" s="111"/>
    </row>
    <row r="272" spans="1:16" ht="15">
      <c r="A272" s="11"/>
      <c r="B272" s="11"/>
      <c r="C272" s="11"/>
      <c r="N272" s="33"/>
      <c r="O272" s="33"/>
      <c r="P272" s="111"/>
    </row>
    <row r="273" spans="1:16" ht="15">
      <c r="A273" s="11"/>
      <c r="B273" s="11"/>
      <c r="C273" s="11"/>
      <c r="N273" s="33"/>
      <c r="O273" s="33"/>
      <c r="P273" s="111"/>
    </row>
    <row r="274" spans="1:16" ht="15">
      <c r="A274" s="11"/>
      <c r="B274" s="11"/>
      <c r="C274" s="11"/>
      <c r="N274" s="33"/>
      <c r="O274" s="33"/>
      <c r="P274" s="111"/>
    </row>
    <row r="275" spans="1:16" ht="15">
      <c r="A275" s="11"/>
      <c r="B275" s="11"/>
      <c r="C275" s="11"/>
      <c r="N275" s="33"/>
      <c r="O275" s="33"/>
      <c r="P275" s="111"/>
    </row>
    <row r="276" spans="1:16" ht="15">
      <c r="A276" s="11"/>
      <c r="B276" s="11"/>
      <c r="C276" s="11"/>
      <c r="N276" s="33"/>
      <c r="O276" s="33"/>
      <c r="P276" s="111"/>
    </row>
    <row r="277" spans="1:16" ht="15">
      <c r="A277" s="11"/>
      <c r="B277" s="11"/>
      <c r="C277" s="11"/>
      <c r="N277" s="33"/>
      <c r="O277" s="33"/>
      <c r="P277" s="111"/>
    </row>
    <row r="278" spans="1:16" ht="15">
      <c r="A278" s="11"/>
      <c r="B278" s="11"/>
      <c r="C278" s="11"/>
      <c r="N278" s="33"/>
      <c r="O278" s="33"/>
      <c r="P278" s="111"/>
    </row>
    <row r="279" spans="1:16" ht="15">
      <c r="A279" s="11"/>
      <c r="B279" s="11"/>
      <c r="C279" s="11"/>
      <c r="N279" s="33"/>
      <c r="O279" s="33"/>
      <c r="P279" s="111"/>
    </row>
    <row r="280" spans="1:16" ht="15">
      <c r="A280" s="11"/>
      <c r="B280" s="11"/>
      <c r="C280" s="11"/>
      <c r="N280" s="33"/>
      <c r="O280" s="33"/>
      <c r="P280" s="111"/>
    </row>
    <row r="281" spans="1:16" ht="15">
      <c r="A281" s="11"/>
      <c r="B281" s="11"/>
      <c r="C281" s="11"/>
      <c r="N281" s="33"/>
      <c r="O281" s="33"/>
      <c r="P281" s="111"/>
    </row>
    <row r="282" spans="1:16" ht="15">
      <c r="A282" s="11"/>
      <c r="B282" s="11"/>
      <c r="C282" s="11"/>
      <c r="N282" s="33"/>
      <c r="O282" s="33"/>
      <c r="P282" s="111"/>
    </row>
    <row r="283" spans="1:16" ht="15">
      <c r="A283" s="11"/>
      <c r="B283" s="11"/>
      <c r="C283" s="11"/>
      <c r="N283" s="33"/>
      <c r="O283" s="33"/>
      <c r="P283" s="111"/>
    </row>
    <row r="284" spans="1:16" ht="15">
      <c r="A284" s="11"/>
      <c r="B284" s="11"/>
      <c r="C284" s="11"/>
      <c r="N284" s="33"/>
      <c r="O284" s="33"/>
      <c r="P284" s="111"/>
    </row>
    <row r="285" spans="1:16" ht="15">
      <c r="A285" s="11"/>
      <c r="B285" s="11"/>
      <c r="C285" s="11"/>
      <c r="N285" s="33"/>
      <c r="O285" s="33"/>
      <c r="P285" s="111"/>
    </row>
    <row r="286" spans="1:16" ht="15">
      <c r="A286" s="11"/>
      <c r="B286" s="11"/>
      <c r="C286" s="11"/>
      <c r="N286" s="33"/>
      <c r="O286" s="33"/>
      <c r="P286" s="111"/>
    </row>
    <row r="287" spans="1:16" ht="15">
      <c r="A287" s="11"/>
      <c r="B287" s="11"/>
      <c r="C287" s="11"/>
      <c r="N287" s="33"/>
      <c r="O287" s="33"/>
      <c r="P287" s="111"/>
    </row>
    <row r="288" spans="1:16" ht="15">
      <c r="A288" s="11"/>
      <c r="B288" s="11"/>
      <c r="C288" s="11"/>
      <c r="N288" s="33"/>
      <c r="O288" s="33"/>
      <c r="P288" s="111"/>
    </row>
    <row r="289" spans="1:16" ht="15">
      <c r="A289" s="11"/>
      <c r="B289" s="11"/>
      <c r="C289" s="11"/>
      <c r="N289" s="33"/>
      <c r="O289" s="33"/>
      <c r="P289" s="111"/>
    </row>
    <row r="290" spans="1:16" ht="15">
      <c r="A290" s="11"/>
      <c r="B290" s="11"/>
      <c r="C290" s="11"/>
      <c r="N290" s="33"/>
      <c r="O290" s="33"/>
      <c r="P290" s="111"/>
    </row>
    <row r="291" spans="1:16" ht="15">
      <c r="A291" s="11"/>
      <c r="B291" s="11"/>
      <c r="C291" s="11"/>
      <c r="N291" s="33"/>
      <c r="O291" s="33"/>
      <c r="P291" s="111"/>
    </row>
    <row r="292" spans="1:16" ht="15">
      <c r="A292" s="11"/>
      <c r="B292" s="11"/>
      <c r="C292" s="11"/>
      <c r="N292" s="33"/>
      <c r="O292" s="33"/>
      <c r="P292" s="111"/>
    </row>
    <row r="293" spans="1:16" ht="15">
      <c r="A293" s="11"/>
      <c r="B293" s="11"/>
      <c r="C293" s="11"/>
      <c r="N293" s="33"/>
      <c r="O293" s="33"/>
      <c r="P293" s="111"/>
    </row>
    <row r="294" spans="1:16" ht="15">
      <c r="A294" s="11"/>
      <c r="B294" s="11"/>
      <c r="C294" s="11"/>
      <c r="N294" s="33"/>
      <c r="O294" s="33"/>
      <c r="P294" s="111"/>
    </row>
    <row r="295" spans="1:16" ht="15">
      <c r="A295" s="11"/>
      <c r="B295" s="11"/>
      <c r="C295" s="11"/>
      <c r="N295" s="33"/>
      <c r="O295" s="33"/>
      <c r="P295" s="111"/>
    </row>
    <row r="296" spans="1:16" ht="15">
      <c r="A296" s="11"/>
      <c r="B296" s="11"/>
      <c r="C296" s="11"/>
      <c r="N296" s="33"/>
      <c r="O296" s="33"/>
      <c r="P296" s="111"/>
    </row>
    <row r="297" spans="1:16" ht="15">
      <c r="A297" s="11"/>
      <c r="B297" s="11"/>
      <c r="C297" s="11"/>
      <c r="N297" s="33"/>
      <c r="O297" s="33"/>
      <c r="P297" s="111"/>
    </row>
    <row r="298" spans="1:16" ht="15">
      <c r="A298" s="11"/>
      <c r="B298" s="11"/>
      <c r="C298" s="11"/>
      <c r="N298" s="33"/>
      <c r="O298" s="33"/>
      <c r="P298" s="111"/>
    </row>
    <row r="299" spans="1:16" ht="15">
      <c r="A299" s="11"/>
      <c r="B299" s="11"/>
      <c r="C299" s="11"/>
      <c r="N299" s="33"/>
      <c r="O299" s="33"/>
      <c r="P299" s="111"/>
    </row>
    <row r="300" spans="1:16" ht="15">
      <c r="A300" s="11"/>
      <c r="B300" s="11"/>
      <c r="C300" s="11"/>
      <c r="N300" s="33"/>
      <c r="O300" s="33"/>
      <c r="P300" s="111"/>
    </row>
    <row r="301" spans="1:16" ht="15">
      <c r="A301" s="11"/>
      <c r="B301" s="11"/>
      <c r="C301" s="11"/>
      <c r="N301" s="33"/>
      <c r="O301" s="33"/>
      <c r="P301" s="111"/>
    </row>
    <row r="302" spans="1:16" ht="15">
      <c r="A302" s="11"/>
      <c r="B302" s="11"/>
      <c r="C302" s="11"/>
      <c r="N302" s="33"/>
      <c r="O302" s="33"/>
      <c r="P302" s="111"/>
    </row>
    <row r="303" spans="1:16" ht="15">
      <c r="A303" s="11"/>
      <c r="B303" s="11"/>
      <c r="C303" s="11"/>
      <c r="N303" s="33"/>
      <c r="O303" s="33"/>
      <c r="P303" s="111"/>
    </row>
    <row r="304" spans="1:16" ht="15">
      <c r="A304" s="11"/>
      <c r="B304" s="11"/>
      <c r="C304" s="11"/>
      <c r="N304" s="33"/>
      <c r="O304" s="33"/>
      <c r="P304" s="111"/>
    </row>
    <row r="305" spans="1:16" ht="15">
      <c r="A305" s="11"/>
      <c r="B305" s="11"/>
      <c r="C305" s="11"/>
      <c r="N305" s="33"/>
      <c r="O305" s="33"/>
      <c r="P305" s="111"/>
    </row>
    <row r="306" spans="1:16" ht="15">
      <c r="A306" s="11"/>
      <c r="B306" s="11"/>
      <c r="C306" s="11"/>
      <c r="N306" s="33"/>
      <c r="O306" s="33"/>
      <c r="P306" s="111"/>
    </row>
    <row r="307" spans="1:16" ht="15">
      <c r="A307" s="11"/>
      <c r="B307" s="11"/>
      <c r="C307" s="11"/>
      <c r="N307" s="33"/>
      <c r="O307" s="33"/>
      <c r="P307" s="111"/>
    </row>
    <row r="308" spans="1:16" ht="15">
      <c r="A308" s="11"/>
      <c r="B308" s="11"/>
      <c r="C308" s="11"/>
      <c r="N308" s="33"/>
      <c r="O308" s="33"/>
      <c r="P308" s="111"/>
    </row>
    <row r="309" spans="1:16" ht="15">
      <c r="A309" s="11"/>
      <c r="B309" s="11"/>
      <c r="C309" s="11"/>
      <c r="N309" s="33"/>
      <c r="O309" s="33"/>
      <c r="P309" s="111"/>
    </row>
    <row r="310" spans="1:16" ht="15">
      <c r="A310" s="11"/>
      <c r="B310" s="11"/>
      <c r="C310" s="11"/>
      <c r="N310" s="33"/>
      <c r="O310" s="33"/>
      <c r="P310" s="111"/>
    </row>
    <row r="311" spans="1:16" ht="15">
      <c r="A311" s="11"/>
      <c r="B311" s="11"/>
      <c r="C311" s="11"/>
      <c r="N311" s="33"/>
      <c r="O311" s="33"/>
      <c r="P311" s="111"/>
    </row>
    <row r="312" spans="1:16" ht="15">
      <c r="A312" s="11"/>
      <c r="B312" s="11"/>
      <c r="C312" s="11"/>
      <c r="N312" s="33"/>
      <c r="O312" s="33"/>
      <c r="P312" s="111"/>
    </row>
    <row r="313" spans="1:16" ht="15">
      <c r="A313" s="11"/>
      <c r="B313" s="11"/>
      <c r="C313" s="11"/>
      <c r="N313" s="33"/>
      <c r="O313" s="33"/>
      <c r="P313" s="111"/>
    </row>
    <row r="314" spans="1:16" ht="15">
      <c r="A314" s="11"/>
      <c r="B314" s="11"/>
      <c r="C314" s="11"/>
      <c r="N314" s="33"/>
      <c r="O314" s="33"/>
      <c r="P314" s="111"/>
    </row>
    <row r="315" spans="1:16" ht="15">
      <c r="A315" s="11"/>
      <c r="B315" s="11"/>
      <c r="C315" s="11"/>
      <c r="N315" s="33"/>
      <c r="O315" s="33"/>
      <c r="P315" s="111"/>
    </row>
    <row r="316" spans="1:16" ht="15">
      <c r="A316" s="11"/>
      <c r="B316" s="11"/>
      <c r="C316" s="11"/>
      <c r="N316" s="33"/>
      <c r="O316" s="33"/>
      <c r="P316" s="111"/>
    </row>
    <row r="317" spans="1:16" ht="15">
      <c r="A317" s="11"/>
      <c r="B317" s="11"/>
      <c r="C317" s="11"/>
      <c r="N317" s="33"/>
      <c r="O317" s="33"/>
      <c r="P317" s="111"/>
    </row>
    <row r="318" spans="1:16" ht="15">
      <c r="A318" s="11"/>
      <c r="B318" s="11"/>
      <c r="C318" s="11"/>
      <c r="N318" s="33"/>
      <c r="O318" s="33"/>
      <c r="P318" s="111"/>
    </row>
    <row r="319" spans="1:16" ht="15">
      <c r="A319" s="11"/>
      <c r="B319" s="11"/>
      <c r="C319" s="11"/>
      <c r="N319" s="33"/>
      <c r="O319" s="33"/>
      <c r="P319" s="111"/>
    </row>
    <row r="320" spans="1:16" ht="15">
      <c r="A320" s="11"/>
      <c r="B320" s="11"/>
      <c r="C320" s="11"/>
      <c r="N320" s="33"/>
      <c r="O320" s="33"/>
      <c r="P320" s="111"/>
    </row>
    <row r="321" spans="1:16" ht="15">
      <c r="A321" s="11"/>
      <c r="B321" s="11"/>
      <c r="C321" s="11"/>
      <c r="N321" s="33"/>
      <c r="O321" s="33"/>
      <c r="P321" s="111"/>
    </row>
    <row r="322" spans="1:16" ht="15">
      <c r="A322" s="11"/>
      <c r="B322" s="11"/>
      <c r="C322" s="11"/>
      <c r="N322" s="33"/>
      <c r="O322" s="33"/>
      <c r="P322" s="111"/>
    </row>
    <row r="323" spans="1:16" ht="15">
      <c r="A323" s="11"/>
      <c r="B323" s="11"/>
      <c r="C323" s="11"/>
      <c r="N323" s="33"/>
      <c r="O323" s="33"/>
      <c r="P323" s="111"/>
    </row>
    <row r="324" spans="1:16" ht="15">
      <c r="A324" s="11"/>
      <c r="B324" s="11"/>
      <c r="C324" s="11"/>
      <c r="N324" s="33"/>
      <c r="O324" s="33"/>
      <c r="P324" s="111"/>
    </row>
    <row r="325" spans="1:16" ht="15">
      <c r="A325" s="11"/>
      <c r="B325" s="11"/>
      <c r="C325" s="11"/>
      <c r="N325" s="33"/>
      <c r="O325" s="33"/>
      <c r="P325" s="111"/>
    </row>
    <row r="326" spans="1:16" ht="15">
      <c r="A326" s="11"/>
      <c r="B326" s="11"/>
      <c r="C326" s="11"/>
      <c r="N326" s="33"/>
      <c r="O326" s="33"/>
      <c r="P326" s="111"/>
    </row>
    <row r="327" spans="1:16" ht="15">
      <c r="A327" s="11"/>
      <c r="B327" s="11"/>
      <c r="C327" s="11"/>
      <c r="N327" s="33"/>
      <c r="O327" s="33"/>
      <c r="P327" s="111"/>
    </row>
    <row r="328" spans="1:16" ht="15">
      <c r="A328" s="11"/>
      <c r="B328" s="11"/>
      <c r="C328" s="11"/>
      <c r="N328" s="33"/>
      <c r="O328" s="33"/>
      <c r="P328" s="111"/>
    </row>
    <row r="329" spans="1:16" ht="15">
      <c r="A329" s="11"/>
      <c r="B329" s="11"/>
      <c r="C329" s="11"/>
      <c r="N329" s="33"/>
      <c r="O329" s="33"/>
      <c r="P329" s="111"/>
    </row>
    <row r="330" spans="1:16" ht="15">
      <c r="A330" s="11"/>
      <c r="B330" s="11"/>
      <c r="C330" s="11"/>
      <c r="N330" s="33"/>
      <c r="O330" s="33"/>
      <c r="P330" s="111"/>
    </row>
    <row r="331" spans="1:16" ht="15">
      <c r="A331" s="11"/>
      <c r="B331" s="11"/>
      <c r="C331" s="11"/>
      <c r="N331" s="33"/>
      <c r="O331" s="33"/>
      <c r="P331" s="111"/>
    </row>
    <row r="332" spans="1:16" ht="15">
      <c r="A332" s="11"/>
      <c r="B332" s="11"/>
      <c r="C332" s="11"/>
      <c r="N332" s="33"/>
      <c r="O332" s="33"/>
      <c r="P332" s="111"/>
    </row>
    <row r="333" spans="1:16" ht="15">
      <c r="A333" s="11"/>
      <c r="B333" s="11"/>
      <c r="C333" s="11"/>
      <c r="N333" s="33"/>
      <c r="O333" s="33"/>
      <c r="P333" s="111"/>
    </row>
    <row r="334" spans="1:16" ht="15">
      <c r="A334" s="11"/>
      <c r="B334" s="11"/>
      <c r="C334" s="11"/>
      <c r="N334" s="33"/>
      <c r="O334" s="33"/>
      <c r="P334" s="111"/>
    </row>
    <row r="335" spans="1:16" ht="15">
      <c r="A335" s="11"/>
      <c r="B335" s="11"/>
      <c r="C335" s="11"/>
      <c r="N335" s="33"/>
      <c r="O335" s="33"/>
      <c r="P335" s="111"/>
    </row>
    <row r="336" spans="1:16" ht="15">
      <c r="A336" s="11"/>
      <c r="B336" s="11"/>
      <c r="C336" s="11"/>
      <c r="N336" s="33"/>
      <c r="O336" s="33"/>
      <c r="P336" s="111"/>
    </row>
    <row r="337" spans="1:16" ht="15">
      <c r="A337" s="11"/>
      <c r="B337" s="11"/>
      <c r="C337" s="11"/>
      <c r="N337" s="33"/>
      <c r="O337" s="33"/>
      <c r="P337" s="111"/>
    </row>
    <row r="338" spans="1:16" ht="15">
      <c r="A338" s="11"/>
      <c r="B338" s="11"/>
      <c r="C338" s="11"/>
      <c r="N338" s="33"/>
      <c r="O338" s="33"/>
      <c r="P338" s="111"/>
    </row>
    <row r="339" spans="1:16" ht="15">
      <c r="A339" s="11"/>
      <c r="B339" s="11"/>
      <c r="C339" s="11"/>
      <c r="N339" s="33"/>
      <c r="O339" s="33"/>
      <c r="P339" s="111"/>
    </row>
    <row r="340" spans="1:16" ht="15">
      <c r="A340" s="11"/>
      <c r="B340" s="11"/>
      <c r="C340" s="11"/>
      <c r="N340" s="33"/>
      <c r="O340" s="33"/>
      <c r="P340" s="111"/>
    </row>
    <row r="341" spans="1:16" ht="15">
      <c r="A341" s="11"/>
      <c r="B341" s="11"/>
      <c r="C341" s="11"/>
      <c r="N341" s="33"/>
      <c r="O341" s="33"/>
      <c r="P341" s="111"/>
    </row>
    <row r="342" spans="1:16" ht="15">
      <c r="A342" s="11"/>
      <c r="B342" s="11"/>
      <c r="C342" s="11"/>
      <c r="N342" s="33"/>
      <c r="O342" s="33"/>
      <c r="P342" s="111"/>
    </row>
    <row r="343" spans="1:16" ht="15">
      <c r="A343" s="11"/>
      <c r="B343" s="11"/>
      <c r="C343" s="11"/>
      <c r="N343" s="33"/>
      <c r="O343" s="33"/>
      <c r="P343" s="111"/>
    </row>
    <row r="344" spans="1:16" ht="15">
      <c r="A344" s="11"/>
      <c r="B344" s="11"/>
      <c r="C344" s="11"/>
      <c r="N344" s="33"/>
      <c r="O344" s="33"/>
      <c r="P344" s="111"/>
    </row>
    <row r="345" spans="1:16" ht="15">
      <c r="A345" s="11"/>
      <c r="B345" s="11"/>
      <c r="C345" s="11"/>
      <c r="N345" s="33"/>
      <c r="O345" s="33"/>
      <c r="P345" s="111"/>
    </row>
    <row r="346" spans="1:16" ht="15">
      <c r="A346" s="11"/>
      <c r="B346" s="11"/>
      <c r="C346" s="11"/>
      <c r="N346" s="33"/>
      <c r="O346" s="33"/>
      <c r="P346" s="111"/>
    </row>
    <row r="347" spans="1:16" ht="15">
      <c r="A347" s="11"/>
      <c r="B347" s="11"/>
      <c r="C347" s="11"/>
      <c r="N347" s="33"/>
      <c r="O347" s="33"/>
      <c r="P347" s="111"/>
    </row>
    <row r="348" spans="1:16" ht="15">
      <c r="A348" s="11"/>
      <c r="B348" s="11"/>
      <c r="C348" s="11"/>
      <c r="N348" s="33"/>
      <c r="O348" s="33"/>
      <c r="P348" s="111"/>
    </row>
    <row r="349" spans="1:16" ht="15">
      <c r="A349" s="11"/>
      <c r="B349" s="11"/>
      <c r="C349" s="11"/>
      <c r="N349" s="33"/>
      <c r="O349" s="33"/>
      <c r="P349" s="111"/>
    </row>
    <row r="350" spans="1:16" ht="15">
      <c r="A350" s="11"/>
      <c r="B350" s="11"/>
      <c r="C350" s="11"/>
      <c r="N350" s="33"/>
      <c r="O350" s="33"/>
      <c r="P350" s="111"/>
    </row>
    <row r="351" spans="1:16" ht="15">
      <c r="A351" s="11"/>
      <c r="B351" s="11"/>
      <c r="C351" s="11"/>
      <c r="N351" s="33"/>
      <c r="O351" s="33"/>
      <c r="P351" s="111"/>
    </row>
    <row r="352" spans="1:16" ht="15">
      <c r="A352" s="11"/>
      <c r="B352" s="11"/>
      <c r="C352" s="11"/>
      <c r="N352" s="33"/>
      <c r="O352" s="33"/>
      <c r="P352" s="111"/>
    </row>
    <row r="353" spans="1:16" ht="15">
      <c r="A353" s="11"/>
      <c r="B353" s="11"/>
      <c r="C353" s="11"/>
      <c r="N353" s="33"/>
      <c r="O353" s="33"/>
      <c r="P353" s="111"/>
    </row>
    <row r="354" spans="1:16" ht="15">
      <c r="A354" s="11"/>
      <c r="B354" s="11"/>
      <c r="C354" s="11"/>
      <c r="N354" s="33"/>
      <c r="O354" s="33"/>
      <c r="P354" s="111"/>
    </row>
    <row r="355" spans="1:16" ht="15">
      <c r="A355" s="11"/>
      <c r="B355" s="11"/>
      <c r="C355" s="11"/>
      <c r="N355" s="33"/>
      <c r="O355" s="33"/>
      <c r="P355" s="111"/>
    </row>
    <row r="356" spans="1:16" ht="15">
      <c r="A356" s="11"/>
      <c r="B356" s="11"/>
      <c r="C356" s="11"/>
      <c r="N356" s="33"/>
      <c r="O356" s="33"/>
      <c r="P356" s="111"/>
    </row>
    <row r="357" spans="1:16" ht="15">
      <c r="A357" s="11"/>
      <c r="B357" s="11"/>
      <c r="C357" s="11"/>
      <c r="N357" s="33"/>
      <c r="O357" s="33"/>
      <c r="P357" s="111"/>
    </row>
    <row r="358" spans="1:16" ht="15">
      <c r="A358" s="11"/>
      <c r="B358" s="11"/>
      <c r="C358" s="11"/>
      <c r="N358" s="33"/>
      <c r="O358" s="33"/>
      <c r="P358" s="111"/>
    </row>
    <row r="359" spans="1:16" ht="15">
      <c r="A359" s="11"/>
      <c r="B359" s="11"/>
      <c r="C359" s="11"/>
      <c r="N359" s="33"/>
      <c r="O359" s="33"/>
      <c r="P359" s="111"/>
    </row>
    <row r="360" spans="1:16" ht="15">
      <c r="A360" s="11"/>
      <c r="B360" s="11"/>
      <c r="C360" s="11"/>
      <c r="N360" s="33"/>
      <c r="O360" s="33"/>
      <c r="P360" s="111"/>
    </row>
    <row r="361" spans="1:16" ht="15">
      <c r="A361" s="11"/>
      <c r="B361" s="11"/>
      <c r="C361" s="11"/>
      <c r="N361" s="33"/>
      <c r="O361" s="33"/>
      <c r="P361" s="111"/>
    </row>
    <row r="362" spans="1:16" ht="15">
      <c r="A362" s="11"/>
      <c r="B362" s="11"/>
      <c r="C362" s="11"/>
      <c r="N362" s="33"/>
      <c r="O362" s="33"/>
      <c r="P362" s="111"/>
    </row>
    <row r="363" spans="1:16" ht="15">
      <c r="A363" s="11"/>
      <c r="B363" s="11"/>
      <c r="C363" s="11"/>
      <c r="N363" s="33"/>
      <c r="O363" s="33"/>
      <c r="P363" s="111"/>
    </row>
    <row r="364" spans="1:16" ht="15">
      <c r="A364" s="11"/>
      <c r="B364" s="11"/>
      <c r="C364" s="11"/>
      <c r="N364" s="33"/>
      <c r="O364" s="33"/>
      <c r="P364" s="111"/>
    </row>
    <row r="365" spans="1:16" ht="15">
      <c r="A365" s="11"/>
      <c r="B365" s="11"/>
      <c r="C365" s="11"/>
      <c r="N365" s="33"/>
      <c r="O365" s="33"/>
      <c r="P365" s="111"/>
    </row>
    <row r="366" spans="1:16" ht="15">
      <c r="A366" s="11"/>
      <c r="B366" s="11"/>
      <c r="C366" s="11"/>
      <c r="N366" s="33"/>
      <c r="O366" s="33"/>
      <c r="P366" s="111"/>
    </row>
    <row r="367" spans="1:16" ht="15">
      <c r="A367" s="11"/>
      <c r="B367" s="11"/>
      <c r="C367" s="11"/>
      <c r="N367" s="33"/>
      <c r="O367" s="33"/>
      <c r="P367" s="111"/>
    </row>
    <row r="368" spans="1:16" ht="15">
      <c r="A368" s="11"/>
      <c r="B368" s="11"/>
      <c r="C368" s="11"/>
      <c r="N368" s="33"/>
      <c r="O368" s="33"/>
      <c r="P368" s="111"/>
    </row>
    <row r="369" spans="1:16" ht="15">
      <c r="A369" s="11"/>
      <c r="B369" s="11"/>
      <c r="C369" s="11"/>
      <c r="N369" s="33"/>
      <c r="O369" s="33"/>
      <c r="P369" s="111"/>
    </row>
    <row r="370" spans="1:16" ht="15">
      <c r="A370" s="11"/>
      <c r="B370" s="11"/>
      <c r="C370" s="11"/>
      <c r="N370" s="33"/>
      <c r="O370" s="33"/>
      <c r="P370" s="111"/>
    </row>
    <row r="371" spans="1:16" ht="15">
      <c r="A371" s="11"/>
      <c r="B371" s="11"/>
      <c r="C371" s="11"/>
      <c r="N371" s="33"/>
      <c r="O371" s="33"/>
      <c r="P371" s="111"/>
    </row>
    <row r="372" spans="1:16" ht="15">
      <c r="A372" s="11"/>
      <c r="B372" s="11"/>
      <c r="C372" s="11"/>
      <c r="N372" s="33"/>
      <c r="O372" s="33"/>
      <c r="P372" s="111"/>
    </row>
    <row r="373" spans="1:16" ht="15">
      <c r="A373" s="11"/>
      <c r="B373" s="11"/>
      <c r="C373" s="11"/>
      <c r="N373" s="33"/>
      <c r="O373" s="33"/>
      <c r="P373" s="111"/>
    </row>
    <row r="374" spans="1:16" ht="15">
      <c r="A374" s="11"/>
      <c r="B374" s="11"/>
      <c r="C374" s="11"/>
      <c r="N374" s="33"/>
      <c r="O374" s="33"/>
      <c r="P374" s="111"/>
    </row>
    <row r="375" spans="1:16" ht="15">
      <c r="A375" s="11"/>
      <c r="B375" s="11"/>
      <c r="C375" s="11"/>
      <c r="N375" s="33"/>
      <c r="O375" s="33"/>
      <c r="P375" s="111"/>
    </row>
    <row r="376" spans="1:16" ht="15">
      <c r="A376" s="11"/>
      <c r="B376" s="11"/>
      <c r="C376" s="11"/>
      <c r="N376" s="33"/>
      <c r="O376" s="33"/>
      <c r="P376" s="111"/>
    </row>
    <row r="377" spans="1:16" ht="15">
      <c r="A377" s="11"/>
      <c r="B377" s="11"/>
      <c r="C377" s="11"/>
      <c r="N377" s="33"/>
      <c r="O377" s="33"/>
      <c r="P377" s="111"/>
    </row>
    <row r="378" spans="1:16" ht="15">
      <c r="A378" s="11"/>
      <c r="B378" s="11"/>
      <c r="C378" s="11"/>
      <c r="N378" s="33"/>
      <c r="O378" s="33"/>
      <c r="P378" s="111"/>
    </row>
    <row r="379" spans="1:16" ht="15">
      <c r="A379" s="11"/>
      <c r="B379" s="11"/>
      <c r="C379" s="11"/>
      <c r="N379" s="33"/>
      <c r="O379" s="33"/>
      <c r="P379" s="111"/>
    </row>
    <row r="380" spans="1:16" ht="15">
      <c r="A380" s="11"/>
      <c r="B380" s="11"/>
      <c r="C380" s="11"/>
      <c r="N380" s="33"/>
      <c r="O380" s="33"/>
      <c r="P380" s="111"/>
    </row>
    <row r="381" spans="1:16" ht="15">
      <c r="A381" s="11"/>
      <c r="B381" s="11"/>
      <c r="C381" s="11"/>
      <c r="N381" s="33"/>
      <c r="O381" s="33"/>
      <c r="P381" s="111"/>
    </row>
    <row r="382" spans="1:16" ht="15">
      <c r="A382" s="11"/>
      <c r="B382" s="11"/>
      <c r="C382" s="11"/>
      <c r="N382" s="33"/>
      <c r="O382" s="33"/>
      <c r="P382" s="111"/>
    </row>
    <row r="383" spans="1:16" ht="15">
      <c r="A383" s="11"/>
      <c r="B383" s="11"/>
      <c r="C383" s="11"/>
      <c r="N383" s="33"/>
      <c r="O383" s="33"/>
      <c r="P383" s="111"/>
    </row>
    <row r="384" spans="1:16" ht="15">
      <c r="A384" s="11"/>
      <c r="B384" s="11"/>
      <c r="C384" s="11"/>
      <c r="N384" s="33"/>
      <c r="O384" s="33"/>
      <c r="P384" s="111"/>
    </row>
    <row r="385" spans="1:16" ht="15">
      <c r="A385" s="11"/>
      <c r="B385" s="11"/>
      <c r="C385" s="11"/>
      <c r="N385" s="33"/>
      <c r="O385" s="33"/>
      <c r="P385" s="111"/>
    </row>
    <row r="386" spans="1:16" ht="15">
      <c r="A386" s="11"/>
      <c r="B386" s="11"/>
      <c r="C386" s="11"/>
      <c r="N386" s="33"/>
      <c r="O386" s="33"/>
      <c r="P386" s="111"/>
    </row>
    <row r="387" spans="1:16" ht="15">
      <c r="A387" s="11"/>
      <c r="B387" s="11"/>
      <c r="C387" s="11"/>
      <c r="N387" s="33"/>
      <c r="O387" s="33"/>
      <c r="P387" s="111"/>
    </row>
    <row r="388" spans="1:16" ht="15">
      <c r="A388" s="11"/>
      <c r="B388" s="11"/>
      <c r="C388" s="11"/>
      <c r="N388" s="33"/>
      <c r="O388" s="33"/>
      <c r="P388" s="111"/>
    </row>
    <row r="389" spans="1:16" ht="15">
      <c r="A389" s="11"/>
      <c r="B389" s="11"/>
      <c r="C389" s="11"/>
      <c r="N389" s="33"/>
      <c r="O389" s="33"/>
      <c r="P389" s="111"/>
    </row>
    <row r="390" spans="1:16" ht="15">
      <c r="A390" s="11"/>
      <c r="B390" s="11"/>
      <c r="C390" s="11"/>
      <c r="N390" s="33"/>
      <c r="O390" s="33"/>
      <c r="P390" s="111"/>
    </row>
    <row r="391" spans="1:16" ht="15">
      <c r="A391" s="11"/>
      <c r="B391" s="11"/>
      <c r="C391" s="11"/>
      <c r="N391" s="33"/>
      <c r="O391" s="33"/>
      <c r="P391" s="111"/>
    </row>
    <row r="392" spans="1:16" ht="15">
      <c r="A392" s="11"/>
      <c r="B392" s="11"/>
      <c r="C392" s="11"/>
      <c r="N392" s="33"/>
      <c r="O392" s="33"/>
      <c r="P392" s="111"/>
    </row>
    <row r="393" spans="1:16" ht="15">
      <c r="A393" s="11"/>
      <c r="B393" s="11"/>
      <c r="C393" s="11"/>
      <c r="N393" s="33"/>
      <c r="O393" s="33"/>
      <c r="P393" s="111"/>
    </row>
    <row r="394" spans="1:16" ht="15">
      <c r="A394" s="11"/>
      <c r="B394" s="11"/>
      <c r="C394" s="11"/>
      <c r="N394" s="33"/>
      <c r="O394" s="33"/>
      <c r="P394" s="111"/>
    </row>
    <row r="395" spans="1:16" ht="15">
      <c r="A395" s="11"/>
      <c r="B395" s="11"/>
      <c r="C395" s="11"/>
      <c r="N395" s="33"/>
      <c r="O395" s="33"/>
      <c r="P395" s="111"/>
    </row>
    <row r="396" spans="1:16" ht="15">
      <c r="A396" s="11"/>
      <c r="B396" s="11"/>
      <c r="C396" s="11"/>
      <c r="N396" s="33"/>
      <c r="O396" s="33"/>
      <c r="P396" s="111"/>
    </row>
    <row r="397" spans="1:16" ht="15">
      <c r="A397" s="11"/>
      <c r="B397" s="11"/>
      <c r="C397" s="11"/>
      <c r="N397" s="33"/>
      <c r="O397" s="33"/>
      <c r="P397" s="111"/>
    </row>
    <row r="398" spans="1:16" ht="15">
      <c r="A398" s="11"/>
      <c r="B398" s="11"/>
      <c r="C398" s="11"/>
      <c r="N398" s="33"/>
      <c r="O398" s="33"/>
      <c r="P398" s="111"/>
    </row>
    <row r="399" spans="1:16" ht="15">
      <c r="A399" s="11"/>
      <c r="B399" s="11"/>
      <c r="C399" s="11"/>
      <c r="N399" s="33"/>
      <c r="O399" s="33"/>
      <c r="P399" s="111"/>
    </row>
    <row r="400" spans="1:16" ht="15">
      <c r="A400" s="11"/>
      <c r="B400" s="11"/>
      <c r="C400" s="11"/>
      <c r="N400" s="33"/>
      <c r="O400" s="33"/>
      <c r="P400" s="111"/>
    </row>
    <row r="401" spans="1:16" ht="15">
      <c r="A401" s="11"/>
      <c r="B401" s="11"/>
      <c r="C401" s="11"/>
      <c r="N401" s="33"/>
      <c r="O401" s="33"/>
      <c r="P401" s="111"/>
    </row>
    <row r="402" spans="1:16" ht="15">
      <c r="A402" s="11"/>
      <c r="B402" s="11"/>
      <c r="C402" s="11"/>
      <c r="N402" s="33"/>
      <c r="O402" s="33"/>
      <c r="P402" s="111"/>
    </row>
    <row r="403" spans="1:16" ht="15">
      <c r="A403" s="11"/>
      <c r="B403" s="11"/>
      <c r="C403" s="11"/>
      <c r="N403" s="33"/>
      <c r="O403" s="33"/>
      <c r="P403" s="111"/>
    </row>
    <row r="404" spans="1:16" ht="15">
      <c r="A404" s="11"/>
      <c r="B404" s="11"/>
      <c r="C404" s="11"/>
      <c r="N404" s="33"/>
      <c r="O404" s="33"/>
      <c r="P404" s="111"/>
    </row>
    <row r="405" spans="1:16" ht="15">
      <c r="A405" s="11"/>
      <c r="B405" s="11"/>
      <c r="C405" s="11"/>
      <c r="N405" s="33"/>
      <c r="O405" s="33"/>
      <c r="P405" s="111"/>
    </row>
    <row r="406" spans="1:16" ht="15">
      <c r="A406" s="11"/>
      <c r="B406" s="11"/>
      <c r="C406" s="11"/>
      <c r="N406" s="33"/>
      <c r="O406" s="33"/>
      <c r="P406" s="111"/>
    </row>
    <row r="407" spans="1:16" ht="15">
      <c r="A407" s="11"/>
      <c r="B407" s="11"/>
      <c r="C407" s="11"/>
      <c r="N407" s="33"/>
      <c r="O407" s="33"/>
      <c r="P407" s="111"/>
    </row>
    <row r="408" spans="1:16" ht="15">
      <c r="A408" s="11"/>
      <c r="B408" s="11"/>
      <c r="C408" s="11"/>
      <c r="N408" s="33"/>
      <c r="O408" s="33"/>
      <c r="P408" s="111"/>
    </row>
    <row r="409" spans="1:16" ht="15">
      <c r="A409" s="11"/>
      <c r="B409" s="11"/>
      <c r="C409" s="11"/>
      <c r="N409" s="33"/>
      <c r="O409" s="33"/>
      <c r="P409" s="111"/>
    </row>
    <row r="410" spans="1:16" ht="15">
      <c r="A410" s="11"/>
      <c r="B410" s="11"/>
      <c r="C410" s="11"/>
      <c r="N410" s="33"/>
      <c r="O410" s="33"/>
      <c r="P410" s="111"/>
    </row>
    <row r="411" spans="1:16" ht="15">
      <c r="A411" s="11"/>
      <c r="B411" s="11"/>
      <c r="C411" s="11"/>
      <c r="N411" s="33"/>
      <c r="O411" s="33"/>
      <c r="P411" s="111"/>
    </row>
    <row r="412" spans="1:16" ht="15">
      <c r="A412" s="11"/>
      <c r="B412" s="11"/>
      <c r="C412" s="11"/>
      <c r="N412" s="33"/>
      <c r="O412" s="33"/>
      <c r="P412" s="111"/>
    </row>
    <row r="413" spans="1:16" ht="15">
      <c r="A413" s="11"/>
      <c r="B413" s="11"/>
      <c r="C413" s="11"/>
      <c r="N413" s="33"/>
      <c r="O413" s="33"/>
      <c r="P413" s="111"/>
    </row>
    <row r="414" spans="1:16" ht="15">
      <c r="A414" s="11"/>
      <c r="B414" s="11"/>
      <c r="C414" s="11"/>
      <c r="N414" s="33"/>
      <c r="O414" s="33"/>
      <c r="P414" s="111"/>
    </row>
    <row r="415" spans="1:16" ht="15">
      <c r="A415" s="11"/>
      <c r="B415" s="11"/>
      <c r="C415" s="11"/>
      <c r="N415" s="33"/>
      <c r="O415" s="33"/>
      <c r="P415" s="111"/>
    </row>
    <row r="416" spans="1:16" ht="15">
      <c r="A416" s="11"/>
      <c r="B416" s="11"/>
      <c r="C416" s="11"/>
      <c r="N416" s="33"/>
      <c r="O416" s="33"/>
      <c r="P416" s="111"/>
    </row>
    <row r="417" spans="1:16" ht="15">
      <c r="A417" s="11"/>
      <c r="B417" s="11"/>
      <c r="C417" s="11"/>
      <c r="N417" s="33"/>
      <c r="O417" s="33"/>
      <c r="P417" s="111"/>
    </row>
    <row r="418" spans="1:16" ht="15">
      <c r="A418" s="11"/>
      <c r="B418" s="11"/>
      <c r="C418" s="11"/>
      <c r="N418" s="33"/>
      <c r="O418" s="33"/>
      <c r="P418" s="111"/>
    </row>
    <row r="419" spans="1:16" ht="15">
      <c r="A419" s="11"/>
      <c r="B419" s="11"/>
      <c r="C419" s="11"/>
      <c r="N419" s="33"/>
      <c r="O419" s="33"/>
      <c r="P419" s="111"/>
    </row>
    <row r="420" spans="1:16" ht="15">
      <c r="A420" s="11"/>
      <c r="B420" s="11"/>
      <c r="C420" s="11"/>
      <c r="N420" s="33"/>
      <c r="O420" s="33"/>
      <c r="P420" s="111"/>
    </row>
    <row r="421" spans="1:16" ht="15">
      <c r="A421" s="11"/>
      <c r="B421" s="11"/>
      <c r="C421" s="11"/>
      <c r="N421" s="33"/>
      <c r="O421" s="33"/>
      <c r="P421" s="111"/>
    </row>
    <row r="422" spans="1:16" ht="15">
      <c r="A422" s="11"/>
      <c r="B422" s="11"/>
      <c r="C422" s="11"/>
      <c r="N422" s="33"/>
      <c r="O422" s="33"/>
      <c r="P422" s="111"/>
    </row>
    <row r="423" spans="1:16" ht="15">
      <c r="A423" s="11"/>
      <c r="B423" s="11"/>
      <c r="C423" s="11"/>
      <c r="N423" s="33"/>
      <c r="O423" s="33"/>
      <c r="P423" s="111"/>
    </row>
    <row r="424" spans="1:16" ht="15">
      <c r="A424" s="11"/>
      <c r="B424" s="11"/>
      <c r="C424" s="11"/>
      <c r="N424" s="33"/>
      <c r="O424" s="33"/>
      <c r="P424" s="111"/>
    </row>
    <row r="425" spans="1:16" ht="15">
      <c r="A425" s="11"/>
      <c r="B425" s="11"/>
      <c r="C425" s="11"/>
      <c r="N425" s="33"/>
      <c r="O425" s="33"/>
      <c r="P425" s="111"/>
    </row>
    <row r="426" spans="1:16" ht="15">
      <c r="A426" s="11"/>
      <c r="B426" s="11"/>
      <c r="C426" s="11"/>
      <c r="N426" s="33"/>
      <c r="O426" s="33"/>
      <c r="P426" s="111"/>
    </row>
    <row r="427" spans="1:16" ht="15">
      <c r="A427" s="11"/>
      <c r="B427" s="11"/>
      <c r="C427" s="11"/>
      <c r="N427" s="33"/>
      <c r="O427" s="33"/>
      <c r="P427" s="111"/>
    </row>
    <row r="428" spans="1:16" ht="15">
      <c r="A428" s="11"/>
      <c r="B428" s="11"/>
      <c r="C428" s="11"/>
      <c r="N428" s="33"/>
      <c r="O428" s="33"/>
      <c r="P428" s="111"/>
    </row>
    <row r="429" spans="1:16" ht="15">
      <c r="A429" s="11"/>
      <c r="B429" s="11"/>
      <c r="C429" s="11"/>
      <c r="N429" s="33"/>
      <c r="O429" s="33"/>
      <c r="P429" s="111"/>
    </row>
    <row r="430" spans="1:16" ht="15">
      <c r="A430" s="11"/>
      <c r="B430" s="11"/>
      <c r="C430" s="11"/>
      <c r="N430" s="33"/>
      <c r="O430" s="33"/>
      <c r="P430" s="111"/>
    </row>
    <row r="431" spans="1:16" ht="15">
      <c r="A431" s="11"/>
      <c r="B431" s="11"/>
      <c r="C431" s="11"/>
      <c r="N431" s="33"/>
      <c r="O431" s="33"/>
      <c r="P431" s="111"/>
    </row>
    <row r="432" spans="1:16" ht="15">
      <c r="A432" s="11"/>
      <c r="B432" s="11"/>
      <c r="C432" s="11"/>
      <c r="N432" s="33"/>
      <c r="O432" s="33"/>
      <c r="P432" s="111"/>
    </row>
    <row r="433" spans="1:16" ht="15">
      <c r="A433" s="11"/>
      <c r="B433" s="11"/>
      <c r="C433" s="11"/>
      <c r="N433" s="33"/>
      <c r="O433" s="33"/>
      <c r="P433" s="111"/>
    </row>
    <row r="434" spans="1:16" ht="15">
      <c r="A434" s="11"/>
      <c r="B434" s="11"/>
      <c r="C434" s="11"/>
      <c r="N434" s="33"/>
      <c r="O434" s="33"/>
      <c r="P434" s="111"/>
    </row>
    <row r="435" spans="1:16" ht="15">
      <c r="A435" s="11"/>
      <c r="B435" s="11"/>
      <c r="C435" s="11"/>
      <c r="N435" s="33"/>
      <c r="O435" s="33"/>
      <c r="P435" s="111"/>
    </row>
    <row r="436" spans="1:16" ht="15">
      <c r="A436" s="11"/>
      <c r="B436" s="11"/>
      <c r="C436" s="11"/>
      <c r="N436" s="33"/>
      <c r="O436" s="33"/>
      <c r="P436" s="111"/>
    </row>
    <row r="437" spans="1:16" ht="15">
      <c r="A437" s="11"/>
      <c r="B437" s="11"/>
      <c r="C437" s="11"/>
      <c r="N437" s="33"/>
      <c r="O437" s="33"/>
      <c r="P437" s="111"/>
    </row>
    <row r="438" spans="1:16" ht="15">
      <c r="A438" s="11"/>
      <c r="B438" s="11"/>
      <c r="C438" s="11"/>
      <c r="N438" s="33"/>
      <c r="O438" s="33"/>
      <c r="P438" s="111"/>
    </row>
    <row r="439" spans="1:16" ht="15">
      <c r="A439" s="11"/>
      <c r="B439" s="11"/>
      <c r="C439" s="11"/>
      <c r="N439" s="33"/>
      <c r="O439" s="33"/>
      <c r="P439" s="111"/>
    </row>
    <row r="440" spans="1:16" ht="15">
      <c r="A440" s="11"/>
      <c r="B440" s="11"/>
      <c r="C440" s="11"/>
      <c r="N440" s="33"/>
      <c r="O440" s="33"/>
      <c r="P440" s="111"/>
    </row>
    <row r="441" spans="1:16" ht="15">
      <c r="A441" s="11"/>
      <c r="B441" s="11"/>
      <c r="C441" s="11"/>
      <c r="N441" s="33"/>
      <c r="O441" s="33"/>
      <c r="P441" s="111"/>
    </row>
    <row r="442" spans="1:16" ht="15">
      <c r="A442" s="11"/>
      <c r="B442" s="11"/>
      <c r="C442" s="11"/>
      <c r="N442" s="33"/>
      <c r="O442" s="33"/>
      <c r="P442" s="111"/>
    </row>
    <row r="443" spans="1:16" ht="15">
      <c r="A443" s="11"/>
      <c r="B443" s="11"/>
      <c r="C443" s="11"/>
      <c r="N443" s="33"/>
      <c r="O443" s="33"/>
      <c r="P443" s="111"/>
    </row>
    <row r="444" spans="1:16" ht="15">
      <c r="A444" s="11"/>
      <c r="B444" s="11"/>
      <c r="C444" s="11"/>
      <c r="N444" s="33"/>
      <c r="O444" s="33"/>
      <c r="P444" s="111"/>
    </row>
    <row r="445" spans="1:16" ht="15">
      <c r="A445" s="11"/>
      <c r="B445" s="11"/>
      <c r="C445" s="11"/>
      <c r="N445" s="33"/>
      <c r="O445" s="33"/>
      <c r="P445" s="111"/>
    </row>
    <row r="446" spans="1:16" ht="15">
      <c r="A446" s="11"/>
      <c r="B446" s="11"/>
      <c r="C446" s="11"/>
      <c r="N446" s="33"/>
      <c r="O446" s="33"/>
      <c r="P446" s="111"/>
    </row>
    <row r="447" spans="1:16" ht="15">
      <c r="A447" s="11"/>
      <c r="B447" s="11"/>
      <c r="C447" s="11"/>
      <c r="N447" s="33"/>
      <c r="O447" s="33"/>
      <c r="P447" s="111"/>
    </row>
    <row r="448" spans="1:16" ht="15">
      <c r="A448" s="11"/>
      <c r="B448" s="11"/>
      <c r="C448" s="11"/>
      <c r="N448" s="33"/>
      <c r="O448" s="33"/>
      <c r="P448" s="111"/>
    </row>
    <row r="449" spans="1:16" ht="15">
      <c r="A449" s="11"/>
      <c r="B449" s="11"/>
      <c r="C449" s="11"/>
      <c r="N449" s="33"/>
      <c r="O449" s="33"/>
      <c r="P449" s="111"/>
    </row>
    <row r="450" spans="1:16" ht="15">
      <c r="A450" s="11"/>
      <c r="B450" s="11"/>
      <c r="C450" s="11"/>
      <c r="N450" s="33"/>
      <c r="O450" s="33"/>
      <c r="P450" s="111"/>
    </row>
    <row r="451" spans="1:16" ht="15">
      <c r="A451" s="11"/>
      <c r="B451" s="11"/>
      <c r="C451" s="11"/>
      <c r="N451" s="33"/>
      <c r="O451" s="33"/>
      <c r="P451" s="111"/>
    </row>
    <row r="452" spans="1:16" ht="15">
      <c r="A452" s="11"/>
      <c r="B452" s="11"/>
      <c r="C452" s="11"/>
      <c r="N452" s="33"/>
      <c r="O452" s="33"/>
      <c r="P452" s="111"/>
    </row>
    <row r="453" spans="1:16" ht="15">
      <c r="A453" s="11"/>
      <c r="B453" s="11"/>
      <c r="C453" s="11"/>
      <c r="N453" s="33"/>
      <c r="O453" s="33"/>
      <c r="P453" s="111"/>
    </row>
    <row r="454" spans="1:16" ht="15">
      <c r="A454" s="11"/>
      <c r="B454" s="11"/>
      <c r="C454" s="11"/>
      <c r="N454" s="33"/>
      <c r="O454" s="33"/>
      <c r="P454" s="111"/>
    </row>
    <row r="455" spans="1:16" ht="15">
      <c r="A455" s="11"/>
      <c r="B455" s="11"/>
      <c r="C455" s="11"/>
      <c r="N455" s="33"/>
      <c r="O455" s="33"/>
      <c r="P455" s="111"/>
    </row>
    <row r="456" spans="1:16" ht="15">
      <c r="A456" s="11"/>
      <c r="B456" s="11"/>
      <c r="C456" s="11"/>
      <c r="N456" s="33"/>
      <c r="O456" s="33"/>
      <c r="P456" s="111"/>
    </row>
    <row r="457" spans="1:16" ht="15">
      <c r="A457" s="11"/>
      <c r="B457" s="11"/>
      <c r="C457" s="11"/>
      <c r="N457" s="33"/>
      <c r="O457" s="33"/>
      <c r="P457" s="111"/>
    </row>
    <row r="458" spans="1:16" ht="15">
      <c r="A458" s="11"/>
      <c r="B458" s="11"/>
      <c r="C458" s="11"/>
      <c r="N458" s="33"/>
      <c r="O458" s="33"/>
      <c r="P458" s="111"/>
    </row>
    <row r="459" spans="1:16" ht="15">
      <c r="A459" s="11"/>
      <c r="B459" s="11"/>
      <c r="C459" s="11"/>
      <c r="N459" s="33"/>
      <c r="O459" s="33"/>
      <c r="P459" s="111"/>
    </row>
    <row r="460" spans="1:16" ht="15">
      <c r="A460" s="11"/>
      <c r="B460" s="11"/>
      <c r="C460" s="11"/>
      <c r="N460" s="33"/>
      <c r="O460" s="33"/>
      <c r="P460" s="111"/>
    </row>
    <row r="461" spans="1:16" ht="15">
      <c r="A461" s="11"/>
      <c r="B461" s="11"/>
      <c r="C461" s="11"/>
      <c r="N461" s="33"/>
      <c r="O461" s="33"/>
      <c r="P461" s="111"/>
    </row>
    <row r="462" spans="1:16" ht="15">
      <c r="A462" s="11"/>
      <c r="B462" s="11"/>
      <c r="C462" s="11"/>
      <c r="N462" s="33"/>
      <c r="O462" s="33"/>
      <c r="P462" s="111"/>
    </row>
    <row r="463" spans="1:16" ht="15">
      <c r="A463" s="11"/>
      <c r="B463" s="11"/>
      <c r="C463" s="11"/>
      <c r="N463" s="33"/>
      <c r="O463" s="33"/>
      <c r="P463" s="111"/>
    </row>
    <row r="464" spans="1:16" ht="15">
      <c r="A464" s="11"/>
      <c r="B464" s="11"/>
      <c r="C464" s="11"/>
      <c r="N464" s="33"/>
      <c r="O464" s="33"/>
      <c r="P464" s="111"/>
    </row>
    <row r="465" spans="1:16" ht="15">
      <c r="A465" s="11"/>
      <c r="B465" s="11"/>
      <c r="C465" s="11"/>
      <c r="N465" s="33"/>
      <c r="O465" s="33"/>
      <c r="P465" s="111"/>
    </row>
    <row r="466" spans="1:16" ht="15">
      <c r="A466" s="11"/>
      <c r="B466" s="11"/>
      <c r="C466" s="11"/>
      <c r="N466" s="33"/>
      <c r="O466" s="33"/>
      <c r="P466" s="111"/>
    </row>
    <row r="467" spans="1:16" ht="15">
      <c r="A467" s="11"/>
      <c r="B467" s="11"/>
      <c r="C467" s="11"/>
      <c r="N467" s="33"/>
      <c r="O467" s="33"/>
      <c r="P467" s="111"/>
    </row>
    <row r="468" spans="1:16" ht="15">
      <c r="A468" s="11"/>
      <c r="B468" s="11"/>
      <c r="C468" s="11"/>
      <c r="N468" s="33"/>
      <c r="O468" s="33"/>
      <c r="P468" s="111"/>
    </row>
    <row r="469" spans="1:16" ht="15">
      <c r="A469" s="11"/>
      <c r="B469" s="11"/>
      <c r="C469" s="11"/>
      <c r="N469" s="33"/>
      <c r="O469" s="33"/>
      <c r="P469" s="111"/>
    </row>
    <row r="470" spans="1:16" ht="15">
      <c r="A470" s="11"/>
      <c r="B470" s="11"/>
      <c r="C470" s="11"/>
      <c r="N470" s="33"/>
      <c r="O470" s="33"/>
      <c r="P470" s="111"/>
    </row>
    <row r="471" spans="1:16" ht="15">
      <c r="A471" s="11"/>
      <c r="B471" s="11"/>
      <c r="C471" s="11"/>
      <c r="N471" s="33"/>
      <c r="O471" s="33"/>
      <c r="P471" s="111"/>
    </row>
    <row r="472" spans="1:16" ht="15">
      <c r="A472" s="11"/>
      <c r="B472" s="11"/>
      <c r="C472" s="11"/>
      <c r="N472" s="33"/>
      <c r="O472" s="33"/>
      <c r="P472" s="111"/>
    </row>
    <row r="473" spans="1:16" ht="15">
      <c r="A473" s="11"/>
      <c r="B473" s="11"/>
      <c r="C473" s="11"/>
      <c r="N473" s="33"/>
      <c r="O473" s="33"/>
      <c r="P473" s="111"/>
    </row>
    <row r="474" spans="1:16" ht="15">
      <c r="A474" s="11"/>
      <c r="B474" s="11"/>
      <c r="C474" s="11"/>
      <c r="N474" s="33"/>
      <c r="O474" s="33"/>
      <c r="P474" s="111"/>
    </row>
    <row r="475" spans="1:16" ht="15">
      <c r="A475" s="11"/>
      <c r="B475" s="11"/>
      <c r="C475" s="11"/>
      <c r="N475" s="33"/>
      <c r="O475" s="33"/>
      <c r="P475" s="111"/>
    </row>
    <row r="476" spans="1:16" ht="15">
      <c r="A476" s="11"/>
      <c r="B476" s="11"/>
      <c r="C476" s="11"/>
      <c r="N476" s="33"/>
      <c r="O476" s="33"/>
      <c r="P476" s="111"/>
    </row>
    <row r="477" spans="1:16" ht="15">
      <c r="A477" s="11"/>
      <c r="B477" s="11"/>
      <c r="C477" s="11"/>
      <c r="N477" s="33"/>
      <c r="O477" s="33"/>
      <c r="P477" s="111"/>
    </row>
    <row r="478" spans="1:16" ht="15">
      <c r="A478" s="11"/>
      <c r="B478" s="11"/>
      <c r="C478" s="11"/>
      <c r="N478" s="33"/>
      <c r="O478" s="33"/>
      <c r="P478" s="111"/>
    </row>
    <row r="479" spans="1:16" ht="15">
      <c r="A479" s="11"/>
      <c r="B479" s="11"/>
      <c r="C479" s="11"/>
      <c r="N479" s="33"/>
      <c r="O479" s="33"/>
      <c r="P479" s="111"/>
    </row>
    <row r="480" spans="1:16" ht="15">
      <c r="A480" s="11"/>
      <c r="B480" s="11"/>
      <c r="C480" s="11"/>
      <c r="N480" s="33"/>
      <c r="O480" s="33"/>
      <c r="P480" s="111"/>
    </row>
    <row r="481" spans="1:16" ht="15">
      <c r="A481" s="11"/>
      <c r="B481" s="11"/>
      <c r="C481" s="11"/>
      <c r="N481" s="33"/>
      <c r="O481" s="33"/>
      <c r="P481" s="111"/>
    </row>
    <row r="482" spans="1:16" ht="15">
      <c r="A482" s="11"/>
      <c r="B482" s="11"/>
      <c r="C482" s="11"/>
      <c r="N482" s="33"/>
      <c r="O482" s="33"/>
      <c r="P482" s="111"/>
    </row>
    <row r="483" spans="1:16" ht="15">
      <c r="A483" s="11"/>
      <c r="B483" s="11"/>
      <c r="C483" s="11"/>
      <c r="N483" s="33"/>
      <c r="O483" s="33"/>
      <c r="P483" s="111"/>
    </row>
    <row r="484" spans="1:16" ht="15">
      <c r="A484" s="11"/>
      <c r="B484" s="11"/>
      <c r="C484" s="11"/>
      <c r="N484" s="33"/>
      <c r="O484" s="33"/>
      <c r="P484" s="111"/>
    </row>
    <row r="485" spans="1:16" ht="15">
      <c r="A485" s="11"/>
      <c r="B485" s="11"/>
      <c r="C485" s="11"/>
      <c r="N485" s="33"/>
      <c r="O485" s="33"/>
      <c r="P485" s="111"/>
    </row>
    <row r="486" spans="1:16" ht="15">
      <c r="A486" s="11"/>
      <c r="B486" s="11"/>
      <c r="C486" s="11"/>
      <c r="N486" s="33"/>
      <c r="O486" s="33"/>
      <c r="P486" s="111"/>
    </row>
    <row r="487" spans="1:16" ht="15">
      <c r="A487" s="11"/>
      <c r="B487" s="11"/>
      <c r="C487" s="11"/>
      <c r="N487" s="33"/>
      <c r="O487" s="33"/>
      <c r="P487" s="111"/>
    </row>
    <row r="488" spans="1:16" ht="15">
      <c r="A488" s="11"/>
      <c r="B488" s="11"/>
      <c r="C488" s="11"/>
      <c r="N488" s="33"/>
      <c r="O488" s="33"/>
      <c r="P488" s="111"/>
    </row>
    <row r="489" spans="1:16" ht="15">
      <c r="A489" s="11"/>
      <c r="B489" s="11"/>
      <c r="C489" s="11"/>
      <c r="N489" s="33"/>
      <c r="O489" s="33"/>
      <c r="P489" s="111"/>
    </row>
    <row r="490" spans="1:16" ht="15">
      <c r="A490" s="11"/>
      <c r="B490" s="11"/>
      <c r="C490" s="11"/>
      <c r="N490" s="33"/>
      <c r="O490" s="33"/>
      <c r="P490" s="111"/>
    </row>
    <row r="491" spans="1:16" ht="15">
      <c r="A491" s="11"/>
      <c r="B491" s="11"/>
      <c r="C491" s="11"/>
      <c r="N491" s="33"/>
      <c r="O491" s="33"/>
      <c r="P491" s="111"/>
    </row>
    <row r="492" spans="1:16" ht="15">
      <c r="A492" s="11"/>
      <c r="B492" s="11"/>
      <c r="C492" s="11"/>
      <c r="N492" s="33"/>
      <c r="O492" s="33"/>
      <c r="P492" s="111"/>
    </row>
    <row r="493" spans="1:16" ht="15">
      <c r="A493" s="11"/>
      <c r="B493" s="11"/>
      <c r="C493" s="11"/>
      <c r="N493" s="33"/>
      <c r="O493" s="33"/>
      <c r="P493" s="111"/>
    </row>
    <row r="494" spans="1:16" ht="15">
      <c r="A494" s="11"/>
      <c r="B494" s="11"/>
      <c r="C494" s="11"/>
      <c r="N494" s="33"/>
      <c r="O494" s="33"/>
      <c r="P494" s="111"/>
    </row>
    <row r="495" spans="1:16" ht="15">
      <c r="A495" s="11"/>
      <c r="B495" s="11"/>
      <c r="C495" s="11"/>
      <c r="N495" s="33"/>
      <c r="O495" s="33"/>
      <c r="P495" s="111"/>
    </row>
    <row r="496" spans="1:16" ht="15">
      <c r="A496" s="11"/>
      <c r="B496" s="11"/>
      <c r="C496" s="11"/>
      <c r="N496" s="33"/>
      <c r="O496" s="33"/>
      <c r="P496" s="111"/>
    </row>
    <row r="497" spans="1:16" ht="15">
      <c r="A497" s="11"/>
      <c r="B497" s="11"/>
      <c r="C497" s="11"/>
      <c r="N497" s="33"/>
      <c r="O497" s="33"/>
      <c r="P497" s="111"/>
    </row>
    <row r="498" spans="1:16" ht="15">
      <c r="A498" s="11"/>
      <c r="B498" s="11"/>
      <c r="C498" s="11"/>
      <c r="N498" s="33"/>
      <c r="O498" s="33"/>
      <c r="P498" s="111"/>
    </row>
    <row r="499" spans="1:16" ht="15">
      <c r="A499" s="11"/>
      <c r="B499" s="11"/>
      <c r="C499" s="11"/>
      <c r="N499" s="33"/>
      <c r="O499" s="33"/>
      <c r="P499" s="111"/>
    </row>
    <row r="500" spans="1:16" ht="15">
      <c r="A500" s="11"/>
      <c r="B500" s="11"/>
      <c r="C500" s="11"/>
      <c r="N500" s="33"/>
      <c r="O500" s="33"/>
      <c r="P500" s="111"/>
    </row>
    <row r="501" spans="1:16" ht="15">
      <c r="A501" s="11"/>
      <c r="B501" s="11"/>
      <c r="C501" s="11"/>
      <c r="N501" s="33"/>
      <c r="O501" s="33"/>
      <c r="P501" s="111"/>
    </row>
    <row r="502" spans="1:16" ht="15">
      <c r="A502" s="11"/>
      <c r="B502" s="11"/>
      <c r="C502" s="11"/>
      <c r="N502" s="33"/>
      <c r="O502" s="33"/>
      <c r="P502" s="111"/>
    </row>
    <row r="503" spans="1:16" ht="15">
      <c r="A503" s="11"/>
      <c r="B503" s="11"/>
      <c r="C503" s="11"/>
      <c r="N503" s="33"/>
      <c r="O503" s="33"/>
      <c r="P503" s="111"/>
    </row>
    <row r="504" spans="1:16" ht="15">
      <c r="A504" s="11"/>
      <c r="B504" s="11"/>
      <c r="C504" s="11"/>
      <c r="N504" s="33"/>
      <c r="O504" s="33"/>
      <c r="P504" s="111"/>
    </row>
    <row r="505" spans="1:16" ht="15">
      <c r="A505" s="11"/>
      <c r="B505" s="11"/>
      <c r="C505" s="11"/>
      <c r="N505" s="33"/>
      <c r="O505" s="33"/>
      <c r="P505" s="111"/>
    </row>
    <row r="506" spans="1:16" ht="15">
      <c r="A506" s="11"/>
      <c r="B506" s="11"/>
      <c r="C506" s="11"/>
      <c r="N506" s="33"/>
      <c r="O506" s="33"/>
      <c r="P506" s="111"/>
    </row>
    <row r="507" spans="1:16" ht="15">
      <c r="A507" s="11"/>
      <c r="B507" s="11"/>
      <c r="C507" s="11"/>
      <c r="N507" s="33"/>
      <c r="O507" s="33"/>
      <c r="P507" s="111"/>
    </row>
    <row r="508" spans="1:16" ht="15">
      <c r="A508" s="11"/>
      <c r="B508" s="11"/>
      <c r="C508" s="11"/>
      <c r="N508" s="33"/>
      <c r="O508" s="33"/>
      <c r="P508" s="111"/>
    </row>
    <row r="509" spans="1:16" ht="15">
      <c r="A509" s="11"/>
      <c r="B509" s="11"/>
      <c r="C509" s="11"/>
      <c r="N509" s="33"/>
      <c r="O509" s="33"/>
      <c r="P509" s="111"/>
    </row>
    <row r="510" spans="1:16" ht="15">
      <c r="A510" s="11"/>
      <c r="B510" s="11"/>
      <c r="C510" s="11"/>
      <c r="N510" s="33"/>
      <c r="O510" s="33"/>
      <c r="P510" s="111"/>
    </row>
    <row r="511" spans="1:16" ht="15">
      <c r="A511" s="11"/>
      <c r="B511" s="11"/>
      <c r="C511" s="11"/>
      <c r="N511" s="33"/>
      <c r="O511" s="33"/>
      <c r="P511" s="111"/>
    </row>
    <row r="512" spans="1:16" ht="15">
      <c r="A512" s="11"/>
      <c r="B512" s="11"/>
      <c r="C512" s="11"/>
      <c r="N512" s="33"/>
      <c r="O512" s="33"/>
      <c r="P512" s="111"/>
    </row>
    <row r="513" spans="1:16" ht="15">
      <c r="A513" s="11"/>
      <c r="B513" s="11"/>
      <c r="C513" s="11"/>
      <c r="N513" s="33"/>
      <c r="O513" s="33"/>
      <c r="P513" s="111"/>
    </row>
    <row r="514" spans="1:16" ht="15">
      <c r="A514" s="11"/>
      <c r="B514" s="11"/>
      <c r="C514" s="11"/>
      <c r="N514" s="33"/>
      <c r="O514" s="33"/>
      <c r="P514" s="111"/>
    </row>
    <row r="515" spans="1:16" ht="15">
      <c r="A515" s="11"/>
      <c r="B515" s="11"/>
      <c r="C515" s="11"/>
      <c r="N515" s="33"/>
      <c r="O515" s="33"/>
      <c r="P515" s="111"/>
    </row>
    <row r="516" spans="1:16" ht="15">
      <c r="A516" s="11"/>
      <c r="B516" s="11"/>
      <c r="C516" s="11"/>
      <c r="N516" s="33"/>
      <c r="O516" s="33"/>
      <c r="P516" s="111"/>
    </row>
    <row r="517" spans="1:16" ht="15">
      <c r="A517" s="11"/>
      <c r="B517" s="11"/>
      <c r="C517" s="11"/>
      <c r="N517" s="33"/>
      <c r="O517" s="33"/>
      <c r="P517" s="111"/>
    </row>
    <row r="518" spans="1:16" ht="15">
      <c r="A518" s="11"/>
      <c r="B518" s="11"/>
      <c r="C518" s="11"/>
      <c r="N518" s="33"/>
      <c r="O518" s="33"/>
      <c r="P518" s="111"/>
    </row>
    <row r="519" spans="1:16" ht="15">
      <c r="A519" s="11"/>
      <c r="B519" s="11"/>
      <c r="C519" s="11"/>
      <c r="N519" s="33"/>
      <c r="O519" s="33"/>
      <c r="P519" s="111"/>
    </row>
    <row r="520" spans="1:16" ht="15">
      <c r="A520" s="11"/>
      <c r="B520" s="11"/>
      <c r="C520" s="11"/>
      <c r="N520" s="33"/>
      <c r="O520" s="33"/>
      <c r="P520" s="111"/>
    </row>
    <row r="521" spans="1:16" ht="15">
      <c r="A521" s="11"/>
      <c r="B521" s="11"/>
      <c r="C521" s="11"/>
      <c r="N521" s="33"/>
      <c r="O521" s="33"/>
      <c r="P521" s="111"/>
    </row>
    <row r="522" spans="1:16" ht="15">
      <c r="A522" s="11"/>
      <c r="B522" s="11"/>
      <c r="C522" s="11"/>
      <c r="N522" s="33"/>
      <c r="O522" s="33"/>
      <c r="P522" s="111"/>
    </row>
    <row r="523" spans="1:16" ht="15">
      <c r="A523" s="11"/>
      <c r="B523" s="11"/>
      <c r="C523" s="11"/>
      <c r="N523" s="33"/>
      <c r="O523" s="33"/>
      <c r="P523" s="111"/>
    </row>
    <row r="524" spans="1:16" ht="15">
      <c r="A524" s="11"/>
      <c r="B524" s="11"/>
      <c r="C524" s="11"/>
      <c r="N524" s="33"/>
      <c r="O524" s="33"/>
      <c r="P524" s="111"/>
    </row>
    <row r="525" spans="1:16" ht="15">
      <c r="A525" s="11"/>
      <c r="B525" s="11"/>
      <c r="C525" s="11"/>
      <c r="N525" s="33"/>
      <c r="O525" s="33"/>
      <c r="P525" s="111"/>
    </row>
    <row r="526" spans="1:16" ht="15">
      <c r="A526" s="11"/>
      <c r="B526" s="11"/>
      <c r="C526" s="11"/>
      <c r="N526" s="33"/>
      <c r="O526" s="33"/>
      <c r="P526" s="111"/>
    </row>
    <row r="527" spans="1:16" ht="15">
      <c r="A527" s="11"/>
      <c r="B527" s="11"/>
      <c r="C527" s="11"/>
      <c r="N527" s="33"/>
      <c r="O527" s="33"/>
      <c r="P527" s="111"/>
    </row>
    <row r="528" spans="1:16" ht="15">
      <c r="A528" s="11"/>
      <c r="B528" s="11"/>
      <c r="C528" s="11"/>
      <c r="N528" s="33"/>
      <c r="O528" s="33"/>
      <c r="P528" s="111"/>
    </row>
    <row r="529" spans="1:16" ht="15">
      <c r="A529" s="11"/>
      <c r="B529" s="11"/>
      <c r="C529" s="11"/>
      <c r="N529" s="33"/>
      <c r="O529" s="33"/>
      <c r="P529" s="111"/>
    </row>
    <row r="530" spans="1:16" ht="15">
      <c r="A530" s="11"/>
      <c r="B530" s="11"/>
      <c r="C530" s="11"/>
      <c r="N530" s="33"/>
      <c r="O530" s="33"/>
      <c r="P530" s="111"/>
    </row>
    <row r="531" spans="1:16" ht="15">
      <c r="A531" s="11"/>
      <c r="B531" s="11"/>
      <c r="C531" s="11"/>
      <c r="N531" s="33"/>
      <c r="O531" s="33"/>
      <c r="P531" s="111"/>
    </row>
    <row r="532" spans="1:16" ht="15">
      <c r="A532" s="11"/>
      <c r="B532" s="11"/>
      <c r="C532" s="11"/>
      <c r="N532" s="33"/>
      <c r="O532" s="33"/>
      <c r="P532" s="111"/>
    </row>
    <row r="533" spans="1:16" ht="15">
      <c r="A533" s="11"/>
      <c r="B533" s="11"/>
      <c r="C533" s="11"/>
      <c r="N533" s="33"/>
      <c r="O533" s="33"/>
      <c r="P533" s="111"/>
    </row>
    <row r="534" spans="1:16" ht="15">
      <c r="A534" s="11"/>
      <c r="B534" s="11"/>
      <c r="C534" s="11"/>
      <c r="N534" s="33"/>
      <c r="O534" s="33"/>
      <c r="P534" s="111"/>
    </row>
    <row r="535" spans="1:16" ht="15">
      <c r="A535" s="11"/>
      <c r="B535" s="11"/>
      <c r="C535" s="11"/>
      <c r="N535" s="33"/>
      <c r="O535" s="33"/>
      <c r="P535" s="111"/>
    </row>
    <row r="536" spans="1:16" ht="15">
      <c r="A536" s="11"/>
      <c r="B536" s="11"/>
      <c r="C536" s="11"/>
      <c r="N536" s="33"/>
      <c r="O536" s="33"/>
      <c r="P536" s="111"/>
    </row>
    <row r="537" spans="1:16" ht="15">
      <c r="A537" s="11"/>
      <c r="B537" s="11"/>
      <c r="C537" s="11"/>
      <c r="N537" s="33"/>
      <c r="O537" s="33"/>
      <c r="P537" s="111"/>
    </row>
    <row r="538" spans="1:16" ht="15">
      <c r="A538" s="11"/>
      <c r="B538" s="11"/>
      <c r="C538" s="11"/>
      <c r="N538" s="33"/>
      <c r="O538" s="33"/>
      <c r="P538" s="111"/>
    </row>
    <row r="539" spans="1:16" ht="15">
      <c r="A539" s="11"/>
      <c r="B539" s="11"/>
      <c r="C539" s="11"/>
      <c r="N539" s="33"/>
      <c r="O539" s="33"/>
      <c r="P539" s="111"/>
    </row>
    <row r="540" spans="1:16" ht="15">
      <c r="A540" s="11"/>
      <c r="B540" s="11"/>
      <c r="C540" s="11"/>
      <c r="N540" s="33"/>
      <c r="O540" s="33"/>
      <c r="P540" s="111"/>
    </row>
    <row r="541" spans="1:16" ht="15">
      <c r="A541" s="11"/>
      <c r="B541" s="11"/>
      <c r="C541" s="11"/>
      <c r="N541" s="33"/>
      <c r="O541" s="33"/>
      <c r="P541" s="111"/>
    </row>
    <row r="542" spans="1:16" ht="15">
      <c r="A542" s="11"/>
      <c r="B542" s="11"/>
      <c r="C542" s="11"/>
      <c r="N542" s="33"/>
      <c r="O542" s="33"/>
      <c r="P542" s="111"/>
    </row>
    <row r="543" spans="1:16" ht="15">
      <c r="A543" s="11"/>
      <c r="B543" s="11"/>
      <c r="C543" s="11"/>
      <c r="N543" s="33"/>
      <c r="O543" s="33"/>
      <c r="P543" s="111"/>
    </row>
    <row r="544" spans="1:16" ht="15">
      <c r="A544" s="11"/>
      <c r="B544" s="11"/>
      <c r="C544" s="11"/>
      <c r="N544" s="33"/>
      <c r="O544" s="33"/>
      <c r="P544" s="111"/>
    </row>
    <row r="545" spans="1:16" ht="15">
      <c r="A545" s="11"/>
      <c r="B545" s="11"/>
      <c r="C545" s="11"/>
      <c r="N545" s="33"/>
      <c r="O545" s="33"/>
      <c r="P545" s="111"/>
    </row>
    <row r="546" spans="1:16" ht="15">
      <c r="A546" s="11"/>
      <c r="B546" s="11"/>
      <c r="C546" s="11"/>
      <c r="N546" s="33"/>
      <c r="O546" s="33"/>
      <c r="P546" s="111"/>
    </row>
    <row r="547" spans="1:16" ht="15">
      <c r="A547" s="11"/>
      <c r="B547" s="11"/>
      <c r="C547" s="11"/>
      <c r="N547" s="33"/>
      <c r="O547" s="33"/>
      <c r="P547" s="111"/>
    </row>
    <row r="548" spans="1:16" ht="15">
      <c r="A548" s="11"/>
      <c r="B548" s="11"/>
      <c r="C548" s="11"/>
      <c r="N548" s="33"/>
      <c r="O548" s="33"/>
      <c r="P548" s="111"/>
    </row>
    <row r="549" spans="1:16" ht="15">
      <c r="A549" s="11"/>
      <c r="B549" s="11"/>
      <c r="C549" s="11"/>
      <c r="N549" s="33"/>
      <c r="O549" s="33"/>
      <c r="P549" s="111"/>
    </row>
    <row r="550" spans="1:16" ht="15">
      <c r="A550" s="11"/>
      <c r="B550" s="11"/>
      <c r="C550" s="11"/>
      <c r="N550" s="33"/>
      <c r="O550" s="33"/>
      <c r="P550" s="111"/>
    </row>
    <row r="551" spans="1:16" ht="15">
      <c r="A551" s="11"/>
      <c r="B551" s="11"/>
      <c r="C551" s="11"/>
      <c r="N551" s="33"/>
      <c r="O551" s="33"/>
      <c r="P551" s="111"/>
    </row>
    <row r="552" spans="1:16" ht="15">
      <c r="A552" s="11"/>
      <c r="B552" s="11"/>
      <c r="C552" s="11"/>
      <c r="N552" s="33"/>
      <c r="O552" s="33"/>
      <c r="P552" s="111"/>
    </row>
    <row r="553" spans="1:16" ht="15">
      <c r="A553" s="11"/>
      <c r="B553" s="11"/>
      <c r="C553" s="11"/>
      <c r="N553" s="33"/>
      <c r="O553" s="33"/>
      <c r="P553" s="111"/>
    </row>
    <row r="554" spans="1:16" ht="15">
      <c r="A554" s="11"/>
      <c r="B554" s="11"/>
      <c r="C554" s="11"/>
      <c r="N554" s="33"/>
      <c r="O554" s="33"/>
      <c r="P554" s="111"/>
    </row>
    <row r="555" spans="1:16" ht="15">
      <c r="A555" s="11"/>
      <c r="B555" s="11"/>
      <c r="C555" s="11"/>
      <c r="N555" s="33"/>
      <c r="O555" s="33"/>
      <c r="P555" s="111"/>
    </row>
    <row r="556" spans="1:16" ht="15">
      <c r="A556" s="11"/>
      <c r="B556" s="11"/>
      <c r="C556" s="11"/>
      <c r="N556" s="33"/>
      <c r="O556" s="33"/>
      <c r="P556" s="111"/>
    </row>
    <row r="557" spans="1:16" ht="15">
      <c r="A557" s="11"/>
      <c r="B557" s="11"/>
      <c r="C557" s="11"/>
      <c r="N557" s="33"/>
      <c r="O557" s="33"/>
      <c r="P557" s="111"/>
    </row>
    <row r="558" spans="1:16" ht="15">
      <c r="A558" s="11"/>
      <c r="B558" s="11"/>
      <c r="C558" s="11"/>
      <c r="N558" s="33"/>
      <c r="O558" s="33"/>
      <c r="P558" s="111"/>
    </row>
    <row r="559" spans="1:16" ht="15">
      <c r="A559" s="11"/>
      <c r="B559" s="11"/>
      <c r="C559" s="11"/>
      <c r="N559" s="33"/>
      <c r="O559" s="33"/>
      <c r="P559" s="111"/>
    </row>
    <row r="560" spans="1:16" ht="15">
      <c r="A560" s="11"/>
      <c r="B560" s="11"/>
      <c r="C560" s="11"/>
      <c r="N560" s="33"/>
      <c r="O560" s="33"/>
      <c r="P560" s="111"/>
    </row>
    <row r="561" spans="1:16" ht="15">
      <c r="A561" s="11"/>
      <c r="B561" s="11"/>
      <c r="C561" s="11"/>
      <c r="N561" s="33"/>
      <c r="O561" s="33"/>
      <c r="P561" s="111"/>
    </row>
    <row r="562" spans="1:16" ht="15">
      <c r="A562" s="11"/>
      <c r="B562" s="11"/>
      <c r="C562" s="11"/>
      <c r="N562" s="33"/>
      <c r="O562" s="33"/>
      <c r="P562" s="111"/>
    </row>
    <row r="563" spans="1:16" ht="15">
      <c r="A563" s="11"/>
      <c r="B563" s="11"/>
      <c r="C563" s="11"/>
      <c r="N563" s="33"/>
      <c r="O563" s="33"/>
      <c r="P563" s="111"/>
    </row>
    <row r="564" spans="1:16" ht="15">
      <c r="A564" s="11"/>
      <c r="B564" s="11"/>
      <c r="C564" s="11"/>
      <c r="N564" s="33"/>
      <c r="O564" s="33"/>
      <c r="P564" s="111"/>
    </row>
    <row r="565" spans="1:16" ht="15">
      <c r="A565" s="11"/>
      <c r="B565" s="11"/>
      <c r="C565" s="11"/>
      <c r="N565" s="33"/>
      <c r="O565" s="33"/>
      <c r="P565" s="111"/>
    </row>
    <row r="566" spans="1:16" ht="15">
      <c r="A566" s="11"/>
      <c r="B566" s="11"/>
      <c r="C566" s="11"/>
      <c r="N566" s="33"/>
      <c r="O566" s="33"/>
      <c r="P566" s="111"/>
    </row>
    <row r="567" spans="1:16" ht="15">
      <c r="A567" s="11"/>
      <c r="B567" s="11"/>
      <c r="C567" s="11"/>
      <c r="N567" s="33"/>
      <c r="O567" s="33"/>
      <c r="P567" s="111"/>
    </row>
    <row r="568" spans="1:16" ht="15">
      <c r="A568" s="11"/>
      <c r="B568" s="11"/>
      <c r="C568" s="11"/>
      <c r="N568" s="33"/>
      <c r="O568" s="33"/>
      <c r="P568" s="111"/>
    </row>
    <row r="569" spans="1:16" ht="15">
      <c r="A569" s="11"/>
      <c r="B569" s="11"/>
      <c r="C569" s="11"/>
      <c r="N569" s="33"/>
      <c r="O569" s="33"/>
      <c r="P569" s="111"/>
    </row>
    <row r="570" spans="1:16" ht="15">
      <c r="A570" s="11"/>
      <c r="B570" s="11"/>
      <c r="C570" s="11"/>
      <c r="N570" s="33"/>
      <c r="O570" s="33"/>
      <c r="P570" s="111"/>
    </row>
    <row r="571" spans="1:16" ht="15">
      <c r="A571" s="11"/>
      <c r="B571" s="11"/>
      <c r="C571" s="11"/>
      <c r="N571" s="33"/>
      <c r="O571" s="33"/>
      <c r="P571" s="111"/>
    </row>
    <row r="572" spans="1:16" ht="15">
      <c r="A572" s="11"/>
      <c r="B572" s="11"/>
      <c r="C572" s="11"/>
      <c r="N572" s="33"/>
      <c r="O572" s="33"/>
      <c r="P572" s="111"/>
    </row>
    <row r="573" spans="1:16" ht="15">
      <c r="A573" s="11"/>
      <c r="B573" s="11"/>
      <c r="C573" s="11"/>
      <c r="N573" s="33"/>
      <c r="O573" s="33"/>
      <c r="P573" s="111"/>
    </row>
    <row r="574" spans="1:16" ht="15">
      <c r="A574" s="11"/>
      <c r="B574" s="11"/>
      <c r="C574" s="11"/>
      <c r="N574" s="33"/>
      <c r="O574" s="33"/>
      <c r="P574" s="111"/>
    </row>
    <row r="575" spans="1:16" ht="15">
      <c r="A575" s="11"/>
      <c r="B575" s="11"/>
      <c r="C575" s="11"/>
      <c r="N575" s="33"/>
      <c r="O575" s="33"/>
      <c r="P575" s="111"/>
    </row>
    <row r="576" spans="1:16" ht="15">
      <c r="A576" s="11"/>
      <c r="B576" s="11"/>
      <c r="C576" s="11"/>
      <c r="N576" s="33"/>
      <c r="O576" s="33"/>
      <c r="P576" s="111"/>
    </row>
    <row r="577" spans="1:16" ht="15">
      <c r="A577" s="11"/>
      <c r="B577" s="11"/>
      <c r="C577" s="11"/>
      <c r="N577" s="33"/>
      <c r="O577" s="33"/>
      <c r="P577" s="111"/>
    </row>
    <row r="578" spans="1:16" ht="15">
      <c r="A578" s="11"/>
      <c r="B578" s="11"/>
      <c r="C578" s="11"/>
      <c r="N578" s="33"/>
      <c r="O578" s="33"/>
      <c r="P578" s="111"/>
    </row>
    <row r="579" spans="1:16" ht="15">
      <c r="A579" s="11"/>
      <c r="B579" s="11"/>
      <c r="C579" s="11"/>
      <c r="N579" s="33"/>
      <c r="O579" s="33"/>
      <c r="P579" s="111"/>
    </row>
    <row r="580" spans="1:16" ht="15">
      <c r="A580" s="11"/>
      <c r="B580" s="11"/>
      <c r="C580" s="11"/>
      <c r="N580" s="33"/>
      <c r="O580" s="33"/>
      <c r="P580" s="111"/>
    </row>
    <row r="581" spans="1:16" ht="15">
      <c r="A581" s="11"/>
      <c r="B581" s="11"/>
      <c r="C581" s="11"/>
      <c r="N581" s="33"/>
      <c r="O581" s="33"/>
      <c r="P581" s="111"/>
    </row>
    <row r="582" spans="1:16" ht="15">
      <c r="A582" s="11"/>
      <c r="B582" s="11"/>
      <c r="C582" s="11"/>
      <c r="N582" s="33"/>
      <c r="O582" s="33"/>
      <c r="P582" s="111"/>
    </row>
    <row r="583" spans="1:16" ht="15">
      <c r="A583" s="11"/>
      <c r="B583" s="11"/>
      <c r="C583" s="11"/>
      <c r="N583" s="33"/>
      <c r="O583" s="33"/>
      <c r="P583" s="111"/>
    </row>
    <row r="584" spans="1:16" ht="15">
      <c r="A584" s="11"/>
      <c r="B584" s="11"/>
      <c r="C584" s="11"/>
      <c r="N584" s="33"/>
      <c r="O584" s="33"/>
      <c r="P584" s="111"/>
    </row>
    <row r="585" spans="1:16" ht="15">
      <c r="A585" s="11"/>
      <c r="B585" s="11"/>
      <c r="C585" s="11"/>
      <c r="N585" s="33"/>
      <c r="O585" s="33"/>
      <c r="P585" s="111"/>
    </row>
    <row r="586" spans="1:16" ht="15">
      <c r="A586" s="11"/>
      <c r="B586" s="11"/>
      <c r="C586" s="11"/>
      <c r="N586" s="33"/>
      <c r="O586" s="33"/>
      <c r="P586" s="111"/>
    </row>
    <row r="587" spans="1:16" ht="15">
      <c r="A587" s="11"/>
      <c r="B587" s="11"/>
      <c r="C587" s="11"/>
      <c r="N587" s="33"/>
      <c r="O587" s="33"/>
      <c r="P587" s="111"/>
    </row>
    <row r="588" spans="1:16" ht="15">
      <c r="A588" s="11"/>
      <c r="B588" s="11"/>
      <c r="C588" s="11"/>
      <c r="N588" s="33"/>
      <c r="O588" s="33"/>
      <c r="P588" s="111"/>
    </row>
    <row r="589" spans="1:16" ht="15">
      <c r="A589" s="11"/>
      <c r="B589" s="11"/>
      <c r="C589" s="11"/>
      <c r="N589" s="33"/>
      <c r="O589" s="33"/>
      <c r="P589" s="111"/>
    </row>
    <row r="590" spans="1:16" ht="15">
      <c r="A590" s="11"/>
      <c r="B590" s="11"/>
      <c r="C590" s="11"/>
      <c r="N590" s="33"/>
      <c r="O590" s="33"/>
      <c r="P590" s="111"/>
    </row>
    <row r="591" spans="1:16" ht="15">
      <c r="A591" s="11"/>
      <c r="B591" s="11"/>
      <c r="C591" s="11"/>
      <c r="N591" s="33"/>
      <c r="O591" s="33"/>
      <c r="P591" s="111"/>
    </row>
    <row r="592" spans="1:16" ht="15">
      <c r="A592" s="11"/>
      <c r="B592" s="11"/>
      <c r="C592" s="11"/>
      <c r="N592" s="33"/>
      <c r="O592" s="33"/>
      <c r="P592" s="111"/>
    </row>
    <row r="593" spans="1:16" ht="15">
      <c r="A593" s="11"/>
      <c r="B593" s="11"/>
      <c r="C593" s="11"/>
      <c r="N593" s="33"/>
      <c r="O593" s="33"/>
      <c r="P593" s="111"/>
    </row>
    <row r="594" spans="1:16" ht="15">
      <c r="A594" s="11"/>
      <c r="B594" s="11"/>
      <c r="C594" s="11"/>
      <c r="N594" s="33"/>
      <c r="O594" s="33"/>
      <c r="P594" s="111"/>
    </row>
    <row r="595" spans="1:16" ht="15">
      <c r="A595" s="11"/>
      <c r="B595" s="11"/>
      <c r="C595" s="11"/>
      <c r="N595" s="33"/>
      <c r="O595" s="33"/>
      <c r="P595" s="111"/>
    </row>
    <row r="596" spans="1:16" ht="15">
      <c r="A596" s="11"/>
      <c r="B596" s="11"/>
      <c r="C596" s="11"/>
      <c r="N596" s="33"/>
      <c r="O596" s="33"/>
      <c r="P596" s="111"/>
    </row>
    <row r="597" spans="1:16" ht="15">
      <c r="A597" s="11"/>
      <c r="B597" s="11"/>
      <c r="C597" s="11"/>
      <c r="N597" s="33"/>
      <c r="O597" s="33"/>
      <c r="P597" s="111"/>
    </row>
    <row r="598" spans="1:16" ht="15">
      <c r="A598" s="11"/>
      <c r="B598" s="11"/>
      <c r="C598" s="11"/>
      <c r="N598" s="33"/>
      <c r="O598" s="33"/>
      <c r="P598" s="111"/>
    </row>
    <row r="599" spans="1:16" ht="15">
      <c r="A599" s="11"/>
      <c r="B599" s="11"/>
      <c r="C599" s="11"/>
      <c r="N599" s="33"/>
      <c r="O599" s="33"/>
      <c r="P599" s="111"/>
    </row>
    <row r="600" spans="1:16" ht="15">
      <c r="A600" s="11"/>
      <c r="B600" s="11"/>
      <c r="C600" s="11"/>
      <c r="N600" s="33"/>
      <c r="O600" s="33"/>
      <c r="P600" s="111"/>
    </row>
    <row r="601" spans="1:16" ht="15">
      <c r="A601" s="11"/>
      <c r="B601" s="11"/>
      <c r="C601" s="11"/>
      <c r="N601" s="33"/>
      <c r="O601" s="33"/>
      <c r="P601" s="111"/>
    </row>
    <row r="602" spans="1:16" ht="15">
      <c r="A602" s="11"/>
      <c r="B602" s="11"/>
      <c r="C602" s="11"/>
      <c r="N602" s="33"/>
      <c r="O602" s="33"/>
      <c r="P602" s="111"/>
    </row>
    <row r="603" spans="1:16" ht="15">
      <c r="A603" s="11"/>
      <c r="B603" s="11"/>
      <c r="C603" s="11"/>
      <c r="N603" s="33"/>
      <c r="O603" s="33"/>
      <c r="P603" s="111"/>
    </row>
    <row r="604" spans="1:16" ht="15">
      <c r="A604" s="11"/>
      <c r="B604" s="11"/>
      <c r="C604" s="11"/>
      <c r="N604" s="33"/>
      <c r="O604" s="33"/>
      <c r="P604" s="111"/>
    </row>
    <row r="605" spans="1:16" ht="15">
      <c r="A605" s="11"/>
      <c r="B605" s="11"/>
      <c r="C605" s="11"/>
      <c r="N605" s="33"/>
      <c r="O605" s="33"/>
      <c r="P605" s="111"/>
    </row>
    <row r="606" spans="1:16" ht="15">
      <c r="A606" s="11"/>
      <c r="B606" s="11"/>
      <c r="C606" s="11"/>
      <c r="N606" s="33"/>
      <c r="O606" s="33"/>
      <c r="P606" s="111"/>
    </row>
    <row r="607" spans="1:16" ht="15">
      <c r="A607" s="11"/>
      <c r="B607" s="11"/>
      <c r="C607" s="11"/>
      <c r="N607" s="33"/>
      <c r="O607" s="33"/>
      <c r="P607" s="111"/>
    </row>
    <row r="608" spans="1:16" ht="15">
      <c r="A608" s="11"/>
      <c r="B608" s="11"/>
      <c r="C608" s="11"/>
      <c r="N608" s="33"/>
      <c r="O608" s="33"/>
      <c r="P608" s="111"/>
    </row>
    <row r="609" spans="1:16" ht="15">
      <c r="A609" s="11"/>
      <c r="B609" s="11"/>
      <c r="C609" s="11"/>
      <c r="N609" s="33"/>
      <c r="O609" s="33"/>
      <c r="P609" s="111"/>
    </row>
    <row r="610" spans="1:16" ht="15">
      <c r="A610" s="11"/>
      <c r="B610" s="11"/>
      <c r="C610" s="11"/>
      <c r="N610" s="33"/>
      <c r="O610" s="33"/>
      <c r="P610" s="111"/>
    </row>
    <row r="611" spans="1:16" ht="15">
      <c r="A611" s="11"/>
      <c r="B611" s="11"/>
      <c r="C611" s="11"/>
      <c r="N611" s="33"/>
      <c r="O611" s="33"/>
      <c r="P611" s="111"/>
    </row>
    <row r="612" spans="1:16" ht="15">
      <c r="A612" s="11"/>
      <c r="B612" s="11"/>
      <c r="C612" s="11"/>
      <c r="N612" s="33"/>
      <c r="O612" s="33"/>
      <c r="P612" s="111"/>
    </row>
    <row r="613" spans="1:16" ht="15">
      <c r="A613" s="11"/>
      <c r="B613" s="11"/>
      <c r="C613" s="11"/>
      <c r="N613" s="33"/>
      <c r="O613" s="33"/>
      <c r="P613" s="111"/>
    </row>
    <row r="614" spans="1:16" ht="15">
      <c r="A614" s="11"/>
      <c r="B614" s="11"/>
      <c r="C614" s="11"/>
      <c r="N614" s="33"/>
      <c r="O614" s="33"/>
      <c r="P614" s="111"/>
    </row>
    <row r="615" spans="1:16" ht="15">
      <c r="A615" s="11"/>
      <c r="B615" s="11"/>
      <c r="C615" s="11"/>
      <c r="N615" s="33"/>
      <c r="O615" s="33"/>
      <c r="P615" s="111"/>
    </row>
    <row r="616" spans="1:16" ht="15">
      <c r="A616" s="11"/>
      <c r="B616" s="11"/>
      <c r="C616" s="11"/>
      <c r="N616" s="33"/>
      <c r="O616" s="33"/>
      <c r="P616" s="111"/>
    </row>
    <row r="617" spans="1:16" ht="15">
      <c r="A617" s="11"/>
      <c r="B617" s="11"/>
      <c r="C617" s="11"/>
      <c r="N617" s="33"/>
      <c r="O617" s="33"/>
      <c r="P617" s="111"/>
    </row>
    <row r="618" spans="1:16" ht="15">
      <c r="A618" s="11"/>
      <c r="B618" s="11"/>
      <c r="C618" s="11"/>
      <c r="N618" s="33"/>
      <c r="O618" s="33"/>
      <c r="P618" s="111"/>
    </row>
    <row r="619" spans="1:16" ht="15">
      <c r="A619" s="11"/>
      <c r="B619" s="11"/>
      <c r="C619" s="11"/>
      <c r="N619" s="33"/>
      <c r="O619" s="33"/>
      <c r="P619" s="111"/>
    </row>
    <row r="620" spans="1:16" ht="15">
      <c r="A620" s="11"/>
      <c r="B620" s="11"/>
      <c r="C620" s="11"/>
      <c r="N620" s="33"/>
      <c r="O620" s="33"/>
      <c r="P620" s="111"/>
    </row>
    <row r="621" spans="1:16" ht="15">
      <c r="A621" s="11"/>
      <c r="B621" s="11"/>
      <c r="C621" s="11"/>
      <c r="N621" s="33"/>
      <c r="O621" s="33"/>
      <c r="P621" s="111"/>
    </row>
    <row r="622" spans="1:16" ht="15">
      <c r="A622" s="11"/>
      <c r="B622" s="11"/>
      <c r="C622" s="11"/>
      <c r="N622" s="33"/>
      <c r="O622" s="33"/>
      <c r="P622" s="111"/>
    </row>
    <row r="623" spans="1:16" ht="15">
      <c r="A623" s="11"/>
      <c r="B623" s="11"/>
      <c r="C623" s="11"/>
      <c r="N623" s="33"/>
      <c r="O623" s="33"/>
      <c r="P623" s="111"/>
    </row>
    <row r="624" spans="1:16" ht="15">
      <c r="A624" s="11"/>
      <c r="B624" s="11"/>
      <c r="C624" s="11"/>
      <c r="N624" s="33"/>
      <c r="O624" s="33"/>
      <c r="P624" s="111"/>
    </row>
    <row r="625" spans="1:16" ht="15">
      <c r="A625" s="11"/>
      <c r="B625" s="11"/>
      <c r="C625" s="11"/>
      <c r="N625" s="33"/>
      <c r="O625" s="33"/>
      <c r="P625" s="111"/>
    </row>
    <row r="626" spans="1:16" ht="15">
      <c r="A626" s="11"/>
      <c r="B626" s="11"/>
      <c r="C626" s="11"/>
      <c r="N626" s="33"/>
      <c r="O626" s="33"/>
      <c r="P626" s="111"/>
    </row>
    <row r="627" spans="1:16" ht="15">
      <c r="A627" s="11"/>
      <c r="B627" s="11"/>
      <c r="C627" s="11"/>
      <c r="N627" s="33"/>
      <c r="O627" s="33"/>
      <c r="P627" s="111"/>
    </row>
    <row r="628" spans="1:16" ht="15">
      <c r="A628" s="11"/>
      <c r="B628" s="11"/>
      <c r="C628" s="11"/>
      <c r="N628" s="33"/>
      <c r="O628" s="33"/>
      <c r="P628" s="111"/>
    </row>
    <row r="629" spans="1:16" ht="15">
      <c r="A629" s="11"/>
      <c r="B629" s="11"/>
      <c r="C629" s="11"/>
      <c r="N629" s="33"/>
      <c r="O629" s="33"/>
      <c r="P629" s="111"/>
    </row>
    <row r="630" spans="1:16" ht="15">
      <c r="A630" s="11"/>
      <c r="B630" s="11"/>
      <c r="C630" s="11"/>
      <c r="N630" s="33"/>
      <c r="O630" s="33"/>
      <c r="P630" s="111"/>
    </row>
    <row r="631" spans="1:16" ht="15">
      <c r="A631" s="11"/>
      <c r="B631" s="11"/>
      <c r="C631" s="11"/>
      <c r="N631" s="33"/>
      <c r="O631" s="33"/>
      <c r="P631" s="111"/>
    </row>
    <row r="632" spans="1:16" ht="15">
      <c r="A632" s="11"/>
      <c r="B632" s="11"/>
      <c r="C632" s="11"/>
      <c r="N632" s="33"/>
      <c r="O632" s="33"/>
      <c r="P632" s="111"/>
    </row>
    <row r="633" spans="1:16" ht="15">
      <c r="A633" s="11"/>
      <c r="B633" s="11"/>
      <c r="C633" s="11"/>
      <c r="N633" s="33"/>
      <c r="O633" s="33"/>
      <c r="P633" s="111"/>
    </row>
    <row r="634" spans="1:16" ht="15">
      <c r="A634" s="11"/>
      <c r="B634" s="11"/>
      <c r="C634" s="11"/>
      <c r="N634" s="33"/>
      <c r="O634" s="33"/>
      <c r="P634" s="111"/>
    </row>
    <row r="635" spans="1:16" ht="15">
      <c r="A635" s="11"/>
      <c r="B635" s="11"/>
      <c r="C635" s="11"/>
      <c r="N635" s="33"/>
      <c r="O635" s="33"/>
      <c r="P635" s="111"/>
    </row>
    <row r="636" spans="1:16" ht="15">
      <c r="A636" s="11"/>
      <c r="B636" s="11"/>
      <c r="C636" s="11"/>
      <c r="N636" s="33"/>
      <c r="O636" s="33"/>
      <c r="P636" s="111"/>
    </row>
    <row r="637" spans="1:16" ht="15">
      <c r="A637" s="11"/>
      <c r="B637" s="11"/>
      <c r="C637" s="11"/>
      <c r="N637" s="33"/>
      <c r="O637" s="33"/>
      <c r="P637" s="111"/>
    </row>
    <row r="638" spans="1:16" ht="15">
      <c r="A638" s="11"/>
      <c r="B638" s="11"/>
      <c r="C638" s="11"/>
      <c r="N638" s="33"/>
      <c r="O638" s="33"/>
      <c r="P638" s="111"/>
    </row>
    <row r="639" spans="1:16" ht="15">
      <c r="A639" s="11"/>
      <c r="B639" s="11"/>
      <c r="C639" s="11"/>
      <c r="N639" s="33"/>
      <c r="O639" s="33"/>
      <c r="P639" s="111"/>
    </row>
    <row r="640" spans="1:16" ht="15">
      <c r="A640" s="11"/>
      <c r="B640" s="11"/>
      <c r="C640" s="11"/>
      <c r="N640" s="33"/>
      <c r="O640" s="33"/>
      <c r="P640" s="111"/>
    </row>
    <row r="641" spans="1:16" ht="15">
      <c r="A641" s="11"/>
      <c r="B641" s="11"/>
      <c r="C641" s="11"/>
      <c r="N641" s="33"/>
      <c r="O641" s="33"/>
      <c r="P641" s="111"/>
    </row>
    <row r="642" spans="1:16" ht="15">
      <c r="A642" s="11"/>
      <c r="B642" s="11"/>
      <c r="C642" s="11"/>
      <c r="N642" s="33"/>
      <c r="O642" s="33"/>
      <c r="P642" s="111"/>
    </row>
    <row r="643" spans="1:16" ht="15">
      <c r="A643" s="11"/>
      <c r="B643" s="11"/>
      <c r="C643" s="11"/>
      <c r="N643" s="33"/>
      <c r="O643" s="33"/>
      <c r="P643" s="111"/>
    </row>
    <row r="644" spans="1:16" ht="15">
      <c r="A644" s="11"/>
      <c r="B644" s="11"/>
      <c r="C644" s="11"/>
      <c r="N644" s="33"/>
      <c r="O644" s="33"/>
      <c r="P644" s="111"/>
    </row>
    <row r="645" spans="1:16" ht="15">
      <c r="A645" s="11"/>
      <c r="B645" s="11"/>
      <c r="C645" s="11"/>
      <c r="N645" s="33"/>
      <c r="O645" s="33"/>
      <c r="P645" s="111"/>
    </row>
    <row r="646" spans="1:16" ht="15">
      <c r="A646" s="11"/>
      <c r="B646" s="11"/>
      <c r="C646" s="11"/>
      <c r="N646" s="33"/>
      <c r="O646" s="33"/>
      <c r="P646" s="111"/>
    </row>
    <row r="647" spans="1:16" ht="15">
      <c r="A647" s="11"/>
      <c r="B647" s="11"/>
      <c r="C647" s="11"/>
      <c r="N647" s="33"/>
      <c r="O647" s="33"/>
      <c r="P647" s="111"/>
    </row>
    <row r="648" spans="1:16" ht="15">
      <c r="A648" s="11"/>
      <c r="B648" s="11"/>
      <c r="C648" s="11"/>
      <c r="N648" s="33"/>
      <c r="O648" s="33"/>
      <c r="P648" s="111"/>
    </row>
    <row r="649" spans="1:16" ht="15">
      <c r="A649" s="11"/>
      <c r="B649" s="11"/>
      <c r="C649" s="11"/>
      <c r="N649" s="33"/>
      <c r="O649" s="33"/>
      <c r="P649" s="111"/>
    </row>
    <row r="650" spans="1:16" ht="15">
      <c r="A650" s="11"/>
      <c r="B650" s="11"/>
      <c r="C650" s="11"/>
      <c r="N650" s="33"/>
      <c r="O650" s="33"/>
      <c r="P650" s="111"/>
    </row>
    <row r="651" spans="1:16" ht="15">
      <c r="A651" s="11"/>
      <c r="B651" s="11"/>
      <c r="C651" s="11"/>
      <c r="N651" s="33"/>
      <c r="O651" s="33"/>
      <c r="P651" s="111"/>
    </row>
    <row r="652" spans="1:16" ht="15">
      <c r="A652" s="11"/>
      <c r="B652" s="11"/>
      <c r="C652" s="11"/>
      <c r="N652" s="33"/>
      <c r="O652" s="33"/>
      <c r="P652" s="111"/>
    </row>
    <row r="653" spans="1:16" ht="15">
      <c r="A653" s="11"/>
      <c r="B653" s="11"/>
      <c r="C653" s="11"/>
      <c r="N653" s="33"/>
      <c r="O653" s="33"/>
      <c r="P653" s="111"/>
    </row>
    <row r="654" spans="1:16" ht="15">
      <c r="A654" s="11"/>
      <c r="B654" s="11"/>
      <c r="C654" s="11"/>
      <c r="N654" s="33"/>
      <c r="O654" s="33"/>
      <c r="P654" s="111"/>
    </row>
    <row r="655" spans="1:16" ht="15">
      <c r="A655" s="11"/>
      <c r="B655" s="11"/>
      <c r="C655" s="11"/>
      <c r="N655" s="33"/>
      <c r="O655" s="33"/>
      <c r="P655" s="111"/>
    </row>
    <row r="656" spans="1:16" ht="15">
      <c r="A656" s="11"/>
      <c r="B656" s="11"/>
      <c r="C656" s="11"/>
      <c r="N656" s="33"/>
      <c r="O656" s="33"/>
      <c r="P656" s="111"/>
    </row>
    <row r="657" spans="1:16" ht="15">
      <c r="A657" s="11"/>
      <c r="B657" s="11"/>
      <c r="C657" s="11"/>
      <c r="N657" s="33"/>
      <c r="O657" s="33"/>
      <c r="P657" s="111"/>
    </row>
    <row r="658" spans="1:16" ht="15">
      <c r="A658" s="11"/>
      <c r="B658" s="11"/>
      <c r="C658" s="11"/>
      <c r="N658" s="33"/>
      <c r="O658" s="33"/>
      <c r="P658" s="111"/>
    </row>
    <row r="659" spans="1:16" ht="15">
      <c r="A659" s="11"/>
      <c r="B659" s="11"/>
      <c r="C659" s="11"/>
      <c r="N659" s="33"/>
      <c r="O659" s="33"/>
      <c r="P659" s="111"/>
    </row>
    <row r="660" spans="1:16" ht="15">
      <c r="A660" s="11"/>
      <c r="B660" s="11"/>
      <c r="C660" s="11"/>
      <c r="N660" s="33"/>
      <c r="O660" s="33"/>
      <c r="P660" s="111"/>
    </row>
    <row r="661" spans="1:16" ht="15">
      <c r="A661" s="11"/>
      <c r="B661" s="11"/>
      <c r="C661" s="11"/>
      <c r="N661" s="33"/>
      <c r="O661" s="33"/>
      <c r="P661" s="111"/>
    </row>
    <row r="662" spans="1:16" ht="15">
      <c r="A662" s="11"/>
      <c r="B662" s="11"/>
      <c r="C662" s="11"/>
      <c r="N662" s="33"/>
      <c r="O662" s="33"/>
      <c r="P662" s="111"/>
    </row>
    <row r="663" spans="1:16" ht="15">
      <c r="A663" s="11"/>
      <c r="B663" s="11"/>
      <c r="C663" s="11"/>
      <c r="N663" s="33"/>
      <c r="O663" s="33"/>
      <c r="P663" s="111"/>
    </row>
    <row r="664" spans="1:16" ht="15">
      <c r="A664" s="11"/>
      <c r="B664" s="11"/>
      <c r="C664" s="11"/>
      <c r="N664" s="33"/>
      <c r="O664" s="33"/>
      <c r="P664" s="111"/>
    </row>
    <row r="665" spans="1:16" ht="15">
      <c r="A665" s="11"/>
      <c r="B665" s="11"/>
      <c r="C665" s="11"/>
      <c r="N665" s="33"/>
      <c r="O665" s="33"/>
      <c r="P665" s="111"/>
    </row>
    <row r="666" spans="1:16" ht="15">
      <c r="A666" s="11"/>
      <c r="B666" s="11"/>
      <c r="C666" s="11"/>
      <c r="N666" s="33"/>
      <c r="O666" s="33"/>
      <c r="P666" s="111"/>
    </row>
    <row r="667" spans="1:16" ht="15">
      <c r="A667" s="11"/>
      <c r="B667" s="11"/>
      <c r="C667" s="11"/>
      <c r="N667" s="33"/>
      <c r="O667" s="33"/>
      <c r="P667" s="111"/>
    </row>
    <row r="668" spans="1:16" ht="15">
      <c r="A668" s="11"/>
      <c r="B668" s="11"/>
      <c r="C668" s="11"/>
      <c r="N668" s="33"/>
      <c r="O668" s="33"/>
      <c r="P668" s="111"/>
    </row>
    <row r="669" spans="1:16" ht="15">
      <c r="A669" s="11"/>
      <c r="B669" s="11"/>
      <c r="C669" s="11"/>
      <c r="N669" s="33"/>
      <c r="O669" s="33"/>
      <c r="P669" s="111"/>
    </row>
    <row r="670" spans="1:16" ht="15">
      <c r="A670" s="11"/>
      <c r="B670" s="11"/>
      <c r="C670" s="11"/>
      <c r="N670" s="33"/>
      <c r="O670" s="33"/>
      <c r="P670" s="111"/>
    </row>
    <row r="671" spans="1:16" ht="15">
      <c r="A671" s="11"/>
      <c r="B671" s="11"/>
      <c r="C671" s="11"/>
      <c r="N671" s="33"/>
      <c r="O671" s="33"/>
      <c r="P671" s="111"/>
    </row>
    <row r="672" spans="1:16" ht="15">
      <c r="A672" s="11"/>
      <c r="B672" s="11"/>
      <c r="C672" s="11"/>
      <c r="N672" s="33"/>
      <c r="O672" s="33"/>
      <c r="P672" s="111"/>
    </row>
    <row r="673" spans="1:16" ht="15">
      <c r="A673" s="11"/>
      <c r="B673" s="11"/>
      <c r="C673" s="11"/>
      <c r="N673" s="33"/>
      <c r="O673" s="33"/>
      <c r="P673" s="111"/>
    </row>
    <row r="674" spans="1:16" ht="15">
      <c r="A674" s="11"/>
      <c r="B674" s="11"/>
      <c r="C674" s="11"/>
      <c r="N674" s="33"/>
      <c r="O674" s="33"/>
      <c r="P674" s="111"/>
    </row>
    <row r="675" spans="1:16" ht="15">
      <c r="A675" s="11"/>
      <c r="B675" s="11"/>
      <c r="C675" s="11"/>
      <c r="N675" s="33"/>
      <c r="O675" s="33"/>
      <c r="P675" s="111"/>
    </row>
    <row r="676" spans="1:16" ht="15">
      <c r="A676" s="11"/>
      <c r="B676" s="11"/>
      <c r="C676" s="11"/>
      <c r="N676" s="33"/>
      <c r="O676" s="33"/>
      <c r="P676" s="111"/>
    </row>
    <row r="677" spans="1:16" ht="15">
      <c r="A677" s="11"/>
      <c r="B677" s="11"/>
      <c r="C677" s="11"/>
      <c r="N677" s="33"/>
      <c r="O677" s="33"/>
      <c r="P677" s="111"/>
    </row>
    <row r="678" spans="1:16" ht="15">
      <c r="A678" s="11"/>
      <c r="B678" s="11"/>
      <c r="C678" s="11"/>
      <c r="N678" s="33"/>
      <c r="O678" s="33"/>
      <c r="P678" s="111"/>
    </row>
    <row r="679" spans="1:16" ht="15">
      <c r="A679" s="11"/>
      <c r="B679" s="11"/>
      <c r="C679" s="11"/>
      <c r="N679" s="33"/>
      <c r="O679" s="33"/>
      <c r="P679" s="111"/>
    </row>
    <row r="680" spans="1:16" ht="15">
      <c r="A680" s="11"/>
      <c r="B680" s="11"/>
      <c r="C680" s="11"/>
      <c r="N680" s="33"/>
      <c r="O680" s="33"/>
      <c r="P680" s="111"/>
    </row>
    <row r="681" spans="1:16" ht="15">
      <c r="A681" s="11"/>
      <c r="B681" s="11"/>
      <c r="C681" s="11"/>
      <c r="N681" s="33"/>
      <c r="O681" s="33"/>
      <c r="P681" s="111"/>
    </row>
    <row r="682" spans="1:16" ht="15">
      <c r="A682" s="11"/>
      <c r="B682" s="11"/>
      <c r="C682" s="11"/>
      <c r="N682" s="33"/>
      <c r="O682" s="33"/>
      <c r="P682" s="111"/>
    </row>
    <row r="683" spans="1:16" ht="15">
      <c r="A683" s="11"/>
      <c r="B683" s="11"/>
      <c r="C683" s="11"/>
      <c r="N683" s="33"/>
      <c r="O683" s="33"/>
      <c r="P683" s="111"/>
    </row>
    <row r="684" spans="1:16" ht="15">
      <c r="A684" s="11"/>
      <c r="B684" s="11"/>
      <c r="C684" s="11"/>
      <c r="N684" s="33"/>
      <c r="O684" s="33"/>
      <c r="P684" s="111"/>
    </row>
    <row r="685" spans="1:16" ht="15">
      <c r="A685" s="11"/>
      <c r="B685" s="11"/>
      <c r="C685" s="11"/>
      <c r="N685" s="33"/>
      <c r="O685" s="33"/>
      <c r="P685" s="111"/>
    </row>
    <row r="686" spans="1:16" ht="15">
      <c r="A686" s="11"/>
      <c r="B686" s="11"/>
      <c r="C686" s="11"/>
      <c r="N686" s="33"/>
      <c r="O686" s="33"/>
      <c r="P686" s="111"/>
    </row>
    <row r="687" spans="1:16" ht="15">
      <c r="A687" s="11"/>
      <c r="B687" s="11"/>
      <c r="C687" s="11"/>
      <c r="N687" s="33"/>
      <c r="O687" s="33"/>
      <c r="P687" s="111"/>
    </row>
    <row r="688" spans="1:16" ht="15">
      <c r="A688" s="11"/>
      <c r="B688" s="11"/>
      <c r="C688" s="11"/>
      <c r="N688" s="33"/>
      <c r="O688" s="33"/>
      <c r="P688" s="111"/>
    </row>
    <row r="689" spans="1:16" ht="15">
      <c r="A689" s="11"/>
      <c r="B689" s="11"/>
      <c r="C689" s="11"/>
      <c r="N689" s="33"/>
      <c r="O689" s="33"/>
      <c r="P689" s="111"/>
    </row>
    <row r="690" spans="1:16" ht="15">
      <c r="A690" s="11"/>
      <c r="B690" s="11"/>
      <c r="C690" s="11"/>
      <c r="N690" s="33"/>
      <c r="O690" s="33"/>
      <c r="P690" s="111"/>
    </row>
    <row r="691" spans="1:16" ht="15">
      <c r="A691" s="11"/>
      <c r="B691" s="11"/>
      <c r="C691" s="11"/>
      <c r="N691" s="33"/>
      <c r="O691" s="33"/>
      <c r="P691" s="111"/>
    </row>
    <row r="692" spans="1:16" ht="15">
      <c r="A692" s="11"/>
      <c r="B692" s="11"/>
      <c r="C692" s="11"/>
      <c r="N692" s="33"/>
      <c r="O692" s="33"/>
      <c r="P692" s="111"/>
    </row>
    <row r="693" spans="1:16" ht="15">
      <c r="A693" s="11"/>
      <c r="B693" s="11"/>
      <c r="C693" s="11"/>
      <c r="N693" s="33"/>
      <c r="O693" s="33"/>
      <c r="P693" s="111"/>
    </row>
    <row r="694" spans="1:16" ht="15">
      <c r="A694" s="11"/>
      <c r="B694" s="11"/>
      <c r="C694" s="11"/>
      <c r="N694" s="33"/>
      <c r="O694" s="33"/>
      <c r="P694" s="111"/>
    </row>
    <row r="695" spans="1:16" ht="15">
      <c r="A695" s="11"/>
      <c r="B695" s="11"/>
      <c r="C695" s="11"/>
      <c r="N695" s="33"/>
      <c r="O695" s="33"/>
      <c r="P695" s="111"/>
    </row>
    <row r="696" spans="1:16" ht="15">
      <c r="A696" s="11"/>
      <c r="B696" s="11"/>
      <c r="C696" s="11"/>
      <c r="N696" s="33"/>
      <c r="O696" s="33"/>
      <c r="P696" s="111"/>
    </row>
    <row r="697" spans="1:16" ht="15">
      <c r="A697" s="11"/>
      <c r="B697" s="11"/>
      <c r="C697" s="11"/>
      <c r="N697" s="33"/>
      <c r="O697" s="33"/>
      <c r="P697" s="111"/>
    </row>
    <row r="698" spans="1:16" ht="15">
      <c r="A698" s="11"/>
      <c r="B698" s="11"/>
      <c r="C698" s="11"/>
      <c r="N698" s="33"/>
      <c r="O698" s="33"/>
      <c r="P698" s="111"/>
    </row>
    <row r="699" spans="1:16" ht="15">
      <c r="A699" s="11"/>
      <c r="B699" s="11"/>
      <c r="C699" s="11"/>
      <c r="N699" s="33"/>
      <c r="O699" s="33"/>
      <c r="P699" s="111"/>
    </row>
    <row r="700" spans="1:16" ht="15">
      <c r="A700" s="11"/>
      <c r="B700" s="11"/>
      <c r="C700" s="11"/>
      <c r="N700" s="33"/>
      <c r="O700" s="33"/>
      <c r="P700" s="111"/>
    </row>
    <row r="701" spans="1:16" ht="15">
      <c r="A701" s="11"/>
      <c r="B701" s="11"/>
      <c r="C701" s="11"/>
      <c r="N701" s="33"/>
      <c r="O701" s="33"/>
      <c r="P701" s="111"/>
    </row>
    <row r="702" spans="1:16" ht="15">
      <c r="A702" s="11"/>
      <c r="B702" s="11"/>
      <c r="C702" s="11"/>
      <c r="N702" s="33"/>
      <c r="O702" s="33"/>
      <c r="P702" s="111"/>
    </row>
    <row r="703" spans="1:16" ht="15">
      <c r="A703" s="11"/>
      <c r="B703" s="11"/>
      <c r="C703" s="11"/>
      <c r="N703" s="33"/>
      <c r="O703" s="33"/>
      <c r="P703" s="111"/>
    </row>
    <row r="704" spans="1:16" ht="15">
      <c r="A704" s="11"/>
      <c r="B704" s="11"/>
      <c r="C704" s="11"/>
      <c r="N704" s="33"/>
      <c r="O704" s="33"/>
      <c r="P704" s="111"/>
    </row>
    <row r="705" spans="1:16" ht="15">
      <c r="A705" s="11"/>
      <c r="B705" s="11"/>
      <c r="C705" s="11"/>
      <c r="N705" s="33"/>
      <c r="O705" s="33"/>
      <c r="P705" s="111"/>
    </row>
    <row r="706" spans="1:16" ht="15">
      <c r="A706" s="11"/>
      <c r="B706" s="11"/>
      <c r="C706" s="11"/>
      <c r="N706" s="33"/>
      <c r="O706" s="33"/>
      <c r="P706" s="111"/>
    </row>
    <row r="707" spans="1:16" ht="15">
      <c r="A707" s="11"/>
      <c r="B707" s="11"/>
      <c r="C707" s="11"/>
      <c r="N707" s="33"/>
      <c r="O707" s="33"/>
      <c r="P707" s="111"/>
    </row>
    <row r="708" spans="1:16" ht="15">
      <c r="A708" s="11"/>
      <c r="B708" s="11"/>
      <c r="C708" s="11"/>
      <c r="N708" s="33"/>
      <c r="O708" s="33"/>
      <c r="P708" s="111"/>
    </row>
    <row r="709" spans="1:16" ht="15">
      <c r="A709" s="11"/>
      <c r="B709" s="11"/>
      <c r="C709" s="11"/>
      <c r="N709" s="33"/>
      <c r="O709" s="33"/>
      <c r="P709" s="111"/>
    </row>
    <row r="710" spans="1:16" ht="15">
      <c r="A710" s="11"/>
      <c r="B710" s="11"/>
      <c r="C710" s="11"/>
      <c r="N710" s="33"/>
      <c r="O710" s="33"/>
      <c r="P710" s="111"/>
    </row>
    <row r="711" spans="1:16" ht="15">
      <c r="A711" s="11"/>
      <c r="B711" s="11"/>
      <c r="C711" s="11"/>
      <c r="N711" s="33"/>
      <c r="O711" s="33"/>
      <c r="P711" s="111"/>
    </row>
    <row r="712" spans="1:16" ht="15">
      <c r="A712" s="11"/>
      <c r="B712" s="11"/>
      <c r="C712" s="11"/>
      <c r="N712" s="33"/>
      <c r="O712" s="33"/>
      <c r="P712" s="111"/>
    </row>
    <row r="713" spans="1:16" ht="15">
      <c r="A713" s="11"/>
      <c r="B713" s="11"/>
      <c r="C713" s="11"/>
      <c r="N713" s="33"/>
      <c r="O713" s="33"/>
      <c r="P713" s="111"/>
    </row>
    <row r="714" spans="1:16" ht="15">
      <c r="A714" s="11"/>
      <c r="B714" s="11"/>
      <c r="C714" s="11"/>
      <c r="N714" s="33"/>
      <c r="O714" s="33"/>
      <c r="P714" s="111"/>
    </row>
    <row r="715" spans="1:16" ht="15">
      <c r="A715" s="11"/>
      <c r="B715" s="11"/>
      <c r="C715" s="11"/>
      <c r="N715" s="33"/>
      <c r="O715" s="33"/>
      <c r="P715" s="111"/>
    </row>
    <row r="716" spans="1:16" ht="15">
      <c r="A716" s="11"/>
      <c r="B716" s="11"/>
      <c r="C716" s="11"/>
      <c r="N716" s="33"/>
      <c r="O716" s="33"/>
      <c r="P716" s="111"/>
    </row>
    <row r="717" spans="1:16" ht="15">
      <c r="A717" s="11"/>
      <c r="B717" s="11"/>
      <c r="C717" s="11"/>
      <c r="N717" s="33"/>
      <c r="O717" s="33"/>
      <c r="P717" s="111"/>
    </row>
    <row r="718" spans="1:16" ht="15">
      <c r="A718" s="11"/>
      <c r="B718" s="11"/>
      <c r="C718" s="11"/>
      <c r="N718" s="33"/>
      <c r="O718" s="33"/>
      <c r="P718" s="111"/>
    </row>
    <row r="719" spans="1:16" ht="15">
      <c r="A719" s="11"/>
      <c r="B719" s="11"/>
      <c r="C719" s="11"/>
      <c r="N719" s="33"/>
      <c r="O719" s="33"/>
      <c r="P719" s="111"/>
    </row>
    <row r="720" spans="1:16" ht="15">
      <c r="A720" s="11"/>
      <c r="B720" s="11"/>
      <c r="C720" s="11"/>
      <c r="N720" s="33"/>
      <c r="O720" s="33"/>
      <c r="P720" s="111"/>
    </row>
    <row r="721" spans="1:16" ht="15">
      <c r="A721" s="11"/>
      <c r="B721" s="11"/>
      <c r="C721" s="11"/>
      <c r="N721" s="33"/>
      <c r="O721" s="33"/>
      <c r="P721" s="111"/>
    </row>
    <row r="722" spans="1:16" ht="15">
      <c r="A722" s="11"/>
      <c r="B722" s="11"/>
      <c r="C722" s="11"/>
      <c r="N722" s="33"/>
      <c r="O722" s="33"/>
      <c r="P722" s="111"/>
    </row>
    <row r="723" spans="1:16" ht="15">
      <c r="A723" s="11"/>
      <c r="B723" s="11"/>
      <c r="C723" s="11"/>
      <c r="N723" s="33"/>
      <c r="O723" s="33"/>
      <c r="P723" s="111"/>
    </row>
    <row r="724" spans="1:16" ht="15">
      <c r="A724" s="11"/>
      <c r="B724" s="11"/>
      <c r="C724" s="11"/>
      <c r="N724" s="33"/>
      <c r="O724" s="33"/>
      <c r="P724" s="111"/>
    </row>
    <row r="725" spans="1:16" ht="15">
      <c r="A725" s="11"/>
      <c r="B725" s="11"/>
      <c r="C725" s="11"/>
      <c r="N725" s="33"/>
      <c r="O725" s="33"/>
      <c r="P725" s="111"/>
    </row>
    <row r="726" spans="1:16" ht="15">
      <c r="A726" s="11"/>
      <c r="B726" s="11"/>
      <c r="C726" s="11"/>
      <c r="N726" s="33"/>
      <c r="O726" s="33"/>
      <c r="P726" s="111"/>
    </row>
    <row r="727" spans="1:16" ht="15">
      <c r="A727" s="11"/>
      <c r="B727" s="11"/>
      <c r="C727" s="11"/>
      <c r="N727" s="33"/>
      <c r="O727" s="33"/>
      <c r="P727" s="111"/>
    </row>
    <row r="728" spans="1:16" ht="15">
      <c r="A728" s="11"/>
      <c r="B728" s="11"/>
      <c r="C728" s="11"/>
      <c r="N728" s="33"/>
      <c r="O728" s="33"/>
      <c r="P728" s="111"/>
    </row>
    <row r="729" spans="1:16" ht="15">
      <c r="A729" s="11"/>
      <c r="B729" s="11"/>
      <c r="C729" s="11"/>
      <c r="N729" s="33"/>
      <c r="O729" s="33"/>
      <c r="P729" s="111"/>
    </row>
    <row r="730" spans="1:16" ht="15">
      <c r="A730" s="11"/>
      <c r="B730" s="11"/>
      <c r="C730" s="11"/>
      <c r="N730" s="33"/>
      <c r="O730" s="33"/>
      <c r="P730" s="111"/>
    </row>
    <row r="731" spans="1:16" ht="15">
      <c r="A731" s="11"/>
      <c r="B731" s="11"/>
      <c r="C731" s="11"/>
      <c r="N731" s="33"/>
      <c r="O731" s="33"/>
      <c r="P731" s="111"/>
    </row>
    <row r="732" spans="1:16" ht="15">
      <c r="A732" s="11"/>
      <c r="B732" s="11"/>
      <c r="C732" s="11"/>
      <c r="N732" s="33"/>
      <c r="O732" s="33"/>
      <c r="P732" s="111"/>
    </row>
    <row r="733" spans="1:16" ht="15">
      <c r="A733" s="11"/>
      <c r="B733" s="11"/>
      <c r="C733" s="11"/>
      <c r="N733" s="33"/>
      <c r="O733" s="33"/>
      <c r="P733" s="111"/>
    </row>
    <row r="734" spans="1:16" ht="15">
      <c r="A734" s="11"/>
      <c r="B734" s="11"/>
      <c r="C734" s="11"/>
      <c r="N734" s="33"/>
      <c r="O734" s="33"/>
      <c r="P734" s="111"/>
    </row>
    <row r="735" spans="1:16" ht="15">
      <c r="A735" s="11"/>
      <c r="B735" s="11"/>
      <c r="C735" s="11"/>
      <c r="N735" s="33"/>
      <c r="O735" s="33"/>
      <c r="P735" s="111"/>
    </row>
    <row r="736" spans="1:16" ht="15">
      <c r="A736" s="11"/>
      <c r="B736" s="11"/>
      <c r="C736" s="11"/>
      <c r="N736" s="33"/>
      <c r="O736" s="33"/>
      <c r="P736" s="111"/>
    </row>
    <row r="737" spans="1:16" ht="15">
      <c r="A737" s="11"/>
      <c r="B737" s="11"/>
      <c r="C737" s="11"/>
      <c r="N737" s="33"/>
      <c r="O737" s="33"/>
      <c r="P737" s="111"/>
    </row>
    <row r="738" spans="1:16" ht="15">
      <c r="A738" s="11"/>
      <c r="B738" s="11"/>
      <c r="C738" s="11"/>
      <c r="N738" s="33"/>
      <c r="O738" s="33"/>
      <c r="P738" s="111"/>
    </row>
    <row r="739" spans="1:16" ht="15">
      <c r="A739" s="11"/>
      <c r="B739" s="11"/>
      <c r="C739" s="11"/>
      <c r="N739" s="33"/>
      <c r="O739" s="33"/>
      <c r="P739" s="111"/>
    </row>
    <row r="740" spans="1:16" ht="15">
      <c r="A740" s="11"/>
      <c r="B740" s="11"/>
      <c r="C740" s="11"/>
      <c r="N740" s="33"/>
      <c r="O740" s="33"/>
      <c r="P740" s="111"/>
    </row>
    <row r="741" spans="1:16" ht="15">
      <c r="A741" s="11"/>
      <c r="B741" s="11"/>
      <c r="C741" s="11"/>
      <c r="N741" s="33"/>
      <c r="O741" s="33"/>
      <c r="P741" s="111"/>
    </row>
    <row r="742" spans="1:16" ht="15">
      <c r="A742" s="11"/>
      <c r="B742" s="11"/>
      <c r="C742" s="11"/>
      <c r="N742" s="33"/>
      <c r="O742" s="33"/>
      <c r="P742" s="111"/>
    </row>
    <row r="743" spans="1:16" ht="15">
      <c r="A743" s="11"/>
      <c r="B743" s="11"/>
      <c r="C743" s="11"/>
      <c r="N743" s="33"/>
      <c r="O743" s="33"/>
      <c r="P743" s="111"/>
    </row>
    <row r="744" spans="1:16" ht="15">
      <c r="A744" s="11"/>
      <c r="B744" s="11"/>
      <c r="C744" s="11"/>
      <c r="N744" s="33"/>
      <c r="O744" s="33"/>
      <c r="P744" s="111"/>
    </row>
    <row r="745" spans="1:16" ht="15">
      <c r="A745" s="11"/>
      <c r="B745" s="11"/>
      <c r="C745" s="11"/>
      <c r="N745" s="33"/>
      <c r="O745" s="33"/>
      <c r="P745" s="111"/>
    </row>
    <row r="746" spans="1:16" ht="15">
      <c r="A746" s="11"/>
      <c r="B746" s="11"/>
      <c r="C746" s="11"/>
      <c r="N746" s="33"/>
      <c r="O746" s="33"/>
      <c r="P746" s="111"/>
    </row>
    <row r="747" spans="1:16" ht="15">
      <c r="A747" s="11"/>
      <c r="B747" s="11"/>
      <c r="C747" s="11"/>
      <c r="N747" s="33"/>
      <c r="O747" s="33"/>
      <c r="P747" s="111"/>
    </row>
    <row r="748" spans="1:16" ht="15">
      <c r="A748" s="11"/>
      <c r="B748" s="11"/>
      <c r="C748" s="11"/>
      <c r="N748" s="33"/>
      <c r="O748" s="33"/>
      <c r="P748" s="111"/>
    </row>
    <row r="749" spans="1:16" ht="15">
      <c r="A749" s="11"/>
      <c r="B749" s="11"/>
      <c r="C749" s="11"/>
      <c r="N749" s="33"/>
      <c r="O749" s="33"/>
      <c r="P749" s="111"/>
    </row>
    <row r="750" spans="1:16" ht="15">
      <c r="A750" s="11"/>
      <c r="B750" s="11"/>
      <c r="C750" s="11"/>
      <c r="N750" s="33"/>
      <c r="O750" s="33"/>
      <c r="P750" s="111"/>
    </row>
    <row r="751" spans="1:16" ht="15">
      <c r="A751" s="11"/>
      <c r="B751" s="11"/>
      <c r="C751" s="11"/>
      <c r="N751" s="33"/>
      <c r="O751" s="33"/>
      <c r="P751" s="111"/>
    </row>
    <row r="752" spans="1:16" ht="15">
      <c r="A752" s="11"/>
      <c r="B752" s="11"/>
      <c r="C752" s="11"/>
      <c r="N752" s="33"/>
      <c r="O752" s="33"/>
      <c r="P752" s="111"/>
    </row>
    <row r="753" spans="1:16" ht="15">
      <c r="A753" s="11"/>
      <c r="B753" s="11"/>
      <c r="C753" s="11"/>
      <c r="N753" s="33"/>
      <c r="O753" s="33"/>
      <c r="P753" s="111"/>
    </row>
    <row r="754" spans="1:16" ht="15">
      <c r="A754" s="11"/>
      <c r="B754" s="11"/>
      <c r="C754" s="11"/>
      <c r="N754" s="33"/>
      <c r="O754" s="33"/>
      <c r="P754" s="111"/>
    </row>
    <row r="755" spans="1:16" ht="15">
      <c r="A755" s="11"/>
      <c r="B755" s="11"/>
      <c r="C755" s="11"/>
      <c r="N755" s="33"/>
      <c r="O755" s="33"/>
      <c r="P755" s="111"/>
    </row>
    <row r="756" spans="1:16" ht="15">
      <c r="A756" s="11"/>
      <c r="B756" s="11"/>
      <c r="C756" s="11"/>
      <c r="N756" s="33"/>
      <c r="O756" s="33"/>
      <c r="P756" s="111"/>
    </row>
    <row r="757" spans="1:16" ht="15">
      <c r="A757" s="11"/>
      <c r="B757" s="11"/>
      <c r="C757" s="11"/>
      <c r="N757" s="33"/>
      <c r="O757" s="33"/>
      <c r="P757" s="111"/>
    </row>
    <row r="758" spans="1:16" ht="15">
      <c r="A758" s="11"/>
      <c r="B758" s="11"/>
      <c r="C758" s="11"/>
      <c r="N758" s="33"/>
      <c r="O758" s="33"/>
      <c r="P758" s="111"/>
    </row>
    <row r="759" spans="1:16" ht="15">
      <c r="A759" s="11"/>
      <c r="B759" s="11"/>
      <c r="C759" s="11"/>
      <c r="N759" s="33"/>
      <c r="O759" s="33"/>
      <c r="P759" s="111"/>
    </row>
    <row r="760" spans="1:16" ht="15">
      <c r="A760" s="11"/>
      <c r="B760" s="11"/>
      <c r="C760" s="11"/>
      <c r="N760" s="33"/>
      <c r="O760" s="33"/>
      <c r="P760" s="111"/>
    </row>
    <row r="761" spans="1:16" ht="15">
      <c r="A761" s="11"/>
      <c r="B761" s="11"/>
      <c r="C761" s="11"/>
      <c r="N761" s="33"/>
      <c r="O761" s="33"/>
      <c r="P761" s="111"/>
    </row>
    <row r="762" spans="1:16" ht="15">
      <c r="A762" s="11"/>
      <c r="B762" s="11"/>
      <c r="C762" s="11"/>
      <c r="N762" s="33"/>
      <c r="O762" s="33"/>
      <c r="P762" s="111"/>
    </row>
    <row r="763" spans="1:16" ht="15">
      <c r="A763" s="11"/>
      <c r="B763" s="11"/>
      <c r="C763" s="11"/>
      <c r="N763" s="33"/>
      <c r="O763" s="33"/>
      <c r="P763" s="111"/>
    </row>
    <row r="764" spans="1:16" ht="15">
      <c r="A764" s="11"/>
      <c r="B764" s="11"/>
      <c r="C764" s="11"/>
      <c r="N764" s="33"/>
      <c r="O764" s="33"/>
      <c r="P764" s="111"/>
    </row>
    <row r="765" spans="1:16" ht="15">
      <c r="A765" s="11"/>
      <c r="B765" s="11"/>
      <c r="C765" s="11"/>
      <c r="N765" s="33"/>
      <c r="O765" s="33"/>
      <c r="P765" s="111"/>
    </row>
    <row r="766" spans="1:16" ht="15">
      <c r="A766" s="11"/>
      <c r="B766" s="11"/>
      <c r="C766" s="11"/>
      <c r="N766" s="33"/>
      <c r="O766" s="33"/>
      <c r="P766" s="111"/>
    </row>
    <row r="767" spans="1:16" ht="15">
      <c r="A767" s="11"/>
      <c r="B767" s="11"/>
      <c r="C767" s="11"/>
      <c r="N767" s="33"/>
      <c r="O767" s="33"/>
      <c r="P767" s="111"/>
    </row>
    <row r="768" spans="1:16" ht="15">
      <c r="A768" s="11"/>
      <c r="B768" s="11"/>
      <c r="C768" s="11"/>
      <c r="N768" s="33"/>
      <c r="O768" s="33"/>
      <c r="P768" s="111"/>
    </row>
    <row r="769" spans="1:16" ht="15">
      <c r="A769" s="11"/>
      <c r="B769" s="11"/>
      <c r="C769" s="11"/>
      <c r="N769" s="33"/>
      <c r="O769" s="33"/>
      <c r="P769" s="111"/>
    </row>
    <row r="770" spans="1:16" ht="15">
      <c r="A770" s="11"/>
      <c r="B770" s="11"/>
      <c r="C770" s="11"/>
      <c r="N770" s="33"/>
      <c r="O770" s="33"/>
      <c r="P770" s="111"/>
    </row>
    <row r="771" spans="1:16" ht="15">
      <c r="A771" s="11"/>
      <c r="B771" s="11"/>
      <c r="C771" s="11"/>
      <c r="N771" s="33"/>
      <c r="O771" s="33"/>
      <c r="P771" s="111"/>
    </row>
    <row r="772" spans="1:16" ht="15">
      <c r="A772" s="11"/>
      <c r="B772" s="11"/>
      <c r="C772" s="11"/>
      <c r="N772" s="33"/>
      <c r="O772" s="33"/>
      <c r="P772" s="111"/>
    </row>
    <row r="773" spans="1:16" ht="15">
      <c r="A773" s="11"/>
      <c r="B773" s="11"/>
      <c r="C773" s="11"/>
      <c r="N773" s="33"/>
      <c r="O773" s="33"/>
      <c r="P773" s="111"/>
    </row>
    <row r="774" spans="1:16" ht="15">
      <c r="A774" s="11"/>
      <c r="B774" s="11"/>
      <c r="C774" s="11"/>
      <c r="N774" s="33"/>
      <c r="O774" s="33"/>
      <c r="P774" s="111"/>
    </row>
    <row r="775" spans="1:16" ht="15">
      <c r="A775" s="11"/>
      <c r="B775" s="11"/>
      <c r="C775" s="11"/>
      <c r="N775" s="33"/>
      <c r="O775" s="33"/>
      <c r="P775" s="111"/>
    </row>
    <row r="776" spans="1:16" ht="15">
      <c r="A776" s="11"/>
      <c r="B776" s="11"/>
      <c r="C776" s="11"/>
      <c r="N776" s="33"/>
      <c r="O776" s="33"/>
      <c r="P776" s="111"/>
    </row>
    <row r="777" spans="1:16" ht="15">
      <c r="A777" s="11"/>
      <c r="B777" s="11"/>
      <c r="C777" s="11"/>
      <c r="N777" s="33"/>
      <c r="O777" s="33"/>
      <c r="P777" s="111"/>
    </row>
    <row r="778" spans="1:16" ht="15">
      <c r="A778" s="11"/>
      <c r="B778" s="11"/>
      <c r="C778" s="11"/>
      <c r="N778" s="33"/>
      <c r="O778" s="33"/>
      <c r="P778" s="111"/>
    </row>
    <row r="779" spans="1:16" ht="15">
      <c r="A779" s="11"/>
      <c r="B779" s="11"/>
      <c r="C779" s="11"/>
      <c r="N779" s="33"/>
      <c r="O779" s="33"/>
      <c r="P779" s="111"/>
    </row>
    <row r="780" spans="1:16" ht="15">
      <c r="A780" s="11"/>
      <c r="B780" s="11"/>
      <c r="C780" s="11"/>
      <c r="N780" s="33"/>
      <c r="O780" s="33"/>
      <c r="P780" s="111"/>
    </row>
    <row r="781" spans="1:16" ht="15">
      <c r="A781" s="11"/>
      <c r="B781" s="11"/>
      <c r="C781" s="11"/>
      <c r="N781" s="33"/>
      <c r="O781" s="33"/>
      <c r="P781" s="111"/>
    </row>
    <row r="782" spans="1:16" ht="15">
      <c r="A782" s="11"/>
      <c r="B782" s="11"/>
      <c r="C782" s="11"/>
      <c r="N782" s="33"/>
      <c r="O782" s="33"/>
      <c r="P782" s="111"/>
    </row>
    <row r="783" spans="1:16" ht="15">
      <c r="A783" s="11"/>
      <c r="B783" s="11"/>
      <c r="C783" s="11"/>
      <c r="N783" s="33"/>
      <c r="O783" s="33"/>
      <c r="P783" s="111"/>
    </row>
    <row r="784" spans="1:16" ht="15">
      <c r="A784" s="11"/>
      <c r="B784" s="11"/>
      <c r="C784" s="11"/>
      <c r="N784" s="33"/>
      <c r="O784" s="33"/>
      <c r="P784" s="111"/>
    </row>
    <row r="785" spans="1:16" ht="15">
      <c r="A785" s="11"/>
      <c r="B785" s="11"/>
      <c r="C785" s="11"/>
      <c r="N785" s="33"/>
      <c r="O785" s="33"/>
      <c r="P785" s="111"/>
    </row>
    <row r="786" spans="1:16" ht="15">
      <c r="A786" s="11"/>
      <c r="B786" s="11"/>
      <c r="C786" s="11"/>
      <c r="N786" s="33"/>
      <c r="O786" s="33"/>
      <c r="P786" s="111"/>
    </row>
    <row r="787" spans="1:16" ht="15">
      <c r="A787" s="11"/>
      <c r="B787" s="11"/>
      <c r="C787" s="11"/>
      <c r="N787" s="33"/>
      <c r="O787" s="33"/>
      <c r="P787" s="111"/>
    </row>
    <row r="788" spans="1:16" ht="15">
      <c r="A788" s="11"/>
      <c r="B788" s="11"/>
      <c r="C788" s="11"/>
      <c r="N788" s="33"/>
      <c r="O788" s="33"/>
      <c r="P788" s="111"/>
    </row>
    <row r="789" spans="1:16" ht="15">
      <c r="A789" s="11"/>
      <c r="B789" s="11"/>
      <c r="C789" s="11"/>
      <c r="N789" s="33"/>
      <c r="O789" s="33"/>
      <c r="P789" s="111"/>
    </row>
    <row r="790" spans="1:16" ht="15">
      <c r="A790" s="11"/>
      <c r="B790" s="11"/>
      <c r="C790" s="11"/>
      <c r="N790" s="33"/>
      <c r="O790" s="33"/>
      <c r="P790" s="111"/>
    </row>
    <row r="791" spans="1:16" ht="15">
      <c r="A791" s="11"/>
      <c r="B791" s="11"/>
      <c r="C791" s="11"/>
      <c r="N791" s="33"/>
      <c r="O791" s="33"/>
      <c r="P791" s="111"/>
    </row>
    <row r="792" spans="1:16" ht="15">
      <c r="A792" s="11"/>
      <c r="B792" s="11"/>
      <c r="C792" s="11"/>
      <c r="N792" s="33"/>
      <c r="O792" s="33"/>
      <c r="P792" s="111"/>
    </row>
    <row r="793" spans="1:16" ht="15">
      <c r="A793" s="11"/>
      <c r="B793" s="11"/>
      <c r="C793" s="11"/>
      <c r="N793" s="33"/>
      <c r="O793" s="33"/>
      <c r="P793" s="111"/>
    </row>
    <row r="794" spans="1:16" ht="15">
      <c r="A794" s="11"/>
      <c r="B794" s="11"/>
      <c r="C794" s="11"/>
      <c r="N794" s="33"/>
      <c r="O794" s="33"/>
      <c r="P794" s="111"/>
    </row>
    <row r="795" spans="1:16" ht="15">
      <c r="A795" s="11"/>
      <c r="B795" s="11"/>
      <c r="C795" s="11"/>
      <c r="N795" s="33"/>
      <c r="O795" s="33"/>
      <c r="P795" s="111"/>
    </row>
    <row r="796" spans="1:16" ht="15">
      <c r="A796" s="11"/>
      <c r="B796" s="11"/>
      <c r="C796" s="11"/>
      <c r="N796" s="33"/>
      <c r="O796" s="33"/>
      <c r="P796" s="111"/>
    </row>
    <row r="797" spans="1:16" ht="15">
      <c r="A797" s="11"/>
      <c r="B797" s="11"/>
      <c r="C797" s="11"/>
      <c r="N797" s="33"/>
      <c r="O797" s="33"/>
      <c r="P797" s="111"/>
    </row>
    <row r="798" spans="1:16" ht="15">
      <c r="A798" s="11"/>
      <c r="B798" s="11"/>
      <c r="C798" s="11"/>
      <c r="N798" s="33"/>
      <c r="O798" s="33"/>
      <c r="P798" s="111"/>
    </row>
    <row r="799" spans="1:16" ht="15">
      <c r="A799" s="11"/>
      <c r="B799" s="11"/>
      <c r="C799" s="11"/>
      <c r="N799" s="33"/>
      <c r="O799" s="33"/>
      <c r="P799" s="111"/>
    </row>
    <row r="800" spans="1:16" ht="15">
      <c r="A800" s="11"/>
      <c r="B800" s="11"/>
      <c r="C800" s="11"/>
      <c r="N800" s="33"/>
      <c r="O800" s="33"/>
      <c r="P800" s="111"/>
    </row>
    <row r="801" spans="1:16" ht="15">
      <c r="A801" s="11"/>
      <c r="B801" s="11"/>
      <c r="C801" s="11"/>
      <c r="N801" s="33"/>
      <c r="O801" s="33"/>
      <c r="P801" s="111"/>
    </row>
    <row r="802" spans="1:16" ht="15">
      <c r="A802" s="11"/>
      <c r="B802" s="11"/>
      <c r="C802" s="11"/>
      <c r="N802" s="33"/>
      <c r="O802" s="33"/>
      <c r="P802" s="111"/>
    </row>
    <row r="803" spans="1:16" ht="15">
      <c r="A803" s="11"/>
      <c r="B803" s="11"/>
      <c r="C803" s="11"/>
      <c r="N803" s="33"/>
      <c r="O803" s="33"/>
      <c r="P803" s="111"/>
    </row>
    <row r="804" spans="1:16" ht="15">
      <c r="A804" s="11"/>
      <c r="B804" s="11"/>
      <c r="C804" s="11"/>
      <c r="N804" s="33"/>
      <c r="O804" s="33"/>
      <c r="P804" s="111"/>
    </row>
    <row r="805" spans="1:16" ht="15">
      <c r="A805" s="11"/>
      <c r="B805" s="11"/>
      <c r="C805" s="11"/>
      <c r="N805" s="33"/>
      <c r="O805" s="33"/>
      <c r="P805" s="111"/>
    </row>
    <row r="806" spans="1:16" ht="15">
      <c r="A806" s="11"/>
      <c r="B806" s="11"/>
      <c r="C806" s="11"/>
      <c r="N806" s="33"/>
      <c r="O806" s="33"/>
      <c r="P806" s="111"/>
    </row>
    <row r="807" spans="1:16" ht="15">
      <c r="A807" s="11"/>
      <c r="B807" s="11"/>
      <c r="C807" s="11"/>
      <c r="N807" s="33"/>
      <c r="O807" s="33"/>
      <c r="P807" s="111"/>
    </row>
    <row r="808" spans="1:16" ht="15">
      <c r="A808" s="11"/>
      <c r="B808" s="11"/>
      <c r="C808" s="11"/>
      <c r="N808" s="33"/>
      <c r="O808" s="33"/>
      <c r="P808" s="111"/>
    </row>
    <row r="809" spans="1:16" ht="15">
      <c r="A809" s="11"/>
      <c r="B809" s="11"/>
      <c r="C809" s="11"/>
      <c r="N809" s="33"/>
      <c r="O809" s="33"/>
      <c r="P809" s="111"/>
    </row>
    <row r="810" spans="1:16" ht="15">
      <c r="A810" s="11"/>
      <c r="B810" s="11"/>
      <c r="C810" s="11"/>
      <c r="N810" s="33"/>
      <c r="O810" s="33"/>
      <c r="P810" s="111"/>
    </row>
    <row r="811" spans="1:16" ht="15">
      <c r="A811" s="11"/>
      <c r="B811" s="11"/>
      <c r="C811" s="11"/>
      <c r="N811" s="33"/>
      <c r="O811" s="33"/>
      <c r="P811" s="111"/>
    </row>
    <row r="812" spans="1:16" ht="15">
      <c r="A812" s="11"/>
      <c r="B812" s="11"/>
      <c r="C812" s="11"/>
      <c r="N812" s="33"/>
      <c r="O812" s="33"/>
      <c r="P812" s="111"/>
    </row>
    <row r="813" spans="1:16" ht="15">
      <c r="A813" s="11"/>
      <c r="B813" s="11"/>
      <c r="C813" s="11"/>
      <c r="N813" s="33"/>
      <c r="O813" s="33"/>
      <c r="P813" s="111"/>
    </row>
    <row r="814" spans="1:16" ht="15">
      <c r="A814" s="11"/>
      <c r="B814" s="11"/>
      <c r="C814" s="11"/>
      <c r="N814" s="33"/>
      <c r="O814" s="33"/>
      <c r="P814" s="111"/>
    </row>
    <row r="815" spans="1:16" ht="15">
      <c r="A815" s="11"/>
      <c r="B815" s="11"/>
      <c r="C815" s="11"/>
      <c r="N815" s="33"/>
      <c r="O815" s="33"/>
      <c r="P815" s="111"/>
    </row>
    <row r="816" spans="1:16" ht="15">
      <c r="A816" s="11"/>
      <c r="B816" s="11"/>
      <c r="C816" s="11"/>
      <c r="N816" s="33"/>
      <c r="O816" s="33"/>
      <c r="P816" s="111"/>
    </row>
    <row r="817" spans="1:16" ht="15">
      <c r="A817" s="11"/>
      <c r="B817" s="11"/>
      <c r="C817" s="11"/>
      <c r="N817" s="33"/>
      <c r="O817" s="33"/>
      <c r="P817" s="111"/>
    </row>
    <row r="818" spans="1:16" ht="15">
      <c r="A818" s="11"/>
      <c r="B818" s="11"/>
      <c r="C818" s="11"/>
      <c r="N818" s="33"/>
      <c r="O818" s="33"/>
      <c r="P818" s="111"/>
    </row>
    <row r="819" spans="1:16" ht="15">
      <c r="A819" s="11"/>
      <c r="B819" s="11"/>
      <c r="C819" s="11"/>
      <c r="N819" s="33"/>
      <c r="O819" s="33"/>
      <c r="P819" s="111"/>
    </row>
    <row r="820" spans="1:16" ht="15">
      <c r="A820" s="11"/>
      <c r="B820" s="11"/>
      <c r="C820" s="11"/>
      <c r="N820" s="33"/>
      <c r="O820" s="33"/>
      <c r="P820" s="111"/>
    </row>
    <row r="821" spans="1:16" ht="15">
      <c r="A821" s="11"/>
      <c r="B821" s="11"/>
      <c r="C821" s="11"/>
      <c r="N821" s="33"/>
      <c r="O821" s="33"/>
      <c r="P821" s="111"/>
    </row>
    <row r="822" spans="1:16" ht="15">
      <c r="A822" s="11"/>
      <c r="B822" s="11"/>
      <c r="C822" s="11"/>
      <c r="N822" s="33"/>
      <c r="O822" s="33"/>
      <c r="P822" s="111"/>
    </row>
    <row r="823" spans="1:16" ht="15">
      <c r="A823" s="11"/>
      <c r="B823" s="11"/>
      <c r="C823" s="11"/>
      <c r="N823" s="33"/>
      <c r="O823" s="33"/>
      <c r="P823" s="111"/>
    </row>
    <row r="824" spans="1:16" ht="15">
      <c r="A824" s="11"/>
      <c r="B824" s="11"/>
      <c r="C824" s="11"/>
      <c r="N824" s="33"/>
      <c r="O824" s="33"/>
      <c r="P824" s="111"/>
    </row>
    <row r="825" spans="1:16" ht="15">
      <c r="A825" s="11"/>
      <c r="B825" s="11"/>
      <c r="C825" s="11"/>
      <c r="N825" s="33"/>
      <c r="O825" s="33"/>
      <c r="P825" s="111"/>
    </row>
    <row r="826" spans="1:16" ht="15">
      <c r="A826" s="11"/>
      <c r="B826" s="11"/>
      <c r="C826" s="11"/>
      <c r="N826" s="33"/>
      <c r="O826" s="33"/>
      <c r="P826" s="111"/>
    </row>
    <row r="827" spans="1:16" ht="15">
      <c r="A827" s="11"/>
      <c r="B827" s="11"/>
      <c r="C827" s="11"/>
      <c r="N827" s="33"/>
      <c r="O827" s="33"/>
      <c r="P827" s="111"/>
    </row>
    <row r="828" spans="1:16" ht="15">
      <c r="A828" s="11"/>
      <c r="B828" s="11"/>
      <c r="C828" s="11"/>
      <c r="N828" s="33"/>
      <c r="O828" s="33"/>
      <c r="P828" s="111"/>
    </row>
    <row r="829" spans="1:16" ht="15">
      <c r="A829" s="11"/>
      <c r="B829" s="11"/>
      <c r="C829" s="11"/>
      <c r="N829" s="33"/>
      <c r="O829" s="33"/>
      <c r="P829" s="111"/>
    </row>
    <row r="830" spans="1:16" ht="15">
      <c r="A830" s="11"/>
      <c r="B830" s="11"/>
      <c r="C830" s="11"/>
      <c r="N830" s="33"/>
      <c r="O830" s="33"/>
      <c r="P830" s="111"/>
    </row>
    <row r="831" spans="1:16" ht="15">
      <c r="A831" s="11"/>
      <c r="B831" s="11"/>
      <c r="C831" s="11"/>
      <c r="N831" s="33"/>
      <c r="O831" s="33"/>
      <c r="P831" s="111"/>
    </row>
    <row r="832" spans="1:16" ht="15">
      <c r="A832" s="11"/>
      <c r="B832" s="11"/>
      <c r="C832" s="11"/>
      <c r="N832" s="33"/>
      <c r="O832" s="33"/>
      <c r="P832" s="111"/>
    </row>
    <row r="833" spans="1:16" ht="15">
      <c r="A833" s="11"/>
      <c r="B833" s="11"/>
      <c r="C833" s="11"/>
      <c r="N833" s="33"/>
      <c r="O833" s="33"/>
      <c r="P833" s="111"/>
    </row>
    <row r="834" spans="1:16" ht="15">
      <c r="A834" s="11"/>
      <c r="B834" s="11"/>
      <c r="C834" s="11"/>
      <c r="N834" s="33"/>
      <c r="O834" s="33"/>
      <c r="P834" s="111"/>
    </row>
    <row r="835" spans="1:16" ht="15">
      <c r="A835" s="11"/>
      <c r="B835" s="11"/>
      <c r="C835" s="11"/>
      <c r="N835" s="33"/>
      <c r="O835" s="33"/>
      <c r="P835" s="111"/>
    </row>
    <row r="836" spans="1:16" ht="15">
      <c r="A836" s="11"/>
      <c r="B836" s="11"/>
      <c r="C836" s="11"/>
      <c r="N836" s="33"/>
      <c r="O836" s="33"/>
      <c r="P836" s="111"/>
    </row>
    <row r="837" spans="1:16" ht="15">
      <c r="A837" s="11"/>
      <c r="B837" s="11"/>
      <c r="C837" s="11"/>
      <c r="N837" s="33"/>
      <c r="O837" s="33"/>
      <c r="P837" s="111"/>
    </row>
    <row r="838" spans="1:16" ht="15">
      <c r="A838" s="11"/>
      <c r="B838" s="11"/>
      <c r="C838" s="11"/>
      <c r="N838" s="33"/>
      <c r="O838" s="33"/>
      <c r="P838" s="111"/>
    </row>
    <row r="839" spans="1:16" ht="15">
      <c r="A839" s="11"/>
      <c r="B839" s="11"/>
      <c r="C839" s="11"/>
      <c r="N839" s="33"/>
      <c r="O839" s="33"/>
      <c r="P839" s="111"/>
    </row>
    <row r="840" spans="1:16" ht="15">
      <c r="A840" s="11"/>
      <c r="B840" s="11"/>
      <c r="C840" s="11"/>
      <c r="N840" s="33"/>
      <c r="O840" s="33"/>
      <c r="P840" s="111"/>
    </row>
    <row r="841" spans="1:16" ht="15">
      <c r="A841" s="11"/>
      <c r="B841" s="11"/>
      <c r="C841" s="11"/>
      <c r="N841" s="33"/>
      <c r="O841" s="33"/>
      <c r="P841" s="111"/>
    </row>
    <row r="842" spans="1:16" ht="15">
      <c r="A842" s="11"/>
      <c r="B842" s="11"/>
      <c r="C842" s="11"/>
      <c r="N842" s="33"/>
      <c r="O842" s="33"/>
      <c r="P842" s="111"/>
    </row>
    <row r="843" spans="1:16" ht="15">
      <c r="A843" s="11"/>
      <c r="B843" s="11"/>
      <c r="C843" s="11"/>
      <c r="N843" s="33"/>
      <c r="O843" s="33"/>
      <c r="P843" s="111"/>
    </row>
    <row r="844" spans="1:16" ht="15">
      <c r="A844" s="11"/>
      <c r="B844" s="11"/>
      <c r="C844" s="11"/>
      <c r="N844" s="33"/>
      <c r="O844" s="33"/>
      <c r="P844" s="111"/>
    </row>
    <row r="845" spans="1:16" ht="15">
      <c r="A845" s="11"/>
      <c r="B845" s="11"/>
      <c r="C845" s="11"/>
      <c r="N845" s="33"/>
      <c r="O845" s="33"/>
      <c r="P845" s="111"/>
    </row>
    <row r="846" spans="1:16" ht="15">
      <c r="A846" s="11"/>
      <c r="B846" s="11"/>
      <c r="C846" s="11"/>
      <c r="N846" s="33"/>
      <c r="O846" s="33"/>
      <c r="P846" s="111"/>
    </row>
    <row r="847" spans="1:16" ht="15">
      <c r="A847" s="11"/>
      <c r="B847" s="11"/>
      <c r="C847" s="11"/>
      <c r="N847" s="33"/>
      <c r="O847" s="33"/>
      <c r="P847" s="111"/>
    </row>
    <row r="848" spans="1:16" ht="15">
      <c r="A848" s="11"/>
      <c r="B848" s="11"/>
      <c r="C848" s="11"/>
      <c r="N848" s="33"/>
      <c r="O848" s="33"/>
      <c r="P848" s="111"/>
    </row>
    <row r="849" spans="1:16" ht="15">
      <c r="A849" s="11"/>
      <c r="B849" s="11"/>
      <c r="C849" s="11"/>
      <c r="N849" s="33"/>
      <c r="O849" s="33"/>
      <c r="P849" s="111"/>
    </row>
    <row r="850" spans="1:16" ht="15">
      <c r="A850" s="11"/>
      <c r="B850" s="11"/>
      <c r="C850" s="11"/>
      <c r="N850" s="33"/>
      <c r="O850" s="33"/>
      <c r="P850" s="111"/>
    </row>
    <row r="851" spans="1:16" ht="15">
      <c r="A851" s="11"/>
      <c r="B851" s="11"/>
      <c r="C851" s="11"/>
      <c r="N851" s="33"/>
      <c r="O851" s="33"/>
      <c r="P851" s="111"/>
    </row>
    <row r="852" spans="1:16" ht="15">
      <c r="A852" s="11"/>
      <c r="B852" s="11"/>
      <c r="C852" s="11"/>
      <c r="N852" s="33"/>
      <c r="O852" s="33"/>
      <c r="P852" s="111"/>
    </row>
    <row r="853" spans="1:16" ht="15">
      <c r="A853" s="11"/>
      <c r="B853" s="11"/>
      <c r="C853" s="11"/>
      <c r="N853" s="33"/>
      <c r="O853" s="33"/>
      <c r="P853" s="111"/>
    </row>
    <row r="854" spans="1:16" ht="15">
      <c r="A854" s="11"/>
      <c r="B854" s="11"/>
      <c r="C854" s="11"/>
      <c r="N854" s="33"/>
      <c r="O854" s="33"/>
      <c r="P854" s="111"/>
    </row>
    <row r="855" spans="1:16" ht="15">
      <c r="A855" s="11"/>
      <c r="B855" s="11"/>
      <c r="C855" s="11"/>
      <c r="N855" s="33"/>
      <c r="O855" s="33"/>
      <c r="P855" s="111"/>
    </row>
    <row r="856" spans="1:16" ht="15">
      <c r="A856" s="11"/>
      <c r="B856" s="11"/>
      <c r="C856" s="11"/>
      <c r="N856" s="33"/>
      <c r="O856" s="33"/>
      <c r="P856" s="111"/>
    </row>
    <row r="857" spans="1:16" ht="15">
      <c r="A857" s="11"/>
      <c r="B857" s="11"/>
      <c r="C857" s="11"/>
      <c r="N857" s="33"/>
      <c r="O857" s="33"/>
      <c r="P857" s="111"/>
    </row>
    <row r="858" spans="1:16" ht="15">
      <c r="A858" s="11"/>
      <c r="B858" s="11"/>
      <c r="C858" s="11"/>
      <c r="N858" s="33"/>
      <c r="O858" s="33"/>
      <c r="P858" s="111"/>
    </row>
    <row r="859" spans="1:16" ht="15">
      <c r="A859" s="11"/>
      <c r="B859" s="11"/>
      <c r="C859" s="11"/>
      <c r="N859" s="33"/>
      <c r="O859" s="33"/>
      <c r="P859" s="111"/>
    </row>
    <row r="860" spans="1:16" ht="15">
      <c r="A860" s="11"/>
      <c r="B860" s="11"/>
      <c r="C860" s="11"/>
      <c r="N860" s="33"/>
      <c r="O860" s="33"/>
      <c r="P860" s="111"/>
    </row>
    <row r="861" spans="1:16" ht="15">
      <c r="A861" s="11"/>
      <c r="B861" s="11"/>
      <c r="C861" s="11"/>
      <c r="N861" s="33"/>
      <c r="O861" s="33"/>
      <c r="P861" s="111"/>
    </row>
    <row r="862" spans="1:16" ht="15">
      <c r="A862" s="11"/>
      <c r="B862" s="11"/>
      <c r="C862" s="11"/>
      <c r="N862" s="33"/>
      <c r="O862" s="33"/>
      <c r="P862" s="111"/>
    </row>
    <row r="863" spans="1:16" ht="15">
      <c r="A863" s="11"/>
      <c r="B863" s="11"/>
      <c r="C863" s="11"/>
      <c r="N863" s="33"/>
      <c r="O863" s="33"/>
      <c r="P863" s="111"/>
    </row>
    <row r="864" spans="1:16" ht="15">
      <c r="A864" s="11"/>
      <c r="B864" s="11"/>
      <c r="C864" s="11"/>
      <c r="N864" s="33"/>
      <c r="O864" s="33"/>
      <c r="P864" s="111"/>
    </row>
    <row r="865" spans="1:16" ht="15">
      <c r="A865" s="11"/>
      <c r="B865" s="11"/>
      <c r="C865" s="11"/>
      <c r="N865" s="33"/>
      <c r="O865" s="33"/>
      <c r="P865" s="111"/>
    </row>
    <row r="866" spans="1:16" ht="15">
      <c r="A866" s="11"/>
      <c r="B866" s="11"/>
      <c r="C866" s="11"/>
      <c r="N866" s="33"/>
      <c r="O866" s="33"/>
      <c r="P866" s="111"/>
    </row>
    <row r="867" spans="1:16" ht="15">
      <c r="A867" s="11"/>
      <c r="B867" s="11"/>
      <c r="C867" s="11"/>
      <c r="N867" s="33"/>
      <c r="O867" s="33"/>
      <c r="P867" s="111"/>
    </row>
    <row r="868" spans="1:16" ht="15">
      <c r="A868" s="11"/>
      <c r="B868" s="11"/>
      <c r="C868" s="11"/>
      <c r="N868" s="33"/>
      <c r="O868" s="33"/>
      <c r="P868" s="111"/>
    </row>
    <row r="869" spans="1:16" ht="15">
      <c r="A869" s="11"/>
      <c r="B869" s="11"/>
      <c r="C869" s="11"/>
      <c r="N869" s="33"/>
      <c r="O869" s="33"/>
      <c r="P869" s="111"/>
    </row>
    <row r="870" spans="1:16" ht="15">
      <c r="A870" s="11"/>
      <c r="B870" s="11"/>
      <c r="C870" s="11"/>
      <c r="N870" s="33"/>
      <c r="O870" s="33"/>
      <c r="P870" s="111"/>
    </row>
    <row r="871" spans="1:16" ht="15">
      <c r="A871" s="11"/>
      <c r="B871" s="11"/>
      <c r="C871" s="11"/>
      <c r="N871" s="33"/>
      <c r="O871" s="33"/>
      <c r="P871" s="111"/>
    </row>
    <row r="872" spans="1:16" ht="15">
      <c r="A872" s="11"/>
      <c r="B872" s="11"/>
      <c r="C872" s="11"/>
      <c r="N872" s="33"/>
      <c r="O872" s="33"/>
      <c r="P872" s="111"/>
    </row>
    <row r="873" spans="1:16" ht="15">
      <c r="A873" s="11"/>
      <c r="B873" s="11"/>
      <c r="C873" s="11"/>
      <c r="N873" s="33"/>
      <c r="O873" s="33"/>
      <c r="P873" s="111"/>
    </row>
    <row r="874" spans="1:16" ht="15">
      <c r="A874" s="11"/>
      <c r="B874" s="11"/>
      <c r="C874" s="11"/>
      <c r="N874" s="33"/>
      <c r="O874" s="33"/>
      <c r="P874" s="111"/>
    </row>
    <row r="875" spans="1:16" ht="15">
      <c r="A875" s="11"/>
      <c r="B875" s="11"/>
      <c r="C875" s="11"/>
      <c r="N875" s="33"/>
      <c r="O875" s="33"/>
      <c r="P875" s="111"/>
    </row>
    <row r="876" spans="1:16" ht="15">
      <c r="A876" s="11"/>
      <c r="B876" s="11"/>
      <c r="C876" s="11"/>
      <c r="N876" s="33"/>
      <c r="O876" s="33"/>
      <c r="P876" s="111"/>
    </row>
    <row r="877" spans="1:16" ht="15">
      <c r="A877" s="11"/>
      <c r="B877" s="11"/>
      <c r="C877" s="11"/>
      <c r="N877" s="33"/>
      <c r="O877" s="33"/>
      <c r="P877" s="111"/>
    </row>
    <row r="878" spans="1:16" ht="15">
      <c r="A878" s="11"/>
      <c r="B878" s="11"/>
      <c r="C878" s="11"/>
      <c r="N878" s="33"/>
      <c r="O878" s="33"/>
      <c r="P878" s="111"/>
    </row>
    <row r="879" spans="1:16" ht="15">
      <c r="A879" s="11"/>
      <c r="B879" s="11"/>
      <c r="C879" s="11"/>
      <c r="N879" s="33"/>
      <c r="O879" s="33"/>
      <c r="P879" s="111"/>
    </row>
    <row r="880" spans="1:16" ht="15">
      <c r="A880" s="11"/>
      <c r="B880" s="11"/>
      <c r="C880" s="11"/>
      <c r="N880" s="33"/>
      <c r="O880" s="33"/>
      <c r="P880" s="111"/>
    </row>
    <row r="881" spans="1:16" ht="15">
      <c r="A881" s="11"/>
      <c r="B881" s="11"/>
      <c r="C881" s="11"/>
      <c r="N881" s="33"/>
      <c r="O881" s="33"/>
      <c r="P881" s="111"/>
    </row>
    <row r="882" spans="1:16" ht="15">
      <c r="A882" s="11"/>
      <c r="B882" s="11"/>
      <c r="C882" s="11"/>
      <c r="N882" s="33"/>
      <c r="O882" s="33"/>
      <c r="P882" s="111"/>
    </row>
    <row r="883" spans="1:16" ht="15">
      <c r="A883" s="11"/>
      <c r="B883" s="11"/>
      <c r="C883" s="11"/>
      <c r="N883" s="33"/>
      <c r="O883" s="33"/>
      <c r="P883" s="111"/>
    </row>
    <row r="884" spans="1:16" ht="15">
      <c r="A884" s="11"/>
      <c r="B884" s="11"/>
      <c r="C884" s="11"/>
      <c r="N884" s="33"/>
      <c r="O884" s="33"/>
      <c r="P884" s="111"/>
    </row>
    <row r="885" spans="1:16" ht="15">
      <c r="A885" s="11"/>
      <c r="B885" s="11"/>
      <c r="C885" s="11"/>
      <c r="N885" s="33"/>
      <c r="O885" s="33"/>
      <c r="P885" s="111"/>
    </row>
    <row r="886" spans="1:16" ht="15">
      <c r="A886" s="11"/>
      <c r="B886" s="11"/>
      <c r="C886" s="11"/>
      <c r="N886" s="33"/>
      <c r="O886" s="33"/>
      <c r="P886" s="111"/>
    </row>
    <row r="887" spans="1:16" ht="15">
      <c r="A887" s="11"/>
      <c r="B887" s="11"/>
      <c r="C887" s="11"/>
      <c r="N887" s="33"/>
      <c r="O887" s="33"/>
      <c r="P887" s="111"/>
    </row>
    <row r="888" spans="1:16" ht="15">
      <c r="A888" s="11"/>
      <c r="B888" s="11"/>
      <c r="C888" s="11"/>
      <c r="N888" s="33"/>
      <c r="O888" s="33"/>
      <c r="P888" s="111"/>
    </row>
    <row r="889" spans="1:16" ht="15">
      <c r="A889" s="11"/>
      <c r="B889" s="11"/>
      <c r="C889" s="11"/>
      <c r="N889" s="33"/>
      <c r="O889" s="33"/>
      <c r="P889" s="111"/>
    </row>
    <row r="890" spans="1:16" ht="15">
      <c r="A890" s="11"/>
      <c r="B890" s="11"/>
      <c r="C890" s="11"/>
      <c r="N890" s="33"/>
      <c r="O890" s="33"/>
      <c r="P890" s="111"/>
    </row>
    <row r="891" spans="1:16" ht="15">
      <c r="A891" s="11"/>
      <c r="B891" s="11"/>
      <c r="C891" s="11"/>
      <c r="N891" s="33"/>
      <c r="O891" s="33"/>
      <c r="P891" s="111"/>
    </row>
    <row r="892" spans="1:16" ht="15">
      <c r="A892" s="11"/>
      <c r="B892" s="11"/>
      <c r="C892" s="11"/>
      <c r="N892" s="33"/>
      <c r="O892" s="33"/>
      <c r="P892" s="111"/>
    </row>
    <row r="893" spans="1:16" ht="15">
      <c r="A893" s="11"/>
      <c r="B893" s="11"/>
      <c r="C893" s="11"/>
      <c r="N893" s="33"/>
      <c r="O893" s="33"/>
      <c r="P893" s="111"/>
    </row>
    <row r="894" spans="1:16" ht="15">
      <c r="A894" s="11"/>
      <c r="B894" s="11"/>
      <c r="C894" s="11"/>
      <c r="N894" s="33"/>
      <c r="O894" s="33"/>
      <c r="P894" s="111"/>
    </row>
    <row r="895" spans="1:16" ht="15">
      <c r="A895" s="11"/>
      <c r="B895" s="11"/>
      <c r="C895" s="11"/>
      <c r="N895" s="33"/>
      <c r="O895" s="33"/>
      <c r="P895" s="111"/>
    </row>
    <row r="896" spans="1:16" ht="15">
      <c r="A896" s="11"/>
      <c r="B896" s="11"/>
      <c r="C896" s="11"/>
      <c r="N896" s="33"/>
      <c r="O896" s="33"/>
      <c r="P896" s="111"/>
    </row>
    <row r="897" spans="1:16" ht="15">
      <c r="A897" s="11"/>
      <c r="B897" s="11"/>
      <c r="C897" s="11"/>
      <c r="N897" s="33"/>
      <c r="O897" s="33"/>
      <c r="P897" s="111"/>
    </row>
    <row r="898" spans="1:16" ht="15">
      <c r="A898" s="11"/>
      <c r="B898" s="11"/>
      <c r="C898" s="11"/>
      <c r="N898" s="33"/>
      <c r="O898" s="33"/>
      <c r="P898" s="111"/>
    </row>
    <row r="899" spans="1:16" ht="15">
      <c r="A899" s="11"/>
      <c r="B899" s="11"/>
      <c r="C899" s="11"/>
      <c r="N899" s="33"/>
      <c r="O899" s="33"/>
      <c r="P899" s="111"/>
    </row>
    <row r="900" spans="1:16" ht="15">
      <c r="A900" s="11"/>
      <c r="B900" s="11"/>
      <c r="C900" s="11"/>
      <c r="N900" s="33"/>
      <c r="O900" s="33"/>
      <c r="P900" s="111"/>
    </row>
    <row r="901" spans="1:16" ht="15">
      <c r="A901" s="11"/>
      <c r="B901" s="11"/>
      <c r="C901" s="11"/>
      <c r="N901" s="33"/>
      <c r="O901" s="33"/>
      <c r="P901" s="111"/>
    </row>
    <row r="902" spans="1:16" ht="15">
      <c r="A902" s="11"/>
      <c r="B902" s="11"/>
      <c r="C902" s="11"/>
      <c r="N902" s="33"/>
      <c r="O902" s="33"/>
      <c r="P902" s="111"/>
    </row>
    <row r="903" spans="1:16" ht="15">
      <c r="A903" s="11"/>
      <c r="B903" s="11"/>
      <c r="C903" s="11"/>
      <c r="N903" s="33"/>
      <c r="O903" s="33"/>
      <c r="P903" s="111"/>
    </row>
    <row r="904" spans="1:16" ht="15">
      <c r="A904" s="11"/>
      <c r="B904" s="11"/>
      <c r="C904" s="11"/>
      <c r="N904" s="33"/>
      <c r="O904" s="33"/>
      <c r="P904" s="111"/>
    </row>
    <row r="905" spans="1:16" ht="15">
      <c r="A905" s="11"/>
      <c r="B905" s="11"/>
      <c r="C905" s="11"/>
      <c r="N905" s="33"/>
      <c r="O905" s="33"/>
      <c r="P905" s="111"/>
    </row>
    <row r="906" spans="1:16" ht="15">
      <c r="A906" s="11"/>
      <c r="B906" s="11"/>
      <c r="C906" s="11"/>
      <c r="N906" s="33"/>
      <c r="O906" s="33"/>
      <c r="P906" s="111"/>
    </row>
    <row r="907" spans="1:16" ht="15">
      <c r="A907" s="11"/>
      <c r="B907" s="11"/>
      <c r="C907" s="11"/>
      <c r="N907" s="33"/>
      <c r="O907" s="33"/>
      <c r="P907" s="111"/>
    </row>
    <row r="908" spans="1:16" ht="15">
      <c r="A908" s="11"/>
      <c r="B908" s="11"/>
      <c r="C908" s="11"/>
      <c r="N908" s="33"/>
      <c r="O908" s="33"/>
      <c r="P908" s="111"/>
    </row>
    <row r="909" spans="1:16" ht="15">
      <c r="A909" s="11"/>
      <c r="B909" s="11"/>
      <c r="C909" s="11"/>
      <c r="N909" s="33"/>
      <c r="O909" s="33"/>
      <c r="P909" s="111"/>
    </row>
    <row r="910" spans="1:16" ht="15">
      <c r="A910" s="11"/>
      <c r="B910" s="11"/>
      <c r="C910" s="11"/>
      <c r="N910" s="33"/>
      <c r="O910" s="33"/>
      <c r="P910" s="111"/>
    </row>
    <row r="911" spans="1:16" ht="15">
      <c r="A911" s="11"/>
      <c r="B911" s="11"/>
      <c r="C911" s="11"/>
      <c r="N911" s="33"/>
      <c r="O911" s="33"/>
      <c r="P911" s="111"/>
    </row>
    <row r="912" spans="1:16" ht="15">
      <c r="A912" s="11"/>
      <c r="B912" s="11"/>
      <c r="C912" s="11"/>
      <c r="N912" s="33"/>
      <c r="O912" s="33"/>
      <c r="P912" s="111"/>
    </row>
    <row r="913" spans="1:16" ht="15">
      <c r="A913" s="11"/>
      <c r="B913" s="11"/>
      <c r="C913" s="11"/>
      <c r="N913" s="33"/>
      <c r="O913" s="33"/>
      <c r="P913" s="111"/>
    </row>
    <row r="914" spans="1:16" ht="15">
      <c r="A914" s="11"/>
      <c r="B914" s="11"/>
      <c r="C914" s="11"/>
      <c r="N914" s="33"/>
      <c r="O914" s="33"/>
      <c r="P914" s="111"/>
    </row>
    <row r="915" spans="1:16" ht="15">
      <c r="A915" s="11"/>
      <c r="B915" s="11"/>
      <c r="C915" s="11"/>
      <c r="N915" s="33"/>
      <c r="O915" s="33"/>
      <c r="P915" s="111"/>
    </row>
    <row r="916" spans="1:16" ht="15">
      <c r="A916" s="11"/>
      <c r="B916" s="11"/>
      <c r="C916" s="11"/>
      <c r="N916" s="33"/>
      <c r="O916" s="33"/>
      <c r="P916" s="111"/>
    </row>
    <row r="917" spans="1:16" ht="15">
      <c r="A917" s="11"/>
      <c r="B917" s="11"/>
      <c r="C917" s="11"/>
      <c r="N917" s="33"/>
      <c r="O917" s="33"/>
      <c r="P917" s="111"/>
    </row>
    <row r="918" spans="1:16" ht="15">
      <c r="A918" s="11"/>
      <c r="B918" s="11"/>
      <c r="C918" s="11"/>
      <c r="N918" s="33"/>
      <c r="O918" s="33"/>
      <c r="P918" s="111"/>
    </row>
    <row r="919" spans="1:16" ht="15">
      <c r="A919" s="11"/>
      <c r="B919" s="11"/>
      <c r="C919" s="11"/>
      <c r="N919" s="33"/>
      <c r="O919" s="33"/>
      <c r="P919" s="111"/>
    </row>
    <row r="920" spans="1:16" ht="15">
      <c r="A920" s="11"/>
      <c r="B920" s="11"/>
      <c r="C920" s="11"/>
      <c r="N920" s="33"/>
      <c r="O920" s="33"/>
      <c r="P920" s="111"/>
    </row>
    <row r="921" spans="1:16" ht="15">
      <c r="A921" s="11"/>
      <c r="B921" s="11"/>
      <c r="C921" s="11"/>
      <c r="N921" s="33"/>
      <c r="O921" s="33"/>
      <c r="P921" s="111"/>
    </row>
    <row r="922" spans="1:16" ht="15">
      <c r="A922" s="11"/>
      <c r="B922" s="11"/>
      <c r="C922" s="11"/>
      <c r="N922" s="33"/>
      <c r="O922" s="33"/>
      <c r="P922" s="111"/>
    </row>
    <row r="923" spans="1:16" ht="15">
      <c r="A923" s="11"/>
      <c r="B923" s="11"/>
      <c r="C923" s="11"/>
      <c r="N923" s="33"/>
      <c r="O923" s="33"/>
      <c r="P923" s="111"/>
    </row>
    <row r="924" spans="1:16" ht="15">
      <c r="A924" s="11"/>
      <c r="B924" s="11"/>
      <c r="C924" s="11"/>
      <c r="N924" s="33"/>
      <c r="O924" s="33"/>
      <c r="P924" s="111"/>
    </row>
    <row r="925" spans="1:16" ht="15">
      <c r="A925" s="11"/>
      <c r="B925" s="11"/>
      <c r="C925" s="11"/>
      <c r="N925" s="33"/>
      <c r="O925" s="33"/>
      <c r="P925" s="111"/>
    </row>
    <row r="926" spans="1:16" ht="15">
      <c r="A926" s="11"/>
      <c r="B926" s="11"/>
      <c r="C926" s="11"/>
      <c r="N926" s="33"/>
      <c r="O926" s="33"/>
      <c r="P926" s="111"/>
    </row>
    <row r="927" spans="1:16" ht="15">
      <c r="A927" s="11"/>
      <c r="B927" s="11"/>
      <c r="C927" s="11"/>
      <c r="N927" s="33"/>
      <c r="O927" s="33"/>
      <c r="P927" s="111"/>
    </row>
    <row r="928" spans="1:16" ht="15">
      <c r="A928" s="11"/>
      <c r="B928" s="11"/>
      <c r="C928" s="11"/>
      <c r="N928" s="33"/>
      <c r="O928" s="33"/>
      <c r="P928" s="111"/>
    </row>
    <row r="929" spans="1:16" ht="15">
      <c r="A929" s="11"/>
      <c r="B929" s="11"/>
      <c r="C929" s="11"/>
      <c r="N929" s="33"/>
      <c r="O929" s="33"/>
      <c r="P929" s="111"/>
    </row>
    <row r="930" spans="1:16" ht="15">
      <c r="A930" s="11"/>
      <c r="B930" s="11"/>
      <c r="C930" s="11"/>
      <c r="N930" s="33"/>
      <c r="O930" s="33"/>
      <c r="P930" s="111"/>
    </row>
    <row r="931" spans="1:16" ht="15">
      <c r="A931" s="11"/>
      <c r="B931" s="11"/>
      <c r="C931" s="11"/>
      <c r="N931" s="33"/>
      <c r="O931" s="33"/>
      <c r="P931" s="111"/>
    </row>
    <row r="932" spans="1:16" ht="15">
      <c r="A932" s="11"/>
      <c r="B932" s="11"/>
      <c r="C932" s="11"/>
      <c r="N932" s="33"/>
      <c r="O932" s="33"/>
      <c r="P932" s="111"/>
    </row>
    <row r="933" spans="1:16" ht="15">
      <c r="A933" s="11"/>
      <c r="B933" s="11"/>
      <c r="C933" s="11"/>
      <c r="N933" s="33"/>
      <c r="O933" s="33"/>
      <c r="P933" s="111"/>
    </row>
    <row r="934" spans="1:16" ht="15">
      <c r="A934" s="11"/>
      <c r="B934" s="11"/>
      <c r="C934" s="11"/>
      <c r="N934" s="33"/>
      <c r="O934" s="33"/>
      <c r="P934" s="111"/>
    </row>
    <row r="935" spans="1:16" ht="15">
      <c r="A935" s="11"/>
      <c r="B935" s="11"/>
      <c r="C935" s="11"/>
      <c r="N935" s="33"/>
      <c r="O935" s="33"/>
      <c r="P935" s="111"/>
    </row>
    <row r="936" spans="1:16" ht="15">
      <c r="A936" s="11"/>
      <c r="B936" s="11"/>
      <c r="C936" s="11"/>
      <c r="N936" s="33"/>
      <c r="O936" s="33"/>
      <c r="P936" s="111"/>
    </row>
    <row r="937" spans="1:16" ht="15">
      <c r="A937" s="11"/>
      <c r="B937" s="11"/>
      <c r="C937" s="11"/>
      <c r="N937" s="33"/>
      <c r="O937" s="33"/>
      <c r="P937" s="111"/>
    </row>
    <row r="938" spans="1:16" ht="15">
      <c r="A938" s="11"/>
      <c r="B938" s="11"/>
      <c r="C938" s="11"/>
      <c r="N938" s="33"/>
      <c r="O938" s="33"/>
      <c r="P938" s="111"/>
    </row>
    <row r="939" spans="1:16" ht="15">
      <c r="A939" s="11"/>
      <c r="B939" s="11"/>
      <c r="C939" s="11"/>
      <c r="N939" s="33"/>
      <c r="O939" s="33"/>
      <c r="P939" s="111"/>
    </row>
    <row r="940" spans="1:16" ht="15">
      <c r="A940" s="11"/>
      <c r="B940" s="11"/>
      <c r="C940" s="11"/>
      <c r="N940" s="33"/>
      <c r="O940" s="33"/>
      <c r="P940" s="111"/>
    </row>
    <row r="941" spans="1:16" ht="15">
      <c r="A941" s="11"/>
      <c r="B941" s="11"/>
      <c r="C941" s="11"/>
      <c r="N941" s="33"/>
      <c r="O941" s="33"/>
      <c r="P941" s="111"/>
    </row>
    <row r="942" spans="1:16" ht="15">
      <c r="A942" s="11"/>
      <c r="B942" s="11"/>
      <c r="C942" s="11"/>
      <c r="N942" s="33"/>
      <c r="O942" s="33"/>
      <c r="P942" s="111"/>
    </row>
    <row r="943" spans="1:16" ht="15">
      <c r="A943" s="11"/>
      <c r="B943" s="11"/>
      <c r="C943" s="11"/>
      <c r="N943" s="33"/>
      <c r="O943" s="33"/>
      <c r="P943" s="111"/>
    </row>
    <row r="944" spans="1:16" ht="15">
      <c r="A944" s="11"/>
      <c r="B944" s="11"/>
      <c r="C944" s="11"/>
      <c r="N944" s="33"/>
      <c r="O944" s="33"/>
      <c r="P944" s="111"/>
    </row>
    <row r="945" spans="1:16" ht="15">
      <c r="A945" s="11"/>
      <c r="B945" s="11"/>
      <c r="C945" s="11"/>
      <c r="N945" s="33"/>
      <c r="O945" s="33"/>
      <c r="P945" s="111"/>
    </row>
    <row r="946" spans="1:16" ht="15">
      <c r="A946" s="11"/>
      <c r="B946" s="11"/>
      <c r="C946" s="11"/>
      <c r="N946" s="33"/>
      <c r="O946" s="33"/>
      <c r="P946" s="111"/>
    </row>
    <row r="947" spans="1:16" ht="15">
      <c r="A947" s="11"/>
      <c r="B947" s="11"/>
      <c r="C947" s="11"/>
      <c r="N947" s="33"/>
      <c r="O947" s="33"/>
      <c r="P947" s="111"/>
    </row>
    <row r="948" spans="1:16" ht="15">
      <c r="A948" s="11"/>
      <c r="B948" s="11"/>
      <c r="C948" s="11"/>
      <c r="N948" s="33"/>
      <c r="O948" s="33"/>
      <c r="P948" s="111"/>
    </row>
    <row r="949" spans="1:16" ht="15">
      <c r="A949" s="11"/>
      <c r="B949" s="11"/>
      <c r="C949" s="11"/>
      <c r="N949" s="33"/>
      <c r="O949" s="33"/>
      <c r="P949" s="111"/>
    </row>
    <row r="950" spans="1:16" ht="15">
      <c r="A950" s="11"/>
      <c r="B950" s="11"/>
      <c r="C950" s="11"/>
      <c r="N950" s="33"/>
      <c r="O950" s="33"/>
      <c r="P950" s="111"/>
    </row>
    <row r="951" spans="1:16" ht="15">
      <c r="A951" s="11"/>
      <c r="B951" s="11"/>
      <c r="C951" s="11"/>
      <c r="N951" s="33"/>
      <c r="O951" s="33"/>
      <c r="P951" s="111"/>
    </row>
    <row r="952" spans="1:16" ht="15">
      <c r="A952" s="11"/>
      <c r="B952" s="11"/>
      <c r="C952" s="11"/>
      <c r="N952" s="33"/>
      <c r="O952" s="33"/>
      <c r="P952" s="111"/>
    </row>
    <row r="953" spans="1:16" ht="15">
      <c r="A953" s="11"/>
      <c r="B953" s="11"/>
      <c r="C953" s="11"/>
      <c r="N953" s="33"/>
      <c r="O953" s="33"/>
      <c r="P953" s="111"/>
    </row>
    <row r="954" spans="1:16" ht="15">
      <c r="A954" s="11"/>
      <c r="B954" s="11"/>
      <c r="C954" s="11"/>
      <c r="N954" s="33"/>
      <c r="O954" s="33"/>
      <c r="P954" s="111"/>
    </row>
    <row r="955" spans="1:16" ht="15">
      <c r="A955" s="11"/>
      <c r="B955" s="11"/>
      <c r="C955" s="11"/>
      <c r="N955" s="33"/>
      <c r="O955" s="33"/>
      <c r="P955" s="111"/>
    </row>
    <row r="956" spans="1:16" ht="15">
      <c r="A956" s="11"/>
      <c r="B956" s="11"/>
      <c r="C956" s="11"/>
      <c r="N956" s="33"/>
      <c r="O956" s="33"/>
      <c r="P956" s="111"/>
    </row>
    <row r="957" spans="1:16" ht="15">
      <c r="A957" s="11"/>
      <c r="B957" s="11"/>
      <c r="C957" s="11"/>
      <c r="N957" s="33"/>
      <c r="O957" s="33"/>
      <c r="P957" s="111"/>
    </row>
    <row r="958" spans="1:16" ht="15">
      <c r="A958" s="11"/>
      <c r="B958" s="11"/>
      <c r="C958" s="11"/>
      <c r="N958" s="33"/>
      <c r="O958" s="33"/>
      <c r="P958" s="111"/>
    </row>
    <row r="959" spans="1:16" ht="15">
      <c r="A959" s="11"/>
      <c r="B959" s="11"/>
      <c r="C959" s="11"/>
      <c r="N959" s="33"/>
      <c r="O959" s="33"/>
      <c r="P959" s="111"/>
    </row>
    <row r="960" spans="1:16" ht="15">
      <c r="A960" s="11"/>
      <c r="B960" s="11"/>
      <c r="C960" s="11"/>
      <c r="N960" s="33"/>
      <c r="O960" s="33"/>
      <c r="P960" s="111"/>
    </row>
    <row r="961" spans="1:16" ht="15">
      <c r="A961" s="11"/>
      <c r="B961" s="11"/>
      <c r="C961" s="11"/>
      <c r="N961" s="33"/>
      <c r="O961" s="33"/>
      <c r="P961" s="111"/>
    </row>
    <row r="962" spans="1:16" ht="15">
      <c r="A962" s="11"/>
      <c r="B962" s="11"/>
      <c r="C962" s="11"/>
      <c r="N962" s="33"/>
      <c r="O962" s="33"/>
      <c r="P962" s="111"/>
    </row>
    <row r="963" spans="1:16" ht="15">
      <c r="A963" s="11"/>
      <c r="B963" s="11"/>
      <c r="C963" s="11"/>
      <c r="N963" s="33"/>
      <c r="O963" s="33"/>
      <c r="P963" s="111"/>
    </row>
    <row r="964" spans="1:16" ht="15">
      <c r="A964" s="11"/>
      <c r="B964" s="11"/>
      <c r="C964" s="11"/>
      <c r="N964" s="33"/>
      <c r="O964" s="33"/>
      <c r="P964" s="111"/>
    </row>
    <row r="965" spans="1:16" ht="15">
      <c r="A965" s="11"/>
      <c r="B965" s="11"/>
      <c r="C965" s="11"/>
      <c r="N965" s="33"/>
      <c r="O965" s="33"/>
      <c r="P965" s="111"/>
    </row>
    <row r="966" spans="1:16" ht="15">
      <c r="A966" s="11"/>
      <c r="B966" s="11"/>
      <c r="C966" s="11"/>
      <c r="N966" s="33"/>
      <c r="O966" s="33"/>
      <c r="P966" s="111"/>
    </row>
    <row r="967" spans="1:16" ht="15">
      <c r="A967" s="11"/>
      <c r="B967" s="11"/>
      <c r="C967" s="11"/>
      <c r="N967" s="33"/>
      <c r="O967" s="33"/>
      <c r="P967" s="111"/>
    </row>
    <row r="968" spans="1:16" ht="15">
      <c r="A968" s="11"/>
      <c r="B968" s="11"/>
      <c r="C968" s="11"/>
      <c r="N968" s="33"/>
      <c r="O968" s="33"/>
      <c r="P968" s="111"/>
    </row>
    <row r="969" spans="1:16" ht="15">
      <c r="A969" s="11"/>
      <c r="B969" s="11"/>
      <c r="C969" s="11"/>
      <c r="N969" s="33"/>
      <c r="O969" s="33"/>
      <c r="P969" s="111"/>
    </row>
    <row r="970" spans="1:16" ht="15">
      <c r="A970" s="11"/>
      <c r="B970" s="11"/>
      <c r="C970" s="11"/>
      <c r="N970" s="33"/>
      <c r="O970" s="33"/>
      <c r="P970" s="111"/>
    </row>
    <row r="971" spans="1:16" ht="15">
      <c r="A971" s="11"/>
      <c r="B971" s="11"/>
      <c r="C971" s="11"/>
      <c r="N971" s="33"/>
      <c r="O971" s="33"/>
      <c r="P971" s="111"/>
    </row>
    <row r="972" spans="1:16" ht="15">
      <c r="A972" s="11"/>
      <c r="B972" s="11"/>
      <c r="C972" s="11"/>
      <c r="N972" s="33"/>
      <c r="O972" s="33"/>
      <c r="P972" s="111"/>
    </row>
    <row r="973" spans="1:16" ht="15">
      <c r="A973" s="11"/>
      <c r="B973" s="11"/>
      <c r="C973" s="11"/>
      <c r="N973" s="33"/>
      <c r="O973" s="33"/>
      <c r="P973" s="111"/>
    </row>
    <row r="974" spans="1:16" ht="15">
      <c r="A974" s="11"/>
      <c r="B974" s="11"/>
      <c r="C974" s="11"/>
      <c r="N974" s="33"/>
      <c r="O974" s="33"/>
      <c r="P974" s="111"/>
    </row>
    <row r="975" spans="1:16" ht="15">
      <c r="A975" s="11"/>
      <c r="B975" s="11"/>
      <c r="C975" s="11"/>
      <c r="N975" s="33"/>
      <c r="O975" s="33"/>
      <c r="P975" s="111"/>
    </row>
    <row r="976" spans="1:16" ht="15">
      <c r="A976" s="11"/>
      <c r="B976" s="11"/>
      <c r="C976" s="11"/>
      <c r="N976" s="33"/>
      <c r="O976" s="33"/>
      <c r="P976" s="111"/>
    </row>
    <row r="977" spans="1:16" ht="15">
      <c r="A977" s="11"/>
      <c r="B977" s="11"/>
      <c r="C977" s="11"/>
      <c r="N977" s="33"/>
      <c r="O977" s="33"/>
      <c r="P977" s="111"/>
    </row>
    <row r="978" spans="1:16" ht="15">
      <c r="A978" s="11"/>
      <c r="B978" s="11"/>
      <c r="C978" s="11"/>
      <c r="N978" s="33"/>
      <c r="O978" s="33"/>
      <c r="P978" s="111"/>
    </row>
    <row r="979" spans="1:16" ht="15">
      <c r="A979" s="11"/>
      <c r="B979" s="11"/>
      <c r="C979" s="11"/>
      <c r="N979" s="33"/>
      <c r="O979" s="33"/>
      <c r="P979" s="111"/>
    </row>
    <row r="980" spans="1:16" ht="15">
      <c r="A980" s="11"/>
      <c r="B980" s="11"/>
      <c r="C980" s="11"/>
      <c r="N980" s="33"/>
      <c r="O980" s="33"/>
      <c r="P980" s="111"/>
    </row>
    <row r="981" spans="1:16" ht="15">
      <c r="A981" s="11"/>
      <c r="B981" s="11"/>
      <c r="C981" s="11"/>
      <c r="N981" s="33"/>
      <c r="O981" s="33"/>
      <c r="P981" s="111"/>
    </row>
    <row r="982" spans="1:16" ht="15">
      <c r="A982" s="11"/>
      <c r="B982" s="11"/>
      <c r="C982" s="11"/>
      <c r="N982" s="33"/>
      <c r="O982" s="33"/>
      <c r="P982" s="111"/>
    </row>
    <row r="983" spans="1:16" ht="15">
      <c r="A983" s="11"/>
      <c r="B983" s="11"/>
      <c r="C983" s="11"/>
      <c r="N983" s="33"/>
      <c r="O983" s="33"/>
      <c r="P983" s="111"/>
    </row>
    <row r="984" spans="1:16" ht="15">
      <c r="A984" s="11"/>
      <c r="B984" s="11"/>
      <c r="C984" s="11"/>
      <c r="N984" s="33"/>
      <c r="O984" s="33"/>
      <c r="P984" s="111"/>
    </row>
    <row r="985" spans="1:16" ht="15">
      <c r="A985" s="11"/>
      <c r="B985" s="11"/>
      <c r="C985" s="11"/>
      <c r="N985" s="33"/>
      <c r="O985" s="33"/>
      <c r="P985" s="111"/>
    </row>
    <row r="986" spans="1:16" ht="15">
      <c r="A986" s="11"/>
      <c r="B986" s="11"/>
      <c r="C986" s="11"/>
      <c r="N986" s="33"/>
      <c r="O986" s="33"/>
      <c r="P986" s="111"/>
    </row>
    <row r="987" spans="1:16" ht="15">
      <c r="A987" s="11"/>
      <c r="B987" s="11"/>
      <c r="C987" s="11"/>
      <c r="N987" s="33"/>
      <c r="O987" s="33"/>
      <c r="P987" s="111"/>
    </row>
    <row r="988" spans="1:16" ht="15">
      <c r="A988" s="11"/>
      <c r="B988" s="11"/>
      <c r="C988" s="11"/>
      <c r="N988" s="33"/>
      <c r="O988" s="33"/>
      <c r="P988" s="111"/>
    </row>
    <row r="989" spans="1:16" ht="15">
      <c r="A989" s="11"/>
      <c r="B989" s="11"/>
      <c r="C989" s="11"/>
      <c r="N989" s="33"/>
      <c r="O989" s="33"/>
      <c r="P989" s="111"/>
    </row>
    <row r="990" spans="1:16" ht="15">
      <c r="A990" s="11"/>
      <c r="B990" s="11"/>
      <c r="C990" s="11"/>
      <c r="N990" s="33"/>
      <c r="O990" s="33"/>
      <c r="P990" s="111"/>
    </row>
    <row r="991" spans="1:16" ht="15">
      <c r="A991" s="11"/>
      <c r="B991" s="11"/>
      <c r="C991" s="11"/>
      <c r="N991" s="33"/>
      <c r="O991" s="33"/>
      <c r="P991" s="111"/>
    </row>
    <row r="992" spans="1:16" ht="15">
      <c r="A992" s="11"/>
      <c r="B992" s="11"/>
      <c r="C992" s="11"/>
      <c r="N992" s="33"/>
      <c r="O992" s="33"/>
      <c r="P992" s="111"/>
    </row>
    <row r="993" spans="1:16" ht="15">
      <c r="A993" s="11"/>
      <c r="B993" s="11"/>
      <c r="C993" s="11"/>
      <c r="N993" s="33"/>
      <c r="O993" s="33"/>
      <c r="P993" s="111"/>
    </row>
    <row r="994" spans="1:16" ht="15">
      <c r="A994" s="11"/>
      <c r="B994" s="11"/>
      <c r="C994" s="11"/>
      <c r="N994" s="33"/>
      <c r="O994" s="33"/>
      <c r="P994" s="111"/>
    </row>
    <row r="995" spans="1:16" ht="15">
      <c r="A995" s="11"/>
      <c r="B995" s="11"/>
      <c r="C995" s="11"/>
      <c r="N995" s="33"/>
      <c r="O995" s="33"/>
      <c r="P995" s="111"/>
    </row>
  </sheetData>
  <hyperlinks>
    <hyperlink ref="P2" r:id="rId1" xr:uid="{53C7CFA9-E8AE-4A5A-B619-8AA98A43E802}"/>
    <hyperlink ref="P3" r:id="rId2" xr:uid="{BAB2375A-D6BD-44A8-ADB6-4670F514223C}"/>
    <hyperlink ref="P4" r:id="rId3" xr:uid="{255978A8-9B76-487A-AF8C-501FC5B1E1EE}"/>
    <hyperlink ref="P5" r:id="rId4" xr:uid="{F2199E24-6185-4599-A4D7-CD8A51879B00}"/>
    <hyperlink ref="P6" r:id="rId5" xr:uid="{FF049806-6768-4DBE-BC2A-55210F274A84}"/>
    <hyperlink ref="P7" r:id="rId6" xr:uid="{9A0E028B-650B-4637-B9CE-4A61710CA98A}"/>
    <hyperlink ref="P8" r:id="rId7" xr:uid="{F53673DC-3A74-425C-BBE9-3D08F3A55561}"/>
    <hyperlink ref="P9" r:id="rId8" xr:uid="{153D6C8E-B616-42A3-AF92-0105AB26A6B4}"/>
    <hyperlink ref="P10" r:id="rId9" xr:uid="{7D0BE0F9-F53D-4321-958E-6103239C299F}"/>
    <hyperlink ref="P11" r:id="rId10" xr:uid="{72F7A976-F69C-4868-81DA-3AFD432BD40A}"/>
    <hyperlink ref="P12" r:id="rId11" xr:uid="{CFE6F743-A3F2-443C-90B0-C618DB6DFB40}"/>
    <hyperlink ref="P13" r:id="rId12" xr:uid="{8F431517-79E1-4960-AE8A-DDE41D47E1D8}"/>
    <hyperlink ref="P14" r:id="rId13" xr:uid="{29A2B1E5-8A73-4E80-B580-1FEF32B9E7B6}"/>
    <hyperlink ref="P15" r:id="rId14" xr:uid="{84ED460A-BB0A-432B-8011-B0AD7C7AD62B}"/>
    <hyperlink ref="P16" r:id="rId15" xr:uid="{8F1ED76A-0447-4F59-81ED-41333076D60C}"/>
    <hyperlink ref="P17" r:id="rId16" xr:uid="{E8EEFB59-5922-4309-B956-EF7CCB92F4E5}"/>
    <hyperlink ref="P18" r:id="rId17" xr:uid="{EE861119-B4B3-4CB9-82D0-A338BCA89237}"/>
    <hyperlink ref="P19" r:id="rId18" xr:uid="{F75F1E0D-19FD-420D-9190-0703165EAB2C}"/>
    <hyperlink ref="P20" r:id="rId19" xr:uid="{AD9C05BB-99F5-457E-9932-0BD58BA9F7B2}"/>
    <hyperlink ref="P21" r:id="rId20" xr:uid="{934DCDC4-6C5C-4790-BC49-B85E0F48A776}"/>
    <hyperlink ref="P22" r:id="rId21" xr:uid="{81A6A8F4-6D28-4838-A6D2-8C73D053FD97}"/>
    <hyperlink ref="P23" r:id="rId22" xr:uid="{DCDDB4C0-95E6-402A-B4E5-04AC336F3E82}"/>
    <hyperlink ref="P24" r:id="rId23" xr:uid="{E80515F9-E1CB-4635-8F91-77C2462DD3F9}"/>
    <hyperlink ref="P25" r:id="rId24" xr:uid="{9B1A5A55-E639-49D7-9AB5-61F4A8BEDA61}"/>
    <hyperlink ref="P26" r:id="rId25" xr:uid="{C048F91E-584C-456B-A5AA-9C9E47D226AE}"/>
    <hyperlink ref="P27" r:id="rId26" xr:uid="{8E69E37C-3E34-4784-AFD5-3A36366FEA13}"/>
    <hyperlink ref="P28" r:id="rId27" xr:uid="{E82AB09F-5DE6-49E7-A95D-84F55040310E}"/>
    <hyperlink ref="P30" r:id="rId28" xr:uid="{21534C50-F0B3-47A1-B960-A8CD36540736}"/>
    <hyperlink ref="P31" r:id="rId29" xr:uid="{63FB244C-F187-4870-9162-BE7FB9E04BD4}"/>
    <hyperlink ref="P33" r:id="rId30" xr:uid="{046E8BA2-CA24-481F-8A70-F5F8A212D550}"/>
    <hyperlink ref="P34" r:id="rId31" xr:uid="{168B5495-36AD-4966-ABE0-44DACFA99EB9}"/>
    <hyperlink ref="P35" r:id="rId32" xr:uid="{F59D84B8-72A1-49DE-AE39-80003A16783F}"/>
    <hyperlink ref="P36" r:id="rId33" xr:uid="{3F9B149A-57AD-422A-A5B0-3E7BE40DCB7B}"/>
    <hyperlink ref="P37" r:id="rId34" xr:uid="{9BF35FFA-E414-480D-A23D-F7D8FBFE4CDA}"/>
    <hyperlink ref="P38" r:id="rId35" xr:uid="{4370356E-C4B7-493E-90BF-0A9F4FF22B8E}"/>
    <hyperlink ref="P39" r:id="rId36" xr:uid="{452F7EC1-EBC4-4AB0-9C8E-58837DBA33AA}"/>
    <hyperlink ref="P40" r:id="rId37" xr:uid="{DD1BBD72-9A90-4A93-A1DD-34198AB9E843}"/>
    <hyperlink ref="P41" r:id="rId38" xr:uid="{C2DD94D7-53BD-47D5-A717-0FDE4AF34DF8}"/>
    <hyperlink ref="P42" r:id="rId39" xr:uid="{8266CB0A-C744-4A5F-B48B-48887D6D9516}"/>
    <hyperlink ref="P43" r:id="rId40" xr:uid="{36F60D64-CC54-45E1-95BB-C8024FB28F4D}"/>
    <hyperlink ref="P44" r:id="rId41" xr:uid="{2B3B66EB-99B3-4EF0-9423-FC4D84DBC8A7}"/>
    <hyperlink ref="P45" r:id="rId42" xr:uid="{D0974633-C97E-4833-A2D2-27AEA4C86E35}"/>
    <hyperlink ref="P46" r:id="rId43" xr:uid="{6FC362B6-5AA5-49DE-A41C-AD0CD5BE97A8}"/>
    <hyperlink ref="P47" r:id="rId44" xr:uid="{F1A4A776-E2D4-4AA3-9EA7-DA940827D8E0}"/>
    <hyperlink ref="P48" r:id="rId45" xr:uid="{DFB97646-EFEF-466E-ABC4-44F29FC5FBFE}"/>
    <hyperlink ref="P49" r:id="rId46" xr:uid="{D84E9717-CF36-49E3-89DD-4CFD8868185D}"/>
    <hyperlink ref="P50" r:id="rId47" xr:uid="{C32896F2-478A-44DC-A531-E75DAC5BC368}"/>
    <hyperlink ref="P51" r:id="rId48" xr:uid="{8419B85E-3B12-41AC-B44C-E8F12EE39D83}"/>
    <hyperlink ref="P52" r:id="rId49" xr:uid="{B396E62C-DF3A-4ED3-9A56-E897935FC771}"/>
    <hyperlink ref="P53" r:id="rId50" xr:uid="{9813F7A6-FB9C-443A-BE5F-B84BF7D9D30B}"/>
    <hyperlink ref="P54" r:id="rId51" xr:uid="{822ACCAF-161A-4900-BBEB-96C4CAC36688}"/>
    <hyperlink ref="P55" r:id="rId52" xr:uid="{B63F3C05-B295-4143-AF13-7421E17DB038}"/>
    <hyperlink ref="P56" r:id="rId53" xr:uid="{C3B0FC4B-54E7-4BF6-926C-18888898812F}"/>
    <hyperlink ref="P57" r:id="rId54" xr:uid="{189965E3-0E63-42A7-9558-123DC1CB9AD5}"/>
    <hyperlink ref="P58" r:id="rId55" xr:uid="{1F988048-3AEF-42C8-81D1-F6007784A66A}"/>
    <hyperlink ref="P59" r:id="rId56" xr:uid="{A23142DD-5FFC-4BB6-8093-041E04323EFD}"/>
    <hyperlink ref="P60" r:id="rId57" xr:uid="{A37ADFF7-24C6-463C-8F86-0C26D02B1301}"/>
    <hyperlink ref="P61" r:id="rId58" xr:uid="{47BBEE49-B392-422C-A722-0B1F84412263}"/>
    <hyperlink ref="P62" r:id="rId59" xr:uid="{16DD50D7-9B21-4670-B7A3-CD94E1D9A2B8}"/>
    <hyperlink ref="P63" r:id="rId60" xr:uid="{78AA6B1F-B660-4A97-8ED7-792DFFE12FF4}"/>
    <hyperlink ref="P64" r:id="rId61" xr:uid="{29D8F8E6-E349-4C03-B59C-0F0561361791}"/>
    <hyperlink ref="P65" r:id="rId62" xr:uid="{D2A79316-D716-404F-A26D-17E627C6BAC5}"/>
    <hyperlink ref="P66" r:id="rId63" xr:uid="{C1DF9E47-2D61-46CE-920E-4CE4F0A6BAEF}"/>
    <hyperlink ref="P67" r:id="rId64" xr:uid="{0AA170D3-D130-4930-831A-A2B87973086D}"/>
    <hyperlink ref="P68" r:id="rId65" xr:uid="{B94F00C2-DF04-48C3-9683-F5914D24D4D7}"/>
    <hyperlink ref="P69" r:id="rId66" xr:uid="{BE997FFE-75EB-4937-BF84-819C52E7ACD0}"/>
    <hyperlink ref="P70" r:id="rId67" xr:uid="{B863CCD9-8043-4694-8BA2-AF7B440EB4F2}"/>
    <hyperlink ref="P71" r:id="rId68" xr:uid="{89489D95-905C-4FDA-8267-474C2F0183A8}"/>
    <hyperlink ref="P72" r:id="rId69" xr:uid="{45517EA0-948D-424E-81FE-F2AA65F92393}"/>
  </hyperlinks>
  <pageMargins left="0.7" right="0.7" top="0.75" bottom="0.75" header="0.3" footer="0.3"/>
  <legacyDrawing r:id="rId7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8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493" sqref="H2493:K2493"/>
    </sheetView>
  </sheetViews>
  <sheetFormatPr defaultColWidth="12.625" defaultRowHeight="15" customHeight="1"/>
  <cols>
    <col min="1" max="1" width="19.875" customWidth="1"/>
    <col min="2" max="2" width="23.125" customWidth="1"/>
    <col min="3" max="3" width="13.5" customWidth="1"/>
    <col min="4" max="4" width="19.5" customWidth="1"/>
    <col min="5" max="5" width="25.875" customWidth="1"/>
    <col min="6" max="6" width="10.75" customWidth="1"/>
    <col min="7" max="7" width="43.5" customWidth="1"/>
    <col min="8" max="8" width="39.125" customWidth="1"/>
    <col min="9" max="9" width="10.375" customWidth="1"/>
    <col min="10" max="10" width="8.5" customWidth="1"/>
    <col min="11" max="11" width="18.125" customWidth="1"/>
    <col min="12" max="12" width="22.5" customWidth="1"/>
    <col min="13" max="26" width="7.625" customWidth="1"/>
  </cols>
  <sheetData>
    <row r="1" spans="1:12" ht="14.25" customHeight="1">
      <c r="A1" s="5" t="s">
        <v>0</v>
      </c>
      <c r="B1" s="5" t="s">
        <v>10</v>
      </c>
      <c r="C1" s="6" t="s">
        <v>11</v>
      </c>
      <c r="D1" s="6" t="s">
        <v>385</v>
      </c>
      <c r="E1" s="6" t="s">
        <v>388</v>
      </c>
      <c r="F1" s="44"/>
      <c r="G1" s="5" t="s">
        <v>389</v>
      </c>
      <c r="H1" s="10" t="s">
        <v>392</v>
      </c>
      <c r="I1" s="10" t="s">
        <v>49</v>
      </c>
      <c r="J1" s="10" t="s">
        <v>50</v>
      </c>
      <c r="K1" s="10" t="s">
        <v>32</v>
      </c>
      <c r="L1" s="10" t="s">
        <v>33</v>
      </c>
    </row>
    <row r="2" spans="1:12" ht="14.25" customHeight="1">
      <c r="A2" s="11" t="s">
        <v>52</v>
      </c>
      <c r="B2" s="15" t="s">
        <v>53</v>
      </c>
      <c r="C2" s="15" t="s">
        <v>394</v>
      </c>
      <c r="D2" s="11" t="s">
        <v>396</v>
      </c>
      <c r="E2" s="11" t="s">
        <v>397</v>
      </c>
      <c r="F2" s="11">
        <v>49.6</v>
      </c>
      <c r="G2" s="11" t="s">
        <v>398</v>
      </c>
      <c r="H2" s="11" t="s">
        <v>63</v>
      </c>
      <c r="J2" s="11" t="s">
        <v>399</v>
      </c>
      <c r="K2" s="11" t="s">
        <v>64</v>
      </c>
      <c r="L2" s="11" t="s">
        <v>400</v>
      </c>
    </row>
    <row r="3" spans="1:12" ht="14.25" customHeight="1">
      <c r="E3" s="11" t="s">
        <v>402</v>
      </c>
      <c r="F3" s="11">
        <v>26.3</v>
      </c>
      <c r="G3" s="11" t="s">
        <v>398</v>
      </c>
      <c r="H3" s="11" t="s">
        <v>63</v>
      </c>
      <c r="J3" s="11" t="s">
        <v>399</v>
      </c>
      <c r="K3" s="11" t="s">
        <v>64</v>
      </c>
    </row>
    <row r="4" spans="1:12" ht="14.25" customHeight="1">
      <c r="E4" s="11" t="s">
        <v>403</v>
      </c>
      <c r="F4" s="11">
        <v>11.7</v>
      </c>
      <c r="G4" s="11" t="s">
        <v>398</v>
      </c>
      <c r="H4" s="11" t="s">
        <v>63</v>
      </c>
      <c r="J4" s="11" t="s">
        <v>399</v>
      </c>
      <c r="K4" s="11" t="s">
        <v>64</v>
      </c>
    </row>
    <row r="5" spans="1:12" ht="14.25" customHeight="1">
      <c r="E5" s="11" t="s">
        <v>406</v>
      </c>
      <c r="F5" s="11">
        <v>0</v>
      </c>
      <c r="G5" s="11" t="s">
        <v>398</v>
      </c>
      <c r="H5" s="11" t="s">
        <v>63</v>
      </c>
      <c r="J5" s="11" t="s">
        <v>399</v>
      </c>
      <c r="K5" s="11" t="s">
        <v>64</v>
      </c>
    </row>
    <row r="6" spans="1:12" ht="14.25" customHeight="1">
      <c r="E6" s="11" t="s">
        <v>407</v>
      </c>
      <c r="F6" s="11">
        <v>1.1000000000000001</v>
      </c>
      <c r="G6" s="11" t="s">
        <v>398</v>
      </c>
      <c r="H6" s="11" t="s">
        <v>63</v>
      </c>
      <c r="J6" s="11" t="s">
        <v>399</v>
      </c>
      <c r="K6" s="11" t="s">
        <v>64</v>
      </c>
    </row>
    <row r="7" spans="1:12" ht="14.25" customHeight="1">
      <c r="E7" s="11" t="s">
        <v>409</v>
      </c>
      <c r="F7" s="11">
        <v>4.9000000000000004</v>
      </c>
      <c r="G7" s="11" t="s">
        <v>398</v>
      </c>
      <c r="H7" s="11" t="s">
        <v>63</v>
      </c>
      <c r="J7" s="11" t="s">
        <v>399</v>
      </c>
      <c r="K7" s="11" t="s">
        <v>64</v>
      </c>
    </row>
    <row r="8" spans="1:12" ht="14.25" customHeight="1">
      <c r="E8" s="11" t="s">
        <v>414</v>
      </c>
      <c r="F8" s="11">
        <v>5</v>
      </c>
      <c r="G8" s="11" t="s">
        <v>398</v>
      </c>
      <c r="H8" s="11" t="s">
        <v>63</v>
      </c>
      <c r="J8" s="11" t="s">
        <v>399</v>
      </c>
      <c r="K8" s="11" t="s">
        <v>64</v>
      </c>
    </row>
    <row r="9" spans="1:12" ht="14.25" customHeight="1">
      <c r="D9" s="11" t="s">
        <v>415</v>
      </c>
      <c r="E9" s="11" t="s">
        <v>397</v>
      </c>
      <c r="F9" s="11">
        <v>31.9</v>
      </c>
      <c r="G9" s="11" t="s">
        <v>398</v>
      </c>
      <c r="H9" s="11" t="s">
        <v>63</v>
      </c>
      <c r="J9" s="11" t="s">
        <v>399</v>
      </c>
      <c r="K9" s="11" t="s">
        <v>64</v>
      </c>
    </row>
    <row r="10" spans="1:12" ht="14.25" customHeight="1">
      <c r="E10" s="11" t="s">
        <v>402</v>
      </c>
      <c r="F10" s="11">
        <v>21.1</v>
      </c>
      <c r="G10" s="11" t="s">
        <v>398</v>
      </c>
      <c r="H10" s="11" t="s">
        <v>63</v>
      </c>
      <c r="J10" s="11" t="s">
        <v>399</v>
      </c>
      <c r="K10" s="11" t="s">
        <v>64</v>
      </c>
    </row>
    <row r="11" spans="1:12" ht="14.25" customHeight="1">
      <c r="E11" s="11" t="s">
        <v>403</v>
      </c>
      <c r="F11" s="11">
        <v>4.5</v>
      </c>
      <c r="G11" s="11" t="s">
        <v>398</v>
      </c>
      <c r="H11" s="11" t="s">
        <v>63</v>
      </c>
      <c r="J11" s="11" t="s">
        <v>399</v>
      </c>
      <c r="K11" s="11" t="s">
        <v>64</v>
      </c>
    </row>
    <row r="12" spans="1:12" ht="14.25" customHeight="1">
      <c r="E12" s="11" t="s">
        <v>406</v>
      </c>
      <c r="F12" s="11">
        <v>4.2</v>
      </c>
      <c r="G12" s="11" t="s">
        <v>398</v>
      </c>
      <c r="H12" s="11" t="s">
        <v>63</v>
      </c>
      <c r="J12" s="11" t="s">
        <v>399</v>
      </c>
      <c r="K12" s="11" t="s">
        <v>64</v>
      </c>
    </row>
    <row r="13" spans="1:12" ht="14.25" customHeight="1">
      <c r="E13" s="11" t="s">
        <v>407</v>
      </c>
      <c r="F13" s="11">
        <v>25.5</v>
      </c>
      <c r="G13" s="11" t="s">
        <v>398</v>
      </c>
      <c r="H13" s="11" t="s">
        <v>63</v>
      </c>
      <c r="J13" s="11" t="s">
        <v>399</v>
      </c>
      <c r="K13" s="11" t="s">
        <v>64</v>
      </c>
    </row>
    <row r="14" spans="1:12" ht="14.25" customHeight="1">
      <c r="E14" s="11" t="s">
        <v>409</v>
      </c>
      <c r="F14" s="11">
        <v>0.1</v>
      </c>
      <c r="G14" s="11" t="s">
        <v>398</v>
      </c>
      <c r="H14" s="11" t="s">
        <v>63</v>
      </c>
      <c r="J14" s="11" t="s">
        <v>399</v>
      </c>
      <c r="K14" s="11" t="s">
        <v>64</v>
      </c>
    </row>
    <row r="15" spans="1:12" ht="14.25" customHeight="1">
      <c r="E15" s="11" t="s">
        <v>414</v>
      </c>
      <c r="F15" s="11">
        <v>2.1</v>
      </c>
      <c r="G15" s="11" t="s">
        <v>398</v>
      </c>
      <c r="H15" s="11" t="s">
        <v>63</v>
      </c>
      <c r="J15" s="11" t="s">
        <v>399</v>
      </c>
      <c r="K15" s="11" t="s">
        <v>64</v>
      </c>
    </row>
    <row r="16" spans="1:12" ht="14.25" customHeight="1">
      <c r="A16" s="11" t="s">
        <v>52</v>
      </c>
      <c r="B16" s="15" t="s">
        <v>53</v>
      </c>
      <c r="C16" s="11">
        <v>196</v>
      </c>
      <c r="E16" s="11" t="s">
        <v>421</v>
      </c>
      <c r="F16" s="11">
        <v>57.7</v>
      </c>
      <c r="G16" s="11" t="s">
        <v>398</v>
      </c>
      <c r="H16" s="11" t="s">
        <v>423</v>
      </c>
      <c r="I16" s="11" t="s">
        <v>71</v>
      </c>
      <c r="J16" s="11">
        <v>2010</v>
      </c>
      <c r="K16" s="11" t="s">
        <v>72</v>
      </c>
      <c r="L16" s="11" t="s">
        <v>425</v>
      </c>
    </row>
    <row r="17" spans="3:11" ht="14.25" customHeight="1">
      <c r="C17" s="11">
        <v>47</v>
      </c>
      <c r="D17" s="11" t="s">
        <v>426</v>
      </c>
      <c r="E17" s="11" t="s">
        <v>427</v>
      </c>
      <c r="F17" s="11">
        <v>97.8</v>
      </c>
      <c r="G17" s="11" t="s">
        <v>429</v>
      </c>
      <c r="H17" s="11" t="s">
        <v>423</v>
      </c>
      <c r="I17" s="11" t="s">
        <v>71</v>
      </c>
      <c r="J17" s="11">
        <v>2010</v>
      </c>
      <c r="K17" s="11" t="s">
        <v>72</v>
      </c>
    </row>
    <row r="18" spans="3:11" ht="14.25" customHeight="1">
      <c r="E18" s="11" t="s">
        <v>430</v>
      </c>
      <c r="F18" s="11">
        <v>67.400000000000006</v>
      </c>
      <c r="G18" s="11" t="s">
        <v>429</v>
      </c>
      <c r="H18" s="11" t="s">
        <v>423</v>
      </c>
      <c r="I18" s="11" t="s">
        <v>71</v>
      </c>
      <c r="J18" s="11">
        <v>2010</v>
      </c>
      <c r="K18" s="11" t="s">
        <v>72</v>
      </c>
    </row>
    <row r="19" spans="3:11" ht="14.25" customHeight="1">
      <c r="E19" s="11" t="s">
        <v>431</v>
      </c>
      <c r="F19" s="11">
        <v>0</v>
      </c>
      <c r="G19" s="11" t="s">
        <v>429</v>
      </c>
      <c r="H19" s="11" t="s">
        <v>423</v>
      </c>
      <c r="I19" s="11" t="s">
        <v>71</v>
      </c>
      <c r="J19" s="11">
        <v>2010</v>
      </c>
      <c r="K19" s="11" t="s">
        <v>72</v>
      </c>
    </row>
    <row r="20" spans="3:11" ht="14.25" customHeight="1">
      <c r="E20" s="11" t="s">
        <v>434</v>
      </c>
      <c r="F20" s="11">
        <v>0</v>
      </c>
      <c r="G20" s="11" t="s">
        <v>429</v>
      </c>
      <c r="H20" s="11" t="s">
        <v>423</v>
      </c>
      <c r="I20" s="11" t="s">
        <v>71</v>
      </c>
      <c r="J20" s="11">
        <v>2010</v>
      </c>
      <c r="K20" s="11" t="s">
        <v>72</v>
      </c>
    </row>
    <row r="21" spans="3:11" ht="14.25" customHeight="1">
      <c r="E21" s="11" t="s">
        <v>437</v>
      </c>
      <c r="F21" s="11">
        <v>0</v>
      </c>
      <c r="G21" s="11" t="s">
        <v>429</v>
      </c>
      <c r="H21" s="11" t="s">
        <v>423</v>
      </c>
      <c r="I21" s="11" t="s">
        <v>71</v>
      </c>
      <c r="J21" s="11">
        <v>2010</v>
      </c>
      <c r="K21" s="11" t="s">
        <v>72</v>
      </c>
    </row>
    <row r="22" spans="3:11" ht="14.25" customHeight="1">
      <c r="E22" s="11" t="s">
        <v>439</v>
      </c>
      <c r="F22" s="11">
        <v>10.9</v>
      </c>
      <c r="G22" s="11" t="s">
        <v>429</v>
      </c>
      <c r="H22" s="11" t="s">
        <v>423</v>
      </c>
      <c r="I22" s="11" t="s">
        <v>71</v>
      </c>
      <c r="J22" s="11">
        <v>2010</v>
      </c>
      <c r="K22" s="11" t="s">
        <v>72</v>
      </c>
    </row>
    <row r="23" spans="3:11" ht="14.25" customHeight="1">
      <c r="E23" s="11" t="s">
        <v>440</v>
      </c>
      <c r="F23" s="11">
        <v>6.5</v>
      </c>
      <c r="G23" s="11" t="s">
        <v>429</v>
      </c>
      <c r="H23" s="11" t="s">
        <v>423</v>
      </c>
      <c r="I23" s="11" t="s">
        <v>71</v>
      </c>
      <c r="J23" s="11">
        <v>2010</v>
      </c>
      <c r="K23" s="11" t="s">
        <v>72</v>
      </c>
    </row>
    <row r="24" spans="3:11" ht="14.25" customHeight="1">
      <c r="E24" s="11" t="s">
        <v>441</v>
      </c>
      <c r="F24" s="11">
        <v>4.3</v>
      </c>
      <c r="G24" s="11" t="s">
        <v>429</v>
      </c>
      <c r="H24" s="11" t="s">
        <v>423</v>
      </c>
      <c r="I24" s="11" t="s">
        <v>71</v>
      </c>
      <c r="J24" s="11">
        <v>2010</v>
      </c>
      <c r="K24" s="11" t="s">
        <v>72</v>
      </c>
    </row>
    <row r="25" spans="3:11" ht="14.25" customHeight="1">
      <c r="E25" s="11" t="s">
        <v>442</v>
      </c>
      <c r="F25" s="11">
        <v>0</v>
      </c>
      <c r="G25" s="11" t="s">
        <v>429</v>
      </c>
      <c r="H25" s="11" t="s">
        <v>423</v>
      </c>
      <c r="I25" s="11" t="s">
        <v>71</v>
      </c>
      <c r="J25" s="11">
        <v>2010</v>
      </c>
      <c r="K25" s="11" t="s">
        <v>72</v>
      </c>
    </row>
    <row r="26" spans="3:11" ht="14.25" customHeight="1">
      <c r="E26" s="11" t="s">
        <v>427</v>
      </c>
      <c r="F26" s="11">
        <v>41</v>
      </c>
      <c r="G26" s="11" t="s">
        <v>444</v>
      </c>
      <c r="H26" s="11" t="s">
        <v>423</v>
      </c>
      <c r="I26" s="11" t="s">
        <v>71</v>
      </c>
      <c r="J26" s="11">
        <v>2010</v>
      </c>
      <c r="K26" s="11" t="s">
        <v>72</v>
      </c>
    </row>
    <row r="27" spans="3:11" ht="14.25" customHeight="1">
      <c r="E27" s="11" t="s">
        <v>430</v>
      </c>
      <c r="F27" s="11">
        <v>58.3</v>
      </c>
      <c r="G27" s="11" t="s">
        <v>444</v>
      </c>
      <c r="H27" s="11" t="s">
        <v>423</v>
      </c>
      <c r="I27" s="11" t="s">
        <v>71</v>
      </c>
      <c r="J27" s="11">
        <v>2010</v>
      </c>
      <c r="K27" s="11" t="s">
        <v>72</v>
      </c>
    </row>
    <row r="28" spans="3:11" ht="14.25" customHeight="1">
      <c r="E28" s="11" t="s">
        <v>431</v>
      </c>
      <c r="F28" s="11">
        <v>0</v>
      </c>
      <c r="G28" s="11" t="s">
        <v>444</v>
      </c>
      <c r="H28" s="11" t="s">
        <v>423</v>
      </c>
      <c r="I28" s="11" t="s">
        <v>71</v>
      </c>
      <c r="J28" s="11">
        <v>2010</v>
      </c>
      <c r="K28" s="11" t="s">
        <v>72</v>
      </c>
    </row>
    <row r="29" spans="3:11" ht="14.25" customHeight="1">
      <c r="E29" s="11" t="s">
        <v>434</v>
      </c>
      <c r="F29" s="11">
        <v>0</v>
      </c>
      <c r="G29" s="11" t="s">
        <v>444</v>
      </c>
      <c r="H29" s="11" t="s">
        <v>423</v>
      </c>
      <c r="I29" s="11" t="s">
        <v>71</v>
      </c>
      <c r="J29" s="11">
        <v>2010</v>
      </c>
      <c r="K29" s="11" t="s">
        <v>72</v>
      </c>
    </row>
    <row r="30" spans="3:11" ht="14.25" customHeight="1">
      <c r="E30" s="11" t="s">
        <v>437</v>
      </c>
      <c r="F30" s="11">
        <v>0</v>
      </c>
      <c r="G30" s="11" t="s">
        <v>444</v>
      </c>
      <c r="H30" s="11" t="s">
        <v>423</v>
      </c>
      <c r="I30" s="11" t="s">
        <v>71</v>
      </c>
      <c r="J30" s="11">
        <v>2010</v>
      </c>
      <c r="K30" s="11" t="s">
        <v>72</v>
      </c>
    </row>
    <row r="31" spans="3:11" ht="14.25" customHeight="1">
      <c r="E31" s="11" t="s">
        <v>439</v>
      </c>
      <c r="F31" s="11">
        <v>0.2</v>
      </c>
      <c r="G31" s="11" t="s">
        <v>444</v>
      </c>
      <c r="H31" s="11" t="s">
        <v>423</v>
      </c>
      <c r="I31" s="11" t="s">
        <v>71</v>
      </c>
      <c r="J31" s="11">
        <v>2010</v>
      </c>
      <c r="K31" s="11" t="s">
        <v>72</v>
      </c>
    </row>
    <row r="32" spans="3:11" ht="14.25" customHeight="1">
      <c r="E32" s="11" t="s">
        <v>440</v>
      </c>
      <c r="F32" s="11">
        <v>0.5</v>
      </c>
      <c r="G32" s="11" t="s">
        <v>444</v>
      </c>
      <c r="H32" s="11" t="s">
        <v>423</v>
      </c>
      <c r="I32" s="11" t="s">
        <v>71</v>
      </c>
      <c r="J32" s="11">
        <v>2010</v>
      </c>
      <c r="K32" s="11" t="s">
        <v>72</v>
      </c>
    </row>
    <row r="33" spans="3:11" ht="14.25" customHeight="1">
      <c r="E33" s="11" t="s">
        <v>441</v>
      </c>
      <c r="F33" s="11">
        <v>0.1</v>
      </c>
      <c r="G33" s="11" t="s">
        <v>444</v>
      </c>
      <c r="H33" s="11" t="s">
        <v>423</v>
      </c>
      <c r="I33" s="11" t="s">
        <v>71</v>
      </c>
      <c r="J33" s="11">
        <v>2010</v>
      </c>
      <c r="K33" s="11" t="s">
        <v>72</v>
      </c>
    </row>
    <row r="34" spans="3:11" ht="14.25" customHeight="1">
      <c r="E34" s="11" t="s">
        <v>442</v>
      </c>
      <c r="F34" s="11">
        <v>0</v>
      </c>
      <c r="G34" s="11" t="s">
        <v>444</v>
      </c>
      <c r="H34" s="11" t="s">
        <v>423</v>
      </c>
      <c r="I34" s="11" t="s">
        <v>71</v>
      </c>
      <c r="J34" s="11">
        <v>2010</v>
      </c>
      <c r="K34" s="11" t="s">
        <v>72</v>
      </c>
    </row>
    <row r="35" spans="3:11" ht="14.25" customHeight="1">
      <c r="E35" s="11" t="s">
        <v>427</v>
      </c>
      <c r="F35" s="11">
        <v>39.299999999999997</v>
      </c>
      <c r="G35" s="11" t="s">
        <v>456</v>
      </c>
      <c r="H35" s="11" t="s">
        <v>423</v>
      </c>
      <c r="I35" s="11" t="s">
        <v>71</v>
      </c>
      <c r="J35" s="11">
        <v>2010</v>
      </c>
      <c r="K35" s="11" t="s">
        <v>72</v>
      </c>
    </row>
    <row r="36" spans="3:11" ht="14.25" customHeight="1">
      <c r="E36" s="11" t="s">
        <v>430</v>
      </c>
      <c r="F36" s="11">
        <v>55.9</v>
      </c>
      <c r="G36" s="11" t="s">
        <v>456</v>
      </c>
      <c r="H36" s="11" t="s">
        <v>423</v>
      </c>
      <c r="I36" s="11" t="s">
        <v>71</v>
      </c>
      <c r="J36" s="11">
        <v>2010</v>
      </c>
      <c r="K36" s="11" t="s">
        <v>72</v>
      </c>
    </row>
    <row r="37" spans="3:11" ht="14.25" customHeight="1">
      <c r="E37" s="11" t="s">
        <v>431</v>
      </c>
      <c r="F37" s="11">
        <v>0</v>
      </c>
      <c r="G37" s="11" t="s">
        <v>456</v>
      </c>
      <c r="H37" s="11" t="s">
        <v>423</v>
      </c>
      <c r="I37" s="11" t="s">
        <v>71</v>
      </c>
      <c r="J37" s="11">
        <v>2010</v>
      </c>
      <c r="K37" s="11" t="s">
        <v>72</v>
      </c>
    </row>
    <row r="38" spans="3:11" ht="14.25" customHeight="1">
      <c r="E38" s="11" t="s">
        <v>434</v>
      </c>
      <c r="F38" s="11">
        <v>0</v>
      </c>
      <c r="G38" s="11" t="s">
        <v>456</v>
      </c>
      <c r="H38" s="11" t="s">
        <v>423</v>
      </c>
      <c r="I38" s="11" t="s">
        <v>71</v>
      </c>
      <c r="J38" s="11">
        <v>2010</v>
      </c>
      <c r="K38" s="11" t="s">
        <v>72</v>
      </c>
    </row>
    <row r="39" spans="3:11" ht="14.25" customHeight="1">
      <c r="E39" s="11" t="s">
        <v>437</v>
      </c>
      <c r="F39" s="11">
        <v>0</v>
      </c>
      <c r="G39" s="11" t="s">
        <v>456</v>
      </c>
      <c r="H39" s="11" t="s">
        <v>423</v>
      </c>
      <c r="I39" s="11" t="s">
        <v>71</v>
      </c>
      <c r="J39" s="11">
        <v>2010</v>
      </c>
      <c r="K39" s="11" t="s">
        <v>72</v>
      </c>
    </row>
    <row r="40" spans="3:11" ht="14.25" customHeight="1">
      <c r="E40" s="11" t="s">
        <v>439</v>
      </c>
      <c r="F40" s="11">
        <v>1</v>
      </c>
      <c r="G40" s="11" t="s">
        <v>456</v>
      </c>
      <c r="H40" s="11" t="s">
        <v>423</v>
      </c>
      <c r="I40" s="11" t="s">
        <v>71</v>
      </c>
      <c r="J40" s="11">
        <v>2010</v>
      </c>
      <c r="K40" s="11" t="s">
        <v>72</v>
      </c>
    </row>
    <row r="41" spans="3:11" ht="14.25" customHeight="1">
      <c r="E41" s="11" t="s">
        <v>440</v>
      </c>
      <c r="F41" s="11">
        <v>3.6</v>
      </c>
      <c r="G41" s="11" t="s">
        <v>456</v>
      </c>
      <c r="H41" s="11" t="s">
        <v>423</v>
      </c>
      <c r="I41" s="11" t="s">
        <v>71</v>
      </c>
      <c r="J41" s="11">
        <v>2010</v>
      </c>
      <c r="K41" s="11" t="s">
        <v>72</v>
      </c>
    </row>
    <row r="42" spans="3:11" ht="14.25" customHeight="1">
      <c r="E42" s="11" t="s">
        <v>441</v>
      </c>
      <c r="F42" s="11">
        <v>0.2</v>
      </c>
      <c r="G42" s="11" t="s">
        <v>456</v>
      </c>
      <c r="H42" s="11" t="s">
        <v>423</v>
      </c>
      <c r="I42" s="11" t="s">
        <v>71</v>
      </c>
      <c r="J42" s="11">
        <v>2010</v>
      </c>
      <c r="K42" s="11" t="s">
        <v>72</v>
      </c>
    </row>
    <row r="43" spans="3:11" ht="14.25" customHeight="1">
      <c r="E43" s="11" t="s">
        <v>442</v>
      </c>
      <c r="F43" s="11">
        <v>0</v>
      </c>
      <c r="G43" s="11" t="s">
        <v>456</v>
      </c>
      <c r="H43" s="11" t="s">
        <v>423</v>
      </c>
      <c r="I43" s="11" t="s">
        <v>71</v>
      </c>
      <c r="J43" s="11">
        <v>2010</v>
      </c>
      <c r="K43" s="11" t="s">
        <v>72</v>
      </c>
    </row>
    <row r="44" spans="3:11" ht="14.25" customHeight="1">
      <c r="C44" s="11">
        <v>13</v>
      </c>
      <c r="D44" s="11" t="s">
        <v>466</v>
      </c>
      <c r="E44" s="11" t="s">
        <v>427</v>
      </c>
      <c r="F44" s="11">
        <v>61.5</v>
      </c>
      <c r="G44" s="11" t="s">
        <v>429</v>
      </c>
      <c r="H44" s="11" t="s">
        <v>423</v>
      </c>
      <c r="I44" s="11" t="s">
        <v>71</v>
      </c>
      <c r="J44" s="11">
        <v>2010</v>
      </c>
      <c r="K44" s="11" t="s">
        <v>72</v>
      </c>
    </row>
    <row r="45" spans="3:11" ht="14.25" customHeight="1">
      <c r="E45" s="11" t="s">
        <v>430</v>
      </c>
      <c r="F45" s="11">
        <v>30.8</v>
      </c>
      <c r="G45" s="11" t="s">
        <v>429</v>
      </c>
      <c r="H45" s="11" t="s">
        <v>423</v>
      </c>
      <c r="I45" s="11" t="s">
        <v>71</v>
      </c>
      <c r="J45" s="11">
        <v>2010</v>
      </c>
      <c r="K45" s="11" t="s">
        <v>72</v>
      </c>
    </row>
    <row r="46" spans="3:11" ht="14.25" customHeight="1">
      <c r="E46" s="11" t="s">
        <v>431</v>
      </c>
      <c r="F46" s="11">
        <v>7.7</v>
      </c>
      <c r="G46" s="11" t="s">
        <v>429</v>
      </c>
      <c r="H46" s="11" t="s">
        <v>423</v>
      </c>
      <c r="I46" s="11" t="s">
        <v>71</v>
      </c>
      <c r="J46" s="11">
        <v>2010</v>
      </c>
      <c r="K46" s="11" t="s">
        <v>72</v>
      </c>
    </row>
    <row r="47" spans="3:11" ht="14.25" customHeight="1">
      <c r="E47" s="11" t="s">
        <v>434</v>
      </c>
      <c r="F47" s="11">
        <v>30.8</v>
      </c>
      <c r="G47" s="11" t="s">
        <v>429</v>
      </c>
      <c r="H47" s="11" t="s">
        <v>423</v>
      </c>
      <c r="I47" s="11" t="s">
        <v>71</v>
      </c>
      <c r="J47" s="11">
        <v>2010</v>
      </c>
      <c r="K47" s="11" t="s">
        <v>72</v>
      </c>
    </row>
    <row r="48" spans="3:11" ht="14.25" customHeight="1">
      <c r="E48" s="11" t="s">
        <v>437</v>
      </c>
      <c r="F48" s="11">
        <v>7.7</v>
      </c>
      <c r="G48" s="11" t="s">
        <v>429</v>
      </c>
      <c r="H48" s="11" t="s">
        <v>423</v>
      </c>
      <c r="I48" s="11" t="s">
        <v>71</v>
      </c>
      <c r="J48" s="11">
        <v>2010</v>
      </c>
      <c r="K48" s="11" t="s">
        <v>72</v>
      </c>
    </row>
    <row r="49" spans="5:11" ht="14.25" customHeight="1">
      <c r="E49" s="11" t="s">
        <v>439</v>
      </c>
      <c r="F49" s="11">
        <v>7.7</v>
      </c>
      <c r="G49" s="11" t="s">
        <v>429</v>
      </c>
      <c r="H49" s="11" t="s">
        <v>423</v>
      </c>
      <c r="I49" s="11" t="s">
        <v>71</v>
      </c>
      <c r="J49" s="11">
        <v>2010</v>
      </c>
      <c r="K49" s="11" t="s">
        <v>72</v>
      </c>
    </row>
    <row r="50" spans="5:11" ht="14.25" customHeight="1">
      <c r="E50" s="11" t="s">
        <v>440</v>
      </c>
      <c r="F50" s="11">
        <v>0</v>
      </c>
      <c r="G50" s="11" t="s">
        <v>429</v>
      </c>
      <c r="H50" s="11" t="s">
        <v>423</v>
      </c>
      <c r="I50" s="11" t="s">
        <v>71</v>
      </c>
      <c r="J50" s="11">
        <v>2010</v>
      </c>
      <c r="K50" s="11" t="s">
        <v>72</v>
      </c>
    </row>
    <row r="51" spans="5:11" ht="14.25" customHeight="1">
      <c r="E51" s="11" t="s">
        <v>441</v>
      </c>
      <c r="F51" s="11">
        <v>0</v>
      </c>
      <c r="G51" s="11" t="s">
        <v>429</v>
      </c>
      <c r="H51" s="11" t="s">
        <v>423</v>
      </c>
      <c r="I51" s="11" t="s">
        <v>71</v>
      </c>
      <c r="J51" s="11">
        <v>2010</v>
      </c>
      <c r="K51" s="11" t="s">
        <v>72</v>
      </c>
    </row>
    <row r="52" spans="5:11" ht="14.25" customHeight="1">
      <c r="E52" s="11" t="s">
        <v>442</v>
      </c>
      <c r="F52" s="11">
        <v>0</v>
      </c>
      <c r="G52" s="11" t="s">
        <v>429</v>
      </c>
      <c r="H52" s="11" t="s">
        <v>423</v>
      </c>
      <c r="I52" s="11" t="s">
        <v>71</v>
      </c>
      <c r="J52" s="11">
        <v>2010</v>
      </c>
      <c r="K52" s="11" t="s">
        <v>72</v>
      </c>
    </row>
    <row r="53" spans="5:11" ht="14.25" customHeight="1">
      <c r="E53" s="11" t="s">
        <v>427</v>
      </c>
      <c r="F53" s="11">
        <v>15.8</v>
      </c>
      <c r="G53" s="11" t="s">
        <v>444</v>
      </c>
      <c r="H53" s="11" t="s">
        <v>423</v>
      </c>
      <c r="I53" s="11" t="s">
        <v>71</v>
      </c>
      <c r="J53" s="11">
        <v>2010</v>
      </c>
      <c r="K53" s="11" t="s">
        <v>72</v>
      </c>
    </row>
    <row r="54" spans="5:11" ht="14.25" customHeight="1">
      <c r="E54" s="11" t="s">
        <v>430</v>
      </c>
      <c r="F54" s="11">
        <v>10.9</v>
      </c>
      <c r="G54" s="11" t="s">
        <v>444</v>
      </c>
      <c r="H54" s="11" t="s">
        <v>423</v>
      </c>
      <c r="I54" s="11" t="s">
        <v>71</v>
      </c>
      <c r="J54" s="11">
        <v>2010</v>
      </c>
      <c r="K54" s="11" t="s">
        <v>72</v>
      </c>
    </row>
    <row r="55" spans="5:11" ht="14.25" customHeight="1">
      <c r="E55" s="11" t="s">
        <v>431</v>
      </c>
      <c r="F55" s="11">
        <v>0.2</v>
      </c>
      <c r="G55" s="11" t="s">
        <v>444</v>
      </c>
      <c r="H55" s="11" t="s">
        <v>423</v>
      </c>
      <c r="I55" s="11" t="s">
        <v>71</v>
      </c>
      <c r="J55" s="11">
        <v>2010</v>
      </c>
      <c r="K55" s="11" t="s">
        <v>72</v>
      </c>
    </row>
    <row r="56" spans="5:11" ht="14.25" customHeight="1">
      <c r="E56" s="11" t="s">
        <v>434</v>
      </c>
      <c r="F56" s="11">
        <v>70.599999999999994</v>
      </c>
      <c r="G56" s="11" t="s">
        <v>444</v>
      </c>
      <c r="H56" s="11" t="s">
        <v>423</v>
      </c>
      <c r="I56" s="11" t="s">
        <v>71</v>
      </c>
      <c r="J56" s="11">
        <v>2010</v>
      </c>
      <c r="K56" s="11" t="s">
        <v>72</v>
      </c>
    </row>
    <row r="57" spans="5:11" ht="14.25" customHeight="1">
      <c r="E57" s="11" t="s">
        <v>437</v>
      </c>
      <c r="F57" s="11">
        <v>1</v>
      </c>
      <c r="G57" s="11" t="s">
        <v>444</v>
      </c>
      <c r="H57" s="11" t="s">
        <v>423</v>
      </c>
      <c r="I57" s="11" t="s">
        <v>71</v>
      </c>
      <c r="J57" s="11">
        <v>2010</v>
      </c>
      <c r="K57" s="11" t="s">
        <v>72</v>
      </c>
    </row>
    <row r="58" spans="5:11" ht="14.25" customHeight="1">
      <c r="E58" s="11" t="s">
        <v>439</v>
      </c>
      <c r="F58" s="11">
        <v>1.5</v>
      </c>
      <c r="G58" s="11" t="s">
        <v>444</v>
      </c>
      <c r="H58" s="11" t="s">
        <v>423</v>
      </c>
      <c r="I58" s="11" t="s">
        <v>71</v>
      </c>
      <c r="J58" s="11">
        <v>2010</v>
      </c>
      <c r="K58" s="11" t="s">
        <v>72</v>
      </c>
    </row>
    <row r="59" spans="5:11" ht="14.25" customHeight="1">
      <c r="E59" s="11" t="s">
        <v>440</v>
      </c>
      <c r="F59" s="11">
        <v>0</v>
      </c>
      <c r="G59" s="11" t="s">
        <v>444</v>
      </c>
      <c r="H59" s="11" t="s">
        <v>423</v>
      </c>
      <c r="I59" s="11" t="s">
        <v>71</v>
      </c>
      <c r="J59" s="11">
        <v>2010</v>
      </c>
      <c r="K59" s="11" t="s">
        <v>72</v>
      </c>
    </row>
    <row r="60" spans="5:11" ht="14.25" customHeight="1">
      <c r="E60" s="11" t="s">
        <v>441</v>
      </c>
      <c r="F60" s="11">
        <v>0</v>
      </c>
      <c r="G60" s="11" t="s">
        <v>444</v>
      </c>
      <c r="H60" s="11" t="s">
        <v>423</v>
      </c>
      <c r="I60" s="11" t="s">
        <v>71</v>
      </c>
      <c r="J60" s="11">
        <v>2010</v>
      </c>
      <c r="K60" s="11" t="s">
        <v>72</v>
      </c>
    </row>
    <row r="61" spans="5:11" ht="14.25" customHeight="1">
      <c r="E61" s="11" t="s">
        <v>442</v>
      </c>
      <c r="F61" s="11">
        <v>0</v>
      </c>
      <c r="G61" s="11" t="s">
        <v>444</v>
      </c>
      <c r="H61" s="11" t="s">
        <v>423</v>
      </c>
      <c r="I61" s="11" t="s">
        <v>71</v>
      </c>
      <c r="J61" s="11">
        <v>2010</v>
      </c>
      <c r="K61" s="11" t="s">
        <v>72</v>
      </c>
    </row>
    <row r="62" spans="5:11" ht="14.25" customHeight="1">
      <c r="E62" s="11" t="s">
        <v>427</v>
      </c>
      <c r="F62" s="11">
        <v>13.6</v>
      </c>
      <c r="G62" s="11" t="s">
        <v>456</v>
      </c>
      <c r="H62" s="11" t="s">
        <v>423</v>
      </c>
      <c r="I62" s="11" t="s">
        <v>71</v>
      </c>
      <c r="J62" s="11">
        <v>2010</v>
      </c>
      <c r="K62" s="11" t="s">
        <v>72</v>
      </c>
    </row>
    <row r="63" spans="5:11" ht="14.25" customHeight="1">
      <c r="E63" s="11" t="s">
        <v>430</v>
      </c>
      <c r="F63" s="11">
        <v>9.4</v>
      </c>
      <c r="G63" s="11" t="s">
        <v>456</v>
      </c>
      <c r="H63" s="11" t="s">
        <v>423</v>
      </c>
      <c r="I63" s="11" t="s">
        <v>71</v>
      </c>
      <c r="J63" s="11">
        <v>2010</v>
      </c>
      <c r="K63" s="11" t="s">
        <v>72</v>
      </c>
    </row>
    <row r="64" spans="5:11" ht="14.25" customHeight="1">
      <c r="E64" s="11" t="s">
        <v>431</v>
      </c>
      <c r="F64" s="11">
        <v>0.2</v>
      </c>
      <c r="G64" s="11" t="s">
        <v>456</v>
      </c>
      <c r="H64" s="11" t="s">
        <v>423</v>
      </c>
      <c r="I64" s="11" t="s">
        <v>71</v>
      </c>
      <c r="J64" s="11">
        <v>2010</v>
      </c>
      <c r="K64" s="11" t="s">
        <v>72</v>
      </c>
    </row>
    <row r="65" spans="3:11" ht="14.25" customHeight="1">
      <c r="E65" s="11" t="s">
        <v>434</v>
      </c>
      <c r="F65" s="11">
        <v>60.9</v>
      </c>
      <c r="G65" s="11" t="s">
        <v>456</v>
      </c>
      <c r="H65" s="11" t="s">
        <v>423</v>
      </c>
      <c r="I65" s="11" t="s">
        <v>71</v>
      </c>
      <c r="J65" s="11">
        <v>2010</v>
      </c>
      <c r="K65" s="11" t="s">
        <v>72</v>
      </c>
    </row>
    <row r="66" spans="3:11" ht="14.25" customHeight="1">
      <c r="E66" s="11" t="s">
        <v>437</v>
      </c>
      <c r="F66" s="11">
        <v>6.1</v>
      </c>
      <c r="G66" s="11" t="s">
        <v>456</v>
      </c>
      <c r="H66" s="11" t="s">
        <v>423</v>
      </c>
      <c r="I66" s="11" t="s">
        <v>71</v>
      </c>
      <c r="J66" s="11">
        <v>2010</v>
      </c>
      <c r="K66" s="11" t="s">
        <v>72</v>
      </c>
    </row>
    <row r="67" spans="3:11" ht="14.25" customHeight="1">
      <c r="E67" s="11" t="s">
        <v>439</v>
      </c>
      <c r="F67" s="11">
        <v>9.8000000000000007</v>
      </c>
      <c r="G67" s="11" t="s">
        <v>456</v>
      </c>
      <c r="H67" s="11" t="s">
        <v>423</v>
      </c>
      <c r="I67" s="11" t="s">
        <v>71</v>
      </c>
      <c r="J67" s="11">
        <v>2010</v>
      </c>
      <c r="K67" s="11" t="s">
        <v>72</v>
      </c>
    </row>
    <row r="68" spans="3:11" ht="14.25" customHeight="1">
      <c r="E68" s="11" t="s">
        <v>440</v>
      </c>
      <c r="F68" s="11">
        <v>0</v>
      </c>
      <c r="G68" s="11" t="s">
        <v>456</v>
      </c>
      <c r="H68" s="11" t="s">
        <v>423</v>
      </c>
      <c r="I68" s="11" t="s">
        <v>71</v>
      </c>
      <c r="J68" s="11">
        <v>2010</v>
      </c>
      <c r="K68" s="11" t="s">
        <v>72</v>
      </c>
    </row>
    <row r="69" spans="3:11" ht="14.25" customHeight="1">
      <c r="E69" s="11" t="s">
        <v>441</v>
      </c>
      <c r="F69" s="11">
        <v>0</v>
      </c>
      <c r="G69" s="11" t="s">
        <v>456</v>
      </c>
      <c r="H69" s="11" t="s">
        <v>423</v>
      </c>
      <c r="I69" s="11" t="s">
        <v>71</v>
      </c>
      <c r="J69" s="11">
        <v>2010</v>
      </c>
      <c r="K69" s="11" t="s">
        <v>72</v>
      </c>
    </row>
    <row r="70" spans="3:11" ht="14.25" customHeight="1">
      <c r="E70" s="11" t="s">
        <v>442</v>
      </c>
      <c r="F70" s="11">
        <v>0</v>
      </c>
      <c r="G70" s="11" t="s">
        <v>456</v>
      </c>
      <c r="H70" s="11" t="s">
        <v>423</v>
      </c>
      <c r="I70" s="11" t="s">
        <v>71</v>
      </c>
      <c r="J70" s="11">
        <v>2010</v>
      </c>
      <c r="K70" s="11" t="s">
        <v>72</v>
      </c>
    </row>
    <row r="71" spans="3:11" ht="14.25" customHeight="1">
      <c r="C71" s="11">
        <v>13</v>
      </c>
      <c r="D71" s="11" t="s">
        <v>500</v>
      </c>
      <c r="E71" s="11" t="s">
        <v>427</v>
      </c>
      <c r="F71" s="11">
        <v>30.8</v>
      </c>
      <c r="G71" s="11" t="s">
        <v>429</v>
      </c>
      <c r="H71" s="11" t="s">
        <v>423</v>
      </c>
      <c r="I71" s="11" t="s">
        <v>71</v>
      </c>
      <c r="J71" s="11">
        <v>2010</v>
      </c>
      <c r="K71" s="11" t="s">
        <v>72</v>
      </c>
    </row>
    <row r="72" spans="3:11" ht="14.25" customHeight="1">
      <c r="E72" s="11" t="s">
        <v>430</v>
      </c>
      <c r="F72" s="11">
        <v>23.1</v>
      </c>
      <c r="G72" s="11" t="s">
        <v>429</v>
      </c>
      <c r="H72" s="11" t="s">
        <v>423</v>
      </c>
      <c r="I72" s="11" t="s">
        <v>71</v>
      </c>
      <c r="J72" s="11">
        <v>2010</v>
      </c>
      <c r="K72" s="11" t="s">
        <v>72</v>
      </c>
    </row>
    <row r="73" spans="3:11" ht="14.25" customHeight="1">
      <c r="E73" s="11" t="s">
        <v>431</v>
      </c>
      <c r="F73" s="11">
        <v>0</v>
      </c>
      <c r="G73" s="11" t="s">
        <v>429</v>
      </c>
      <c r="H73" s="11" t="s">
        <v>423</v>
      </c>
      <c r="I73" s="11" t="s">
        <v>71</v>
      </c>
      <c r="J73" s="11">
        <v>2010</v>
      </c>
      <c r="K73" s="11" t="s">
        <v>72</v>
      </c>
    </row>
    <row r="74" spans="3:11" ht="14.25" customHeight="1">
      <c r="E74" s="11" t="s">
        <v>434</v>
      </c>
      <c r="F74" s="11">
        <v>0</v>
      </c>
      <c r="G74" s="11" t="s">
        <v>429</v>
      </c>
      <c r="H74" s="11" t="s">
        <v>423</v>
      </c>
      <c r="I74" s="11" t="s">
        <v>71</v>
      </c>
      <c r="J74" s="11">
        <v>2010</v>
      </c>
      <c r="K74" s="11" t="s">
        <v>72</v>
      </c>
    </row>
    <row r="75" spans="3:11" ht="14.25" customHeight="1">
      <c r="E75" s="11" t="s">
        <v>437</v>
      </c>
      <c r="F75" s="11">
        <v>0</v>
      </c>
      <c r="G75" s="11" t="s">
        <v>429</v>
      </c>
      <c r="H75" s="11" t="s">
        <v>423</v>
      </c>
      <c r="I75" s="11" t="s">
        <v>71</v>
      </c>
      <c r="J75" s="11">
        <v>2010</v>
      </c>
      <c r="K75" s="11" t="s">
        <v>72</v>
      </c>
    </row>
    <row r="76" spans="3:11" ht="14.25" customHeight="1">
      <c r="E76" s="11" t="s">
        <v>439</v>
      </c>
      <c r="F76" s="11">
        <v>53.8</v>
      </c>
      <c r="G76" s="11" t="s">
        <v>429</v>
      </c>
      <c r="H76" s="11" t="s">
        <v>423</v>
      </c>
      <c r="I76" s="11" t="s">
        <v>71</v>
      </c>
      <c r="J76" s="11">
        <v>2010</v>
      </c>
      <c r="K76" s="11" t="s">
        <v>72</v>
      </c>
    </row>
    <row r="77" spans="3:11" ht="14.25" customHeight="1">
      <c r="E77" s="11" t="s">
        <v>440</v>
      </c>
      <c r="F77" s="11">
        <v>15.4</v>
      </c>
      <c r="G77" s="11" t="s">
        <v>429</v>
      </c>
      <c r="H77" s="11" t="s">
        <v>423</v>
      </c>
      <c r="I77" s="11" t="s">
        <v>71</v>
      </c>
      <c r="J77" s="11">
        <v>2010</v>
      </c>
      <c r="K77" s="11" t="s">
        <v>72</v>
      </c>
    </row>
    <row r="78" spans="3:11" ht="14.25" customHeight="1">
      <c r="E78" s="11" t="s">
        <v>441</v>
      </c>
      <c r="F78" s="11">
        <v>7.7</v>
      </c>
      <c r="G78" s="11" t="s">
        <v>429</v>
      </c>
      <c r="H78" s="11" t="s">
        <v>423</v>
      </c>
      <c r="I78" s="11" t="s">
        <v>71</v>
      </c>
      <c r="J78" s="11">
        <v>2010</v>
      </c>
      <c r="K78" s="11" t="s">
        <v>72</v>
      </c>
    </row>
    <row r="79" spans="3:11" ht="14.25" customHeight="1">
      <c r="E79" s="11" t="s">
        <v>442</v>
      </c>
      <c r="F79" s="11">
        <v>0</v>
      </c>
      <c r="G79" s="11" t="s">
        <v>429</v>
      </c>
      <c r="H79" s="11" t="s">
        <v>423</v>
      </c>
      <c r="I79" s="11" t="s">
        <v>71</v>
      </c>
      <c r="J79" s="11">
        <v>2010</v>
      </c>
      <c r="K79" s="11" t="s">
        <v>72</v>
      </c>
    </row>
    <row r="80" spans="3:11" ht="14.25" customHeight="1">
      <c r="E80" s="11" t="s">
        <v>427</v>
      </c>
      <c r="F80" s="11">
        <v>59.6</v>
      </c>
      <c r="G80" s="11" t="s">
        <v>444</v>
      </c>
      <c r="H80" s="11" t="s">
        <v>423</v>
      </c>
      <c r="I80" s="11" t="s">
        <v>71</v>
      </c>
      <c r="J80" s="11">
        <v>2010</v>
      </c>
      <c r="K80" s="11" t="s">
        <v>72</v>
      </c>
    </row>
    <row r="81" spans="5:11" ht="14.25" customHeight="1">
      <c r="E81" s="11" t="s">
        <v>430</v>
      </c>
      <c r="F81" s="11">
        <v>22.1</v>
      </c>
      <c r="G81" s="11" t="s">
        <v>444</v>
      </c>
      <c r="H81" s="11" t="s">
        <v>423</v>
      </c>
      <c r="I81" s="11" t="s">
        <v>71</v>
      </c>
      <c r="J81" s="11">
        <v>2010</v>
      </c>
      <c r="K81" s="11" t="s">
        <v>72</v>
      </c>
    </row>
    <row r="82" spans="5:11" ht="14.25" customHeight="1">
      <c r="E82" s="11" t="s">
        <v>431</v>
      </c>
      <c r="F82" s="11">
        <v>0</v>
      </c>
      <c r="G82" s="11" t="s">
        <v>444</v>
      </c>
      <c r="H82" s="11" t="s">
        <v>423</v>
      </c>
      <c r="I82" s="11" t="s">
        <v>71</v>
      </c>
      <c r="J82" s="11">
        <v>2010</v>
      </c>
      <c r="K82" s="11" t="s">
        <v>72</v>
      </c>
    </row>
    <row r="83" spans="5:11" ht="14.25" customHeight="1">
      <c r="E83" s="11" t="s">
        <v>434</v>
      </c>
      <c r="F83" s="11">
        <v>0</v>
      </c>
      <c r="G83" s="11" t="s">
        <v>444</v>
      </c>
      <c r="H83" s="11" t="s">
        <v>423</v>
      </c>
      <c r="I83" s="11" t="s">
        <v>71</v>
      </c>
      <c r="J83" s="11">
        <v>2010</v>
      </c>
      <c r="K83" s="11" t="s">
        <v>72</v>
      </c>
    </row>
    <row r="84" spans="5:11" ht="14.25" customHeight="1">
      <c r="E84" s="11" t="s">
        <v>437</v>
      </c>
      <c r="F84" s="11">
        <v>0</v>
      </c>
      <c r="G84" s="11" t="s">
        <v>444</v>
      </c>
      <c r="H84" s="11" t="s">
        <v>423</v>
      </c>
      <c r="I84" s="11" t="s">
        <v>71</v>
      </c>
      <c r="J84" s="11">
        <v>2010</v>
      </c>
      <c r="K84" s="11" t="s">
        <v>72</v>
      </c>
    </row>
    <row r="85" spans="5:11" ht="14.25" customHeight="1">
      <c r="E85" s="11" t="s">
        <v>439</v>
      </c>
      <c r="F85" s="11">
        <v>13.7</v>
      </c>
      <c r="G85" s="11" t="s">
        <v>444</v>
      </c>
      <c r="H85" s="11" t="s">
        <v>423</v>
      </c>
      <c r="I85" s="11" t="s">
        <v>71</v>
      </c>
      <c r="J85" s="11">
        <v>2010</v>
      </c>
      <c r="K85" s="11" t="s">
        <v>72</v>
      </c>
    </row>
    <row r="86" spans="5:11" ht="14.25" customHeight="1">
      <c r="E86" s="11" t="s">
        <v>440</v>
      </c>
      <c r="F86" s="11">
        <v>2.2999999999999998</v>
      </c>
      <c r="G86" s="11" t="s">
        <v>444</v>
      </c>
      <c r="H86" s="11" t="s">
        <v>423</v>
      </c>
      <c r="I86" s="11" t="s">
        <v>71</v>
      </c>
      <c r="J86" s="11">
        <v>2010</v>
      </c>
      <c r="K86" s="11" t="s">
        <v>72</v>
      </c>
    </row>
    <row r="87" spans="5:11" ht="14.25" customHeight="1">
      <c r="E87" s="11" t="s">
        <v>441</v>
      </c>
      <c r="F87" s="11">
        <v>2.2999999999999998</v>
      </c>
      <c r="G87" s="11" t="s">
        <v>444</v>
      </c>
      <c r="H87" s="11" t="s">
        <v>423</v>
      </c>
      <c r="I87" s="11" t="s">
        <v>71</v>
      </c>
      <c r="J87" s="11">
        <v>2010</v>
      </c>
      <c r="K87" s="11" t="s">
        <v>72</v>
      </c>
    </row>
    <row r="88" spans="5:11" ht="14.25" customHeight="1">
      <c r="E88" s="11" t="s">
        <v>442</v>
      </c>
      <c r="F88" s="11">
        <v>0</v>
      </c>
      <c r="G88" s="11" t="s">
        <v>444</v>
      </c>
      <c r="H88" s="11" t="s">
        <v>423</v>
      </c>
      <c r="I88" s="11" t="s">
        <v>71</v>
      </c>
      <c r="J88" s="11">
        <v>2010</v>
      </c>
      <c r="K88" s="11" t="s">
        <v>72</v>
      </c>
    </row>
    <row r="89" spans="5:11" ht="14.25" customHeight="1">
      <c r="E89" s="11" t="s">
        <v>427</v>
      </c>
      <c r="F89" s="11">
        <v>27.6</v>
      </c>
      <c r="G89" s="11" t="s">
        <v>456</v>
      </c>
      <c r="H89" s="11" t="s">
        <v>423</v>
      </c>
      <c r="I89" s="11" t="s">
        <v>71</v>
      </c>
      <c r="J89" s="11">
        <v>2010</v>
      </c>
      <c r="K89" s="11" t="s">
        <v>72</v>
      </c>
    </row>
    <row r="90" spans="5:11" ht="14.25" customHeight="1">
      <c r="E90" s="11" t="s">
        <v>430</v>
      </c>
      <c r="F90" s="11">
        <v>10.3</v>
      </c>
      <c r="G90" s="11" t="s">
        <v>456</v>
      </c>
      <c r="H90" s="11" t="s">
        <v>423</v>
      </c>
      <c r="I90" s="11" t="s">
        <v>71</v>
      </c>
      <c r="J90" s="11">
        <v>2010</v>
      </c>
      <c r="K90" s="11" t="s">
        <v>72</v>
      </c>
    </row>
    <row r="91" spans="5:11" ht="14.25" customHeight="1">
      <c r="E91" s="11" t="s">
        <v>431</v>
      </c>
      <c r="F91" s="11">
        <v>0</v>
      </c>
      <c r="G91" s="11" t="s">
        <v>456</v>
      </c>
      <c r="H91" s="11" t="s">
        <v>423</v>
      </c>
      <c r="I91" s="11" t="s">
        <v>71</v>
      </c>
      <c r="J91" s="11">
        <v>2010</v>
      </c>
      <c r="K91" s="11" t="s">
        <v>72</v>
      </c>
    </row>
    <row r="92" spans="5:11" ht="14.25" customHeight="1">
      <c r="E92" s="11" t="s">
        <v>434</v>
      </c>
      <c r="F92" s="11">
        <v>0</v>
      </c>
      <c r="G92" s="11" t="s">
        <v>456</v>
      </c>
      <c r="H92" s="11" t="s">
        <v>423</v>
      </c>
      <c r="I92" s="11" t="s">
        <v>71</v>
      </c>
      <c r="J92" s="11">
        <v>2010</v>
      </c>
      <c r="K92" s="11" t="s">
        <v>72</v>
      </c>
    </row>
    <row r="93" spans="5:11" ht="14.25" customHeight="1">
      <c r="E93" s="11" t="s">
        <v>437</v>
      </c>
      <c r="F93" s="11">
        <v>0</v>
      </c>
      <c r="G93" s="11" t="s">
        <v>456</v>
      </c>
      <c r="H93" s="11" t="s">
        <v>423</v>
      </c>
      <c r="I93" s="11" t="s">
        <v>71</v>
      </c>
      <c r="J93" s="11">
        <v>2010</v>
      </c>
      <c r="K93" s="11" t="s">
        <v>72</v>
      </c>
    </row>
    <row r="94" spans="5:11" ht="14.25" customHeight="1">
      <c r="E94" s="11" t="s">
        <v>439</v>
      </c>
      <c r="F94" s="11">
        <v>46.5</v>
      </c>
      <c r="G94" s="11" t="s">
        <v>456</v>
      </c>
      <c r="H94" s="11" t="s">
        <v>423</v>
      </c>
      <c r="I94" s="11" t="s">
        <v>71</v>
      </c>
      <c r="J94" s="11">
        <v>2010</v>
      </c>
      <c r="K94" s="11" t="s">
        <v>72</v>
      </c>
    </row>
    <row r="95" spans="5:11" ht="14.25" customHeight="1">
      <c r="E95" s="11" t="s">
        <v>440</v>
      </c>
      <c r="F95" s="11">
        <v>7.8</v>
      </c>
      <c r="G95" s="11" t="s">
        <v>456</v>
      </c>
      <c r="H95" s="11" t="s">
        <v>423</v>
      </c>
      <c r="I95" s="11" t="s">
        <v>71</v>
      </c>
      <c r="J95" s="11">
        <v>2010</v>
      </c>
      <c r="K95" s="11" t="s">
        <v>72</v>
      </c>
    </row>
    <row r="96" spans="5:11" ht="14.25" customHeight="1">
      <c r="E96" s="11" t="s">
        <v>441</v>
      </c>
      <c r="F96" s="11">
        <v>7.8</v>
      </c>
      <c r="G96" s="11" t="s">
        <v>456</v>
      </c>
      <c r="H96" s="11" t="s">
        <v>423</v>
      </c>
      <c r="I96" s="11" t="s">
        <v>71</v>
      </c>
      <c r="J96" s="11">
        <v>2010</v>
      </c>
      <c r="K96" s="11" t="s">
        <v>72</v>
      </c>
    </row>
    <row r="97" spans="3:11" ht="14.25" customHeight="1">
      <c r="E97" s="11" t="s">
        <v>442</v>
      </c>
      <c r="F97" s="11">
        <v>0</v>
      </c>
      <c r="G97" s="11" t="s">
        <v>456</v>
      </c>
      <c r="H97" s="11" t="s">
        <v>423</v>
      </c>
      <c r="I97" s="11" t="s">
        <v>71</v>
      </c>
      <c r="J97" s="11">
        <v>2010</v>
      </c>
      <c r="K97" s="11" t="s">
        <v>72</v>
      </c>
    </row>
    <row r="98" spans="3:11" ht="14.25" customHeight="1">
      <c r="C98" s="11">
        <v>12</v>
      </c>
      <c r="D98" s="11" t="s">
        <v>532</v>
      </c>
      <c r="E98" s="11" t="s">
        <v>427</v>
      </c>
      <c r="F98" s="11">
        <v>16.7</v>
      </c>
      <c r="G98" s="11" t="s">
        <v>429</v>
      </c>
      <c r="H98" s="11" t="s">
        <v>423</v>
      </c>
      <c r="I98" s="11" t="s">
        <v>71</v>
      </c>
      <c r="J98" s="11">
        <v>2010</v>
      </c>
      <c r="K98" s="11" t="s">
        <v>72</v>
      </c>
    </row>
    <row r="99" spans="3:11" ht="14.25" customHeight="1">
      <c r="E99" s="11" t="s">
        <v>430</v>
      </c>
      <c r="F99" s="11">
        <v>8.3000000000000007</v>
      </c>
      <c r="G99" s="11" t="s">
        <v>429</v>
      </c>
      <c r="H99" s="11" t="s">
        <v>423</v>
      </c>
      <c r="I99" s="11" t="s">
        <v>71</v>
      </c>
      <c r="J99" s="11">
        <v>2010</v>
      </c>
      <c r="K99" s="11" t="s">
        <v>72</v>
      </c>
    </row>
    <row r="100" spans="3:11" ht="14.25" customHeight="1">
      <c r="E100" s="11" t="s">
        <v>431</v>
      </c>
      <c r="F100" s="11">
        <v>0</v>
      </c>
      <c r="G100" s="11" t="s">
        <v>429</v>
      </c>
      <c r="H100" s="11" t="s">
        <v>423</v>
      </c>
      <c r="I100" s="11" t="s">
        <v>71</v>
      </c>
      <c r="J100" s="11">
        <v>2010</v>
      </c>
      <c r="K100" s="11" t="s">
        <v>72</v>
      </c>
    </row>
    <row r="101" spans="3:11" ht="14.25" customHeight="1">
      <c r="E101" s="11" t="s">
        <v>434</v>
      </c>
      <c r="F101" s="11">
        <v>8.3000000000000007</v>
      </c>
      <c r="G101" s="11" t="s">
        <v>429</v>
      </c>
      <c r="H101" s="11" t="s">
        <v>423</v>
      </c>
      <c r="I101" s="11" t="s">
        <v>71</v>
      </c>
      <c r="J101" s="11">
        <v>2010</v>
      </c>
      <c r="K101" s="11" t="s">
        <v>72</v>
      </c>
    </row>
    <row r="102" spans="3:11" ht="14.25" customHeight="1">
      <c r="E102" s="11" t="s">
        <v>437</v>
      </c>
      <c r="F102" s="11">
        <v>0</v>
      </c>
      <c r="G102" s="11" t="s">
        <v>429</v>
      </c>
      <c r="H102" s="11" t="s">
        <v>423</v>
      </c>
      <c r="I102" s="11" t="s">
        <v>71</v>
      </c>
      <c r="J102" s="11">
        <v>2010</v>
      </c>
      <c r="K102" s="11" t="s">
        <v>72</v>
      </c>
    </row>
    <row r="103" spans="3:11" ht="14.25" customHeight="1">
      <c r="E103" s="11" t="s">
        <v>439</v>
      </c>
      <c r="F103" s="11">
        <v>58.3</v>
      </c>
      <c r="G103" s="11" t="s">
        <v>429</v>
      </c>
      <c r="H103" s="11" t="s">
        <v>423</v>
      </c>
      <c r="I103" s="11" t="s">
        <v>71</v>
      </c>
      <c r="J103" s="11">
        <v>2010</v>
      </c>
      <c r="K103" s="11" t="s">
        <v>72</v>
      </c>
    </row>
    <row r="104" spans="3:11" ht="14.25" customHeight="1">
      <c r="E104" s="11" t="s">
        <v>440</v>
      </c>
      <c r="F104" s="11">
        <v>41.7</v>
      </c>
      <c r="G104" s="11" t="s">
        <v>429</v>
      </c>
      <c r="H104" s="11" t="s">
        <v>423</v>
      </c>
      <c r="I104" s="11" t="s">
        <v>71</v>
      </c>
      <c r="J104" s="11">
        <v>2010</v>
      </c>
      <c r="K104" s="11" t="s">
        <v>72</v>
      </c>
    </row>
    <row r="105" spans="3:11" ht="14.25" customHeight="1">
      <c r="E105" s="11" t="s">
        <v>441</v>
      </c>
      <c r="F105" s="11">
        <v>8.3000000000000007</v>
      </c>
      <c r="G105" s="11" t="s">
        <v>429</v>
      </c>
      <c r="H105" s="11" t="s">
        <v>423</v>
      </c>
      <c r="I105" s="11" t="s">
        <v>71</v>
      </c>
      <c r="J105" s="11">
        <v>2010</v>
      </c>
      <c r="K105" s="11" t="s">
        <v>72</v>
      </c>
    </row>
    <row r="106" spans="3:11" ht="14.25" customHeight="1">
      <c r="E106" s="11" t="s">
        <v>442</v>
      </c>
      <c r="F106" s="11">
        <v>8.3000000000000007</v>
      </c>
      <c r="G106" s="11" t="s">
        <v>429</v>
      </c>
      <c r="H106" s="11" t="s">
        <v>423</v>
      </c>
      <c r="I106" s="11" t="s">
        <v>71</v>
      </c>
      <c r="J106" s="11">
        <v>2010</v>
      </c>
      <c r="K106" s="11" t="s">
        <v>72</v>
      </c>
    </row>
    <row r="107" spans="3:11" ht="14.25" customHeight="1">
      <c r="E107" s="11" t="s">
        <v>427</v>
      </c>
      <c r="F107" s="11">
        <v>15.7</v>
      </c>
      <c r="G107" s="11" t="s">
        <v>444</v>
      </c>
      <c r="H107" s="11" t="s">
        <v>423</v>
      </c>
      <c r="I107" s="11" t="s">
        <v>71</v>
      </c>
      <c r="J107" s="11">
        <v>2010</v>
      </c>
      <c r="K107" s="11" t="s">
        <v>72</v>
      </c>
    </row>
    <row r="108" spans="3:11" ht="14.25" customHeight="1">
      <c r="E108" s="11" t="s">
        <v>430</v>
      </c>
      <c r="F108" s="11">
        <v>0.3</v>
      </c>
      <c r="G108" s="11" t="s">
        <v>444</v>
      </c>
      <c r="H108" s="11" t="s">
        <v>423</v>
      </c>
      <c r="I108" s="11" t="s">
        <v>71</v>
      </c>
      <c r="J108" s="11">
        <v>2010</v>
      </c>
      <c r="K108" s="11" t="s">
        <v>72</v>
      </c>
    </row>
    <row r="109" spans="3:11" ht="14.25" customHeight="1">
      <c r="E109" s="11" t="s">
        <v>431</v>
      </c>
      <c r="F109" s="11">
        <v>0</v>
      </c>
      <c r="G109" s="11" t="s">
        <v>444</v>
      </c>
      <c r="H109" s="11" t="s">
        <v>423</v>
      </c>
      <c r="I109" s="11" t="s">
        <v>71</v>
      </c>
      <c r="J109" s="11">
        <v>2010</v>
      </c>
      <c r="K109" s="11" t="s">
        <v>72</v>
      </c>
    </row>
    <row r="110" spans="3:11" ht="14.25" customHeight="1">
      <c r="E110" s="11" t="s">
        <v>434</v>
      </c>
      <c r="F110" s="11">
        <v>0.6</v>
      </c>
      <c r="G110" s="11" t="s">
        <v>444</v>
      </c>
      <c r="H110" s="11" t="s">
        <v>423</v>
      </c>
      <c r="I110" s="11" t="s">
        <v>71</v>
      </c>
      <c r="J110" s="11">
        <v>2010</v>
      </c>
      <c r="K110" s="11" t="s">
        <v>72</v>
      </c>
    </row>
    <row r="111" spans="3:11" ht="14.25" customHeight="1">
      <c r="E111" s="11" t="s">
        <v>437</v>
      </c>
      <c r="F111" s="11">
        <v>0</v>
      </c>
      <c r="G111" s="11" t="s">
        <v>444</v>
      </c>
      <c r="H111" s="11" t="s">
        <v>423</v>
      </c>
      <c r="I111" s="11" t="s">
        <v>71</v>
      </c>
      <c r="J111" s="11">
        <v>2010</v>
      </c>
      <c r="K111" s="11" t="s">
        <v>72</v>
      </c>
    </row>
    <row r="112" spans="3:11" ht="14.25" customHeight="1">
      <c r="E112" s="11" t="s">
        <v>439</v>
      </c>
      <c r="F112" s="11">
        <v>58.7</v>
      </c>
      <c r="G112" s="11" t="s">
        <v>444</v>
      </c>
      <c r="H112" s="11" t="s">
        <v>423</v>
      </c>
      <c r="I112" s="11" t="s">
        <v>71</v>
      </c>
      <c r="J112" s="11">
        <v>2010</v>
      </c>
      <c r="K112" s="11" t="s">
        <v>72</v>
      </c>
    </row>
    <row r="113" spans="1:12" ht="14.25" customHeight="1">
      <c r="E113" s="11" t="s">
        <v>440</v>
      </c>
      <c r="F113" s="11">
        <v>24.1</v>
      </c>
      <c r="G113" s="11" t="s">
        <v>444</v>
      </c>
      <c r="H113" s="11" t="s">
        <v>423</v>
      </c>
      <c r="I113" s="11" t="s">
        <v>71</v>
      </c>
      <c r="J113" s="11">
        <v>2010</v>
      </c>
      <c r="K113" s="11" t="s">
        <v>72</v>
      </c>
    </row>
    <row r="114" spans="1:12" ht="14.25" customHeight="1">
      <c r="E114" s="11" t="s">
        <v>441</v>
      </c>
      <c r="F114" s="11">
        <v>0.3</v>
      </c>
      <c r="G114" s="11" t="s">
        <v>444</v>
      </c>
      <c r="H114" s="11" t="s">
        <v>423</v>
      </c>
      <c r="I114" s="11" t="s">
        <v>71</v>
      </c>
      <c r="J114" s="11">
        <v>2010</v>
      </c>
      <c r="K114" s="11" t="s">
        <v>72</v>
      </c>
    </row>
    <row r="115" spans="1:12" ht="14.25" customHeight="1">
      <c r="E115" s="11" t="s">
        <v>442</v>
      </c>
      <c r="F115" s="11">
        <v>0.3</v>
      </c>
      <c r="G115" s="11" t="s">
        <v>444</v>
      </c>
      <c r="H115" s="11" t="s">
        <v>423</v>
      </c>
      <c r="I115" s="11" t="s">
        <v>71</v>
      </c>
      <c r="J115" s="11">
        <v>2010</v>
      </c>
      <c r="K115" s="11" t="s">
        <v>72</v>
      </c>
    </row>
    <row r="116" spans="1:12" ht="14.25" customHeight="1">
      <c r="E116" s="11" t="s">
        <v>427</v>
      </c>
      <c r="F116" s="11">
        <v>2.5</v>
      </c>
      <c r="G116" s="11" t="s">
        <v>456</v>
      </c>
      <c r="H116" s="11" t="s">
        <v>423</v>
      </c>
      <c r="I116" s="11" t="s">
        <v>71</v>
      </c>
      <c r="J116" s="11">
        <v>2010</v>
      </c>
      <c r="K116" s="11" t="s">
        <v>72</v>
      </c>
    </row>
    <row r="117" spans="1:12" ht="14.25" customHeight="1">
      <c r="E117" s="11" t="s">
        <v>430</v>
      </c>
      <c r="F117" s="11">
        <v>0.1</v>
      </c>
      <c r="G117" s="11" t="s">
        <v>456</v>
      </c>
      <c r="H117" s="11" t="s">
        <v>423</v>
      </c>
      <c r="I117" s="11" t="s">
        <v>71</v>
      </c>
      <c r="J117" s="11">
        <v>2010</v>
      </c>
      <c r="K117" s="11" t="s">
        <v>72</v>
      </c>
    </row>
    <row r="118" spans="1:12" ht="14.25" customHeight="1">
      <c r="E118" s="11" t="s">
        <v>431</v>
      </c>
      <c r="F118" s="11">
        <v>0</v>
      </c>
      <c r="G118" s="11" t="s">
        <v>456</v>
      </c>
      <c r="H118" s="11" t="s">
        <v>423</v>
      </c>
      <c r="I118" s="11" t="s">
        <v>71</v>
      </c>
      <c r="J118" s="11">
        <v>2010</v>
      </c>
      <c r="K118" s="11" t="s">
        <v>72</v>
      </c>
    </row>
    <row r="119" spans="1:12" ht="14.25" customHeight="1">
      <c r="E119" s="11" t="s">
        <v>434</v>
      </c>
      <c r="F119" s="11">
        <v>0.1</v>
      </c>
      <c r="G119" s="11" t="s">
        <v>456</v>
      </c>
      <c r="H119" s="11" t="s">
        <v>423</v>
      </c>
      <c r="I119" s="11" t="s">
        <v>71</v>
      </c>
      <c r="J119" s="11">
        <v>2010</v>
      </c>
      <c r="K119" s="11" t="s">
        <v>72</v>
      </c>
    </row>
    <row r="120" spans="1:12" ht="14.25" customHeight="1">
      <c r="E120" s="11" t="s">
        <v>437</v>
      </c>
      <c r="F120" s="11">
        <v>0</v>
      </c>
      <c r="G120" s="11" t="s">
        <v>456</v>
      </c>
      <c r="H120" s="11" t="s">
        <v>423</v>
      </c>
      <c r="I120" s="11" t="s">
        <v>71</v>
      </c>
      <c r="J120" s="11">
        <v>2010</v>
      </c>
      <c r="K120" s="11" t="s">
        <v>72</v>
      </c>
    </row>
    <row r="121" spans="1:12" ht="14.25" customHeight="1">
      <c r="E121" s="11" t="s">
        <v>439</v>
      </c>
      <c r="F121" s="11">
        <v>68.400000000000006</v>
      </c>
      <c r="G121" s="11" t="s">
        <v>456</v>
      </c>
      <c r="H121" s="11" t="s">
        <v>423</v>
      </c>
      <c r="I121" s="11" t="s">
        <v>71</v>
      </c>
      <c r="J121" s="11">
        <v>2010</v>
      </c>
      <c r="K121" s="11" t="s">
        <v>72</v>
      </c>
    </row>
    <row r="122" spans="1:12" ht="14.25" customHeight="1">
      <c r="E122" s="11" t="s">
        <v>440</v>
      </c>
      <c r="F122" s="11">
        <v>28.1</v>
      </c>
      <c r="G122" s="11" t="s">
        <v>456</v>
      </c>
      <c r="H122" s="11" t="s">
        <v>423</v>
      </c>
      <c r="I122" s="11" t="s">
        <v>71</v>
      </c>
      <c r="J122" s="11">
        <v>2010</v>
      </c>
      <c r="K122" s="11" t="s">
        <v>72</v>
      </c>
    </row>
    <row r="123" spans="1:12" ht="14.25" customHeight="1">
      <c r="E123" s="11" t="s">
        <v>441</v>
      </c>
      <c r="F123" s="11">
        <v>0.4</v>
      </c>
      <c r="G123" s="11" t="s">
        <v>456</v>
      </c>
      <c r="H123" s="11" t="s">
        <v>423</v>
      </c>
      <c r="I123" s="11" t="s">
        <v>71</v>
      </c>
      <c r="J123" s="11">
        <v>2010</v>
      </c>
      <c r="K123" s="11" t="s">
        <v>72</v>
      </c>
    </row>
    <row r="124" spans="1:12" ht="14.25" customHeight="1">
      <c r="E124" s="11" t="s">
        <v>442</v>
      </c>
      <c r="F124" s="11">
        <v>0.4</v>
      </c>
      <c r="G124" s="11" t="s">
        <v>456</v>
      </c>
      <c r="H124" s="11" t="s">
        <v>423</v>
      </c>
      <c r="I124" s="11" t="s">
        <v>71</v>
      </c>
      <c r="J124" s="11">
        <v>2010</v>
      </c>
      <c r="K124" s="11" t="s">
        <v>72</v>
      </c>
    </row>
    <row r="125" spans="1:12" ht="14.25" customHeight="1">
      <c r="A125" s="11" t="s">
        <v>52</v>
      </c>
      <c r="B125" s="15" t="s">
        <v>53</v>
      </c>
      <c r="C125" s="11" t="s">
        <v>562</v>
      </c>
      <c r="E125" s="11" t="s">
        <v>421</v>
      </c>
      <c r="F125" s="11" t="s">
        <v>564</v>
      </c>
      <c r="H125" s="11" t="s">
        <v>75</v>
      </c>
      <c r="I125" s="11" t="s">
        <v>76</v>
      </c>
      <c r="J125" s="11">
        <v>2013</v>
      </c>
      <c r="K125" s="11" t="s">
        <v>77</v>
      </c>
      <c r="L125" s="11" t="s">
        <v>566</v>
      </c>
    </row>
    <row r="126" spans="1:12" ht="14.25" customHeight="1">
      <c r="D126" s="11" t="s">
        <v>567</v>
      </c>
      <c r="E126" s="11" t="s">
        <v>568</v>
      </c>
      <c r="F126" s="11">
        <v>17</v>
      </c>
      <c r="G126" s="11" t="s">
        <v>569</v>
      </c>
      <c r="H126" s="11" t="s">
        <v>75</v>
      </c>
      <c r="I126" s="11" t="s">
        <v>76</v>
      </c>
      <c r="J126" s="11">
        <v>2013</v>
      </c>
      <c r="K126" s="11" t="s">
        <v>77</v>
      </c>
      <c r="L126" s="11" t="s">
        <v>570</v>
      </c>
    </row>
    <row r="127" spans="1:12" ht="14.25" customHeight="1">
      <c r="E127" s="11" t="s">
        <v>572</v>
      </c>
      <c r="F127" s="11">
        <v>36</v>
      </c>
      <c r="G127" s="11" t="s">
        <v>569</v>
      </c>
      <c r="H127" s="11" t="s">
        <v>75</v>
      </c>
      <c r="I127" s="11" t="s">
        <v>76</v>
      </c>
      <c r="J127" s="11">
        <v>2013</v>
      </c>
      <c r="K127" s="11" t="s">
        <v>77</v>
      </c>
    </row>
    <row r="128" spans="1:12" ht="14.25" customHeight="1">
      <c r="E128" s="11" t="s">
        <v>573</v>
      </c>
      <c r="F128" s="11">
        <v>36</v>
      </c>
      <c r="G128" s="11" t="s">
        <v>569</v>
      </c>
      <c r="H128" s="11" t="s">
        <v>75</v>
      </c>
      <c r="I128" s="11" t="s">
        <v>76</v>
      </c>
      <c r="J128" s="11">
        <v>2013</v>
      </c>
      <c r="K128" s="11" t="s">
        <v>77</v>
      </c>
    </row>
    <row r="129" spans="1:12" ht="14.25" customHeight="1">
      <c r="B129" s="15"/>
      <c r="E129" s="11" t="s">
        <v>577</v>
      </c>
      <c r="F129" s="11">
        <v>11</v>
      </c>
      <c r="G129" s="11" t="s">
        <v>569</v>
      </c>
      <c r="H129" s="11" t="s">
        <v>75</v>
      </c>
      <c r="I129" s="11" t="s">
        <v>76</v>
      </c>
      <c r="J129" s="11">
        <v>2013</v>
      </c>
      <c r="K129" s="11" t="s">
        <v>77</v>
      </c>
    </row>
    <row r="130" spans="1:12" ht="14.25" customHeight="1">
      <c r="B130" s="15"/>
      <c r="E130" s="11" t="s">
        <v>568</v>
      </c>
      <c r="F130" s="11">
        <v>2</v>
      </c>
      <c r="G130" s="11" t="s">
        <v>578</v>
      </c>
      <c r="H130" s="11" t="s">
        <v>75</v>
      </c>
      <c r="I130" s="11" t="s">
        <v>76</v>
      </c>
      <c r="J130" s="11">
        <v>2013</v>
      </c>
      <c r="K130" s="11" t="s">
        <v>77</v>
      </c>
    </row>
    <row r="131" spans="1:12" ht="14.25" customHeight="1">
      <c r="B131" s="15"/>
      <c r="E131" s="11" t="s">
        <v>572</v>
      </c>
      <c r="F131" s="11">
        <v>18</v>
      </c>
      <c r="G131" s="11" t="s">
        <v>578</v>
      </c>
      <c r="H131" s="11" t="s">
        <v>75</v>
      </c>
      <c r="I131" s="11" t="s">
        <v>76</v>
      </c>
      <c r="J131" s="11">
        <v>2013</v>
      </c>
      <c r="K131" s="11" t="s">
        <v>77</v>
      </c>
    </row>
    <row r="132" spans="1:12" ht="14.25" customHeight="1">
      <c r="B132" s="15"/>
      <c r="E132" s="11" t="s">
        <v>573</v>
      </c>
      <c r="F132" s="11">
        <v>72</v>
      </c>
      <c r="G132" s="11" t="s">
        <v>578</v>
      </c>
      <c r="H132" s="11" t="s">
        <v>75</v>
      </c>
      <c r="I132" s="11" t="s">
        <v>76</v>
      </c>
      <c r="J132" s="11">
        <v>2013</v>
      </c>
      <c r="K132" s="11" t="s">
        <v>77</v>
      </c>
    </row>
    <row r="133" spans="1:12" ht="14.25" customHeight="1">
      <c r="B133" s="15"/>
      <c r="E133" s="11" t="s">
        <v>577</v>
      </c>
      <c r="F133" s="11">
        <v>8</v>
      </c>
      <c r="G133" s="11" t="s">
        <v>578</v>
      </c>
      <c r="H133" s="11" t="s">
        <v>75</v>
      </c>
      <c r="I133" s="11" t="s">
        <v>76</v>
      </c>
      <c r="J133" s="11">
        <v>2013</v>
      </c>
      <c r="K133" s="11" t="s">
        <v>77</v>
      </c>
    </row>
    <row r="134" spans="1:12" ht="14.25" customHeight="1">
      <c r="B134" s="15"/>
      <c r="E134" s="11" t="s">
        <v>568</v>
      </c>
      <c r="F134" s="11">
        <v>2</v>
      </c>
      <c r="G134" s="11" t="s">
        <v>586</v>
      </c>
      <c r="H134" s="11" t="s">
        <v>75</v>
      </c>
      <c r="I134" s="11" t="s">
        <v>76</v>
      </c>
      <c r="J134" s="11">
        <v>2013</v>
      </c>
      <c r="K134" s="11" t="s">
        <v>77</v>
      </c>
    </row>
    <row r="135" spans="1:12" ht="14.25" customHeight="1">
      <c r="B135" s="15"/>
      <c r="E135" s="11" t="s">
        <v>572</v>
      </c>
      <c r="F135" s="11">
        <v>17</v>
      </c>
      <c r="G135" s="11" t="s">
        <v>586</v>
      </c>
      <c r="H135" s="11" t="s">
        <v>75</v>
      </c>
      <c r="I135" s="11" t="s">
        <v>76</v>
      </c>
      <c r="J135" s="11">
        <v>2013</v>
      </c>
      <c r="K135" s="11" t="s">
        <v>77</v>
      </c>
    </row>
    <row r="136" spans="1:12" ht="14.25" customHeight="1">
      <c r="B136" s="15"/>
      <c r="E136" s="11" t="s">
        <v>573</v>
      </c>
      <c r="F136" s="11">
        <v>75</v>
      </c>
      <c r="G136" s="11" t="s">
        <v>586</v>
      </c>
      <c r="H136" s="11" t="s">
        <v>75</v>
      </c>
      <c r="I136" s="11" t="s">
        <v>76</v>
      </c>
      <c r="J136" s="11">
        <v>2013</v>
      </c>
      <c r="K136" s="11" t="s">
        <v>77</v>
      </c>
    </row>
    <row r="137" spans="1:12" ht="14.25" customHeight="1">
      <c r="E137" s="11" t="s">
        <v>577</v>
      </c>
      <c r="F137" s="11">
        <v>6</v>
      </c>
      <c r="G137" s="11" t="s">
        <v>586</v>
      </c>
      <c r="H137" s="11" t="s">
        <v>75</v>
      </c>
      <c r="I137" s="11" t="s">
        <v>76</v>
      </c>
      <c r="J137" s="11">
        <v>2013</v>
      </c>
      <c r="K137" s="11" t="s">
        <v>77</v>
      </c>
    </row>
    <row r="138" spans="1:12" ht="14.25" customHeight="1">
      <c r="A138" s="11" t="s">
        <v>52</v>
      </c>
      <c r="B138" s="15" t="s">
        <v>53</v>
      </c>
      <c r="E138" s="11" t="s">
        <v>421</v>
      </c>
      <c r="F138" s="11">
        <v>10</v>
      </c>
      <c r="G138" s="11" t="s">
        <v>592</v>
      </c>
      <c r="H138" s="11" t="s">
        <v>593</v>
      </c>
      <c r="I138" s="11" t="s">
        <v>187</v>
      </c>
      <c r="J138" s="11" t="s">
        <v>594</v>
      </c>
      <c r="K138" s="11" t="s">
        <v>595</v>
      </c>
      <c r="L138" s="11" t="s">
        <v>597</v>
      </c>
    </row>
    <row r="139" spans="1:12" ht="14.25" customHeight="1">
      <c r="B139" s="15"/>
      <c r="C139" s="11">
        <v>273</v>
      </c>
      <c r="D139" s="11" t="s">
        <v>598</v>
      </c>
      <c r="E139" s="11" t="s">
        <v>599</v>
      </c>
      <c r="F139" s="11">
        <v>10.72</v>
      </c>
      <c r="G139" s="11" t="s">
        <v>456</v>
      </c>
      <c r="H139" s="11" t="s">
        <v>593</v>
      </c>
      <c r="I139" s="11" t="s">
        <v>187</v>
      </c>
      <c r="J139" s="11" t="s">
        <v>594</v>
      </c>
      <c r="K139" s="11" t="s">
        <v>595</v>
      </c>
    </row>
    <row r="140" spans="1:12" ht="14.25" customHeight="1">
      <c r="B140" s="15"/>
      <c r="E140" s="11" t="s">
        <v>600</v>
      </c>
      <c r="F140" s="11">
        <v>59.26</v>
      </c>
      <c r="G140" s="11" t="s">
        <v>456</v>
      </c>
      <c r="H140" s="11" t="s">
        <v>593</v>
      </c>
      <c r="I140" s="11" t="s">
        <v>187</v>
      </c>
      <c r="J140" s="11" t="s">
        <v>594</v>
      </c>
      <c r="K140" s="11" t="s">
        <v>595</v>
      </c>
    </row>
    <row r="141" spans="1:12" ht="14.25" customHeight="1">
      <c r="B141" s="15"/>
      <c r="E141" s="11" t="s">
        <v>603</v>
      </c>
      <c r="F141" s="11">
        <v>2.71</v>
      </c>
      <c r="G141" s="11" t="s">
        <v>456</v>
      </c>
      <c r="H141" s="11" t="s">
        <v>593</v>
      </c>
      <c r="I141" s="11" t="s">
        <v>187</v>
      </c>
      <c r="J141" s="11" t="s">
        <v>594</v>
      </c>
      <c r="K141" s="11" t="s">
        <v>595</v>
      </c>
    </row>
    <row r="142" spans="1:12" ht="14.25" customHeight="1">
      <c r="B142" s="15"/>
      <c r="E142" s="11" t="s">
        <v>605</v>
      </c>
      <c r="F142" s="11">
        <v>5.41</v>
      </c>
      <c r="G142" s="11" t="s">
        <v>456</v>
      </c>
      <c r="H142" s="11" t="s">
        <v>593</v>
      </c>
      <c r="I142" s="11" t="s">
        <v>187</v>
      </c>
      <c r="J142" s="11" t="s">
        <v>594</v>
      </c>
      <c r="K142" s="11" t="s">
        <v>595</v>
      </c>
    </row>
    <row r="143" spans="1:12" ht="14.25" customHeight="1">
      <c r="B143" s="15"/>
      <c r="E143" s="11" t="s">
        <v>403</v>
      </c>
      <c r="F143" s="11">
        <v>4</v>
      </c>
      <c r="G143" s="11" t="s">
        <v>456</v>
      </c>
      <c r="H143" s="11" t="s">
        <v>593</v>
      </c>
      <c r="I143" s="11" t="s">
        <v>187</v>
      </c>
      <c r="J143" s="11" t="s">
        <v>594</v>
      </c>
      <c r="K143" s="11" t="s">
        <v>595</v>
      </c>
    </row>
    <row r="144" spans="1:12" ht="14.25" customHeight="1">
      <c r="B144" s="15"/>
      <c r="E144" s="11" t="s">
        <v>608</v>
      </c>
      <c r="F144" s="11">
        <v>3.65</v>
      </c>
      <c r="G144" s="11" t="s">
        <v>456</v>
      </c>
      <c r="H144" s="11" t="s">
        <v>593</v>
      </c>
      <c r="I144" s="11" t="s">
        <v>187</v>
      </c>
      <c r="J144" s="11" t="s">
        <v>594</v>
      </c>
      <c r="K144" s="11" t="s">
        <v>595</v>
      </c>
    </row>
    <row r="145" spans="2:11" ht="14.25" customHeight="1">
      <c r="B145" s="15"/>
      <c r="E145" s="11" t="s">
        <v>611</v>
      </c>
      <c r="F145" s="11">
        <v>4.18</v>
      </c>
      <c r="G145" s="11" t="s">
        <v>456</v>
      </c>
      <c r="H145" s="11" t="s">
        <v>593</v>
      </c>
      <c r="I145" s="11" t="s">
        <v>187</v>
      </c>
      <c r="J145" s="11" t="s">
        <v>594</v>
      </c>
      <c r="K145" s="11" t="s">
        <v>595</v>
      </c>
    </row>
    <row r="146" spans="2:11" ht="14.25" customHeight="1">
      <c r="B146" s="15"/>
      <c r="E146" s="11" t="s">
        <v>612</v>
      </c>
      <c r="F146" s="11">
        <v>0.72</v>
      </c>
      <c r="G146" s="11" t="s">
        <v>456</v>
      </c>
      <c r="H146" s="11" t="s">
        <v>593</v>
      </c>
      <c r="I146" s="11" t="s">
        <v>187</v>
      </c>
      <c r="J146" s="11" t="s">
        <v>594</v>
      </c>
      <c r="K146" s="11" t="s">
        <v>595</v>
      </c>
    </row>
    <row r="147" spans="2:11" ht="14.25" customHeight="1">
      <c r="B147" s="15"/>
      <c r="E147" s="11" t="s">
        <v>613</v>
      </c>
      <c r="F147" s="11">
        <v>1.87</v>
      </c>
      <c r="G147" s="11" t="s">
        <v>456</v>
      </c>
      <c r="H147" s="11" t="s">
        <v>593</v>
      </c>
      <c r="I147" s="11" t="s">
        <v>187</v>
      </c>
      <c r="J147" s="11" t="s">
        <v>594</v>
      </c>
      <c r="K147" s="11" t="s">
        <v>595</v>
      </c>
    </row>
    <row r="148" spans="2:11" ht="14.25" customHeight="1">
      <c r="B148" s="15"/>
      <c r="E148" s="11" t="s">
        <v>614</v>
      </c>
      <c r="F148" s="11">
        <v>1.42</v>
      </c>
      <c r="G148" s="11" t="s">
        <v>456</v>
      </c>
      <c r="H148" s="11" t="s">
        <v>593</v>
      </c>
      <c r="I148" s="11" t="s">
        <v>187</v>
      </c>
      <c r="J148" s="11" t="s">
        <v>594</v>
      </c>
      <c r="K148" s="11" t="s">
        <v>595</v>
      </c>
    </row>
    <row r="149" spans="2:11" ht="14.25" customHeight="1">
      <c r="B149" s="15"/>
      <c r="E149" s="11" t="s">
        <v>615</v>
      </c>
      <c r="F149" s="11">
        <v>6.06</v>
      </c>
      <c r="G149" s="11" t="s">
        <v>456</v>
      </c>
      <c r="H149" s="11" t="s">
        <v>593</v>
      </c>
      <c r="I149" s="11" t="s">
        <v>187</v>
      </c>
      <c r="J149" s="11" t="s">
        <v>594</v>
      </c>
      <c r="K149" s="11" t="s">
        <v>595</v>
      </c>
    </row>
    <row r="150" spans="2:11" ht="14.25" customHeight="1">
      <c r="B150" s="15"/>
      <c r="E150" s="11" t="s">
        <v>599</v>
      </c>
      <c r="F150" s="11">
        <v>7.96</v>
      </c>
      <c r="G150" s="11" t="s">
        <v>617</v>
      </c>
      <c r="H150" s="11" t="s">
        <v>593</v>
      </c>
      <c r="I150" s="11" t="s">
        <v>187</v>
      </c>
      <c r="J150" s="11" t="s">
        <v>594</v>
      </c>
      <c r="K150" s="11" t="s">
        <v>595</v>
      </c>
    </row>
    <row r="151" spans="2:11" ht="14.25" customHeight="1">
      <c r="B151" s="15"/>
      <c r="E151" s="11" t="s">
        <v>600</v>
      </c>
      <c r="F151" s="11">
        <v>65.73</v>
      </c>
      <c r="G151" s="11" t="s">
        <v>617</v>
      </c>
      <c r="H151" s="11" t="s">
        <v>593</v>
      </c>
      <c r="I151" s="11" t="s">
        <v>187</v>
      </c>
      <c r="J151" s="11" t="s">
        <v>594</v>
      </c>
      <c r="K151" s="11" t="s">
        <v>595</v>
      </c>
    </row>
    <row r="152" spans="2:11" ht="14.25" customHeight="1">
      <c r="B152" s="15"/>
      <c r="E152" s="11" t="s">
        <v>603</v>
      </c>
      <c r="F152" s="11">
        <v>1.95</v>
      </c>
      <c r="G152" s="11" t="s">
        <v>617</v>
      </c>
      <c r="H152" s="11" t="s">
        <v>593</v>
      </c>
      <c r="I152" s="11" t="s">
        <v>187</v>
      </c>
      <c r="J152" s="11" t="s">
        <v>594</v>
      </c>
      <c r="K152" s="11" t="s">
        <v>595</v>
      </c>
    </row>
    <row r="153" spans="2:11" ht="14.25" customHeight="1">
      <c r="B153" s="15"/>
      <c r="E153" s="11" t="s">
        <v>605</v>
      </c>
      <c r="F153" s="11">
        <v>6.08</v>
      </c>
      <c r="G153" s="11" t="s">
        <v>617</v>
      </c>
      <c r="H153" s="11" t="s">
        <v>593</v>
      </c>
      <c r="I153" s="11" t="s">
        <v>187</v>
      </c>
      <c r="J153" s="11" t="s">
        <v>594</v>
      </c>
      <c r="K153" s="11" t="s">
        <v>595</v>
      </c>
    </row>
    <row r="154" spans="2:11" ht="14.25" customHeight="1">
      <c r="B154" s="15"/>
      <c r="E154" s="11" t="s">
        <v>403</v>
      </c>
      <c r="F154" s="11">
        <v>3.66</v>
      </c>
      <c r="G154" s="11" t="s">
        <v>617</v>
      </c>
      <c r="H154" s="11" t="s">
        <v>593</v>
      </c>
      <c r="I154" s="11" t="s">
        <v>187</v>
      </c>
      <c r="J154" s="11" t="s">
        <v>594</v>
      </c>
      <c r="K154" s="11" t="s">
        <v>595</v>
      </c>
    </row>
    <row r="155" spans="2:11" ht="14.25" customHeight="1">
      <c r="B155" s="15"/>
      <c r="E155" s="11" t="s">
        <v>608</v>
      </c>
      <c r="F155" s="11">
        <v>2.99</v>
      </c>
      <c r="G155" s="11" t="s">
        <v>617</v>
      </c>
      <c r="H155" s="11" t="s">
        <v>593</v>
      </c>
      <c r="I155" s="11" t="s">
        <v>187</v>
      </c>
      <c r="J155" s="11" t="s">
        <v>594</v>
      </c>
      <c r="K155" s="11" t="s">
        <v>595</v>
      </c>
    </row>
    <row r="156" spans="2:11" ht="14.25" customHeight="1">
      <c r="B156" s="15"/>
      <c r="E156" s="11" t="s">
        <v>611</v>
      </c>
      <c r="F156" s="11">
        <v>2.81</v>
      </c>
      <c r="G156" s="11" t="s">
        <v>617</v>
      </c>
      <c r="H156" s="11" t="s">
        <v>593</v>
      </c>
      <c r="I156" s="11" t="s">
        <v>187</v>
      </c>
      <c r="J156" s="11" t="s">
        <v>594</v>
      </c>
      <c r="K156" s="11" t="s">
        <v>595</v>
      </c>
    </row>
    <row r="157" spans="2:11" ht="14.25" customHeight="1">
      <c r="B157" s="15"/>
      <c r="E157" s="11" t="s">
        <v>612</v>
      </c>
      <c r="F157" s="11">
        <v>0.55000000000000004</v>
      </c>
      <c r="G157" s="11" t="s">
        <v>617</v>
      </c>
      <c r="H157" s="11" t="s">
        <v>593</v>
      </c>
      <c r="I157" s="11" t="s">
        <v>187</v>
      </c>
      <c r="J157" s="11" t="s">
        <v>594</v>
      </c>
      <c r="K157" s="11" t="s">
        <v>595</v>
      </c>
    </row>
    <row r="158" spans="2:11" ht="14.25" customHeight="1">
      <c r="B158" s="15"/>
      <c r="E158" s="11" t="s">
        <v>613</v>
      </c>
      <c r="F158" s="11">
        <v>1.25</v>
      </c>
      <c r="G158" s="11" t="s">
        <v>617</v>
      </c>
      <c r="H158" s="11" t="s">
        <v>593</v>
      </c>
      <c r="I158" s="11" t="s">
        <v>187</v>
      </c>
      <c r="J158" s="11" t="s">
        <v>594</v>
      </c>
      <c r="K158" s="11" t="s">
        <v>595</v>
      </c>
    </row>
    <row r="159" spans="2:11" ht="14.25" customHeight="1">
      <c r="B159" s="15"/>
      <c r="E159" s="11" t="s">
        <v>614</v>
      </c>
      <c r="F159" s="11">
        <v>0.73</v>
      </c>
      <c r="G159" s="11" t="s">
        <v>617</v>
      </c>
      <c r="H159" s="11" t="s">
        <v>593</v>
      </c>
      <c r="I159" s="11" t="s">
        <v>187</v>
      </c>
      <c r="J159" s="11" t="s">
        <v>594</v>
      </c>
      <c r="K159" s="11" t="s">
        <v>595</v>
      </c>
    </row>
    <row r="160" spans="2:11" ht="14.25" customHeight="1">
      <c r="B160" s="15"/>
      <c r="E160" s="11" t="s">
        <v>615</v>
      </c>
      <c r="F160" s="11">
        <v>6.29</v>
      </c>
      <c r="G160" s="11" t="s">
        <v>617</v>
      </c>
      <c r="H160" s="11" t="s">
        <v>593</v>
      </c>
      <c r="I160" s="11" t="s">
        <v>187</v>
      </c>
      <c r="J160" s="11" t="s">
        <v>594</v>
      </c>
      <c r="K160" s="11" t="s">
        <v>595</v>
      </c>
    </row>
    <row r="161" spans="2:11" ht="14.25" customHeight="1">
      <c r="B161" s="15"/>
      <c r="E161" s="11" t="s">
        <v>599</v>
      </c>
      <c r="F161" s="11">
        <v>24.18</v>
      </c>
      <c r="G161" s="11" t="s">
        <v>429</v>
      </c>
      <c r="H161" s="11" t="s">
        <v>593</v>
      </c>
      <c r="I161" s="11" t="s">
        <v>187</v>
      </c>
      <c r="J161" s="11" t="s">
        <v>594</v>
      </c>
      <c r="K161" s="11" t="s">
        <v>595</v>
      </c>
    </row>
    <row r="162" spans="2:11" ht="14.25" customHeight="1">
      <c r="B162" s="15"/>
      <c r="E162" s="11" t="s">
        <v>600</v>
      </c>
      <c r="F162" s="11">
        <v>76.19</v>
      </c>
      <c r="G162" s="11" t="s">
        <v>429</v>
      </c>
      <c r="H162" s="11" t="s">
        <v>593</v>
      </c>
      <c r="I162" s="11" t="s">
        <v>187</v>
      </c>
      <c r="J162" s="11" t="s">
        <v>594</v>
      </c>
      <c r="K162" s="11" t="s">
        <v>595</v>
      </c>
    </row>
    <row r="163" spans="2:11" ht="14.25" customHeight="1">
      <c r="B163" s="15"/>
      <c r="E163" s="11" t="s">
        <v>603</v>
      </c>
      <c r="F163" s="11">
        <v>5.13</v>
      </c>
      <c r="G163" s="11" t="s">
        <v>429</v>
      </c>
      <c r="H163" s="11" t="s">
        <v>593</v>
      </c>
      <c r="I163" s="11" t="s">
        <v>187</v>
      </c>
      <c r="J163" s="11" t="s">
        <v>594</v>
      </c>
      <c r="K163" s="11" t="s">
        <v>595</v>
      </c>
    </row>
    <row r="164" spans="2:11" ht="14.25" customHeight="1">
      <c r="B164" s="15"/>
      <c r="E164" s="11" t="s">
        <v>605</v>
      </c>
      <c r="F164" s="11">
        <v>17.95</v>
      </c>
      <c r="G164" s="11" t="s">
        <v>429</v>
      </c>
      <c r="H164" s="11" t="s">
        <v>593</v>
      </c>
      <c r="I164" s="11" t="s">
        <v>187</v>
      </c>
      <c r="J164" s="11" t="s">
        <v>594</v>
      </c>
      <c r="K164" s="11" t="s">
        <v>595</v>
      </c>
    </row>
    <row r="165" spans="2:11" ht="14.25" customHeight="1">
      <c r="B165" s="15"/>
      <c r="E165" s="11" t="s">
        <v>403</v>
      </c>
      <c r="F165" s="11">
        <v>7.33</v>
      </c>
      <c r="G165" s="11" t="s">
        <v>429</v>
      </c>
      <c r="H165" s="11" t="s">
        <v>593</v>
      </c>
      <c r="I165" s="11" t="s">
        <v>187</v>
      </c>
      <c r="J165" s="11" t="s">
        <v>594</v>
      </c>
      <c r="K165" s="11" t="s">
        <v>595</v>
      </c>
    </row>
    <row r="166" spans="2:11" ht="14.25" customHeight="1">
      <c r="B166" s="15"/>
      <c r="E166" s="11" t="s">
        <v>608</v>
      </c>
      <c r="F166" s="11">
        <v>5.13</v>
      </c>
      <c r="G166" s="11" t="s">
        <v>429</v>
      </c>
      <c r="H166" s="11" t="s">
        <v>593</v>
      </c>
      <c r="I166" s="11" t="s">
        <v>187</v>
      </c>
      <c r="J166" s="11" t="s">
        <v>594</v>
      </c>
      <c r="K166" s="11" t="s">
        <v>595</v>
      </c>
    </row>
    <row r="167" spans="2:11" ht="14.25" customHeight="1">
      <c r="B167" s="15"/>
      <c r="E167" s="11" t="s">
        <v>611</v>
      </c>
      <c r="F167" s="11">
        <v>9.52</v>
      </c>
      <c r="G167" s="11" t="s">
        <v>429</v>
      </c>
      <c r="H167" s="11" t="s">
        <v>593</v>
      </c>
      <c r="I167" s="11" t="s">
        <v>187</v>
      </c>
      <c r="J167" s="11" t="s">
        <v>594</v>
      </c>
      <c r="K167" s="11" t="s">
        <v>595</v>
      </c>
    </row>
    <row r="168" spans="2:11" ht="14.25" customHeight="1">
      <c r="B168" s="15"/>
      <c r="E168" s="11" t="s">
        <v>612</v>
      </c>
      <c r="F168" s="11">
        <v>0.73</v>
      </c>
      <c r="G168" s="11" t="s">
        <v>429</v>
      </c>
      <c r="H168" s="11" t="s">
        <v>593</v>
      </c>
      <c r="I168" s="11" t="s">
        <v>187</v>
      </c>
      <c r="J168" s="11" t="s">
        <v>594</v>
      </c>
      <c r="K168" s="11" t="s">
        <v>595</v>
      </c>
    </row>
    <row r="169" spans="2:11" ht="14.25" customHeight="1">
      <c r="B169" s="15"/>
      <c r="E169" s="11" t="s">
        <v>613</v>
      </c>
      <c r="F169" s="11">
        <v>4.03</v>
      </c>
      <c r="G169" s="11" t="s">
        <v>429</v>
      </c>
      <c r="H169" s="11" t="s">
        <v>593</v>
      </c>
      <c r="I169" s="11" t="s">
        <v>187</v>
      </c>
      <c r="J169" s="11" t="s">
        <v>594</v>
      </c>
      <c r="K169" s="11" t="s">
        <v>595</v>
      </c>
    </row>
    <row r="170" spans="2:11" ht="14.25" customHeight="1">
      <c r="B170" s="15"/>
      <c r="E170" s="11" t="s">
        <v>614</v>
      </c>
      <c r="F170" s="11">
        <v>3.66</v>
      </c>
      <c r="G170" s="11" t="s">
        <v>429</v>
      </c>
      <c r="H170" s="11" t="s">
        <v>593</v>
      </c>
      <c r="I170" s="11" t="s">
        <v>187</v>
      </c>
      <c r="J170" s="11" t="s">
        <v>594</v>
      </c>
      <c r="K170" s="11" t="s">
        <v>595</v>
      </c>
    </row>
    <row r="171" spans="2:11" ht="14.25" customHeight="1">
      <c r="B171" s="15"/>
      <c r="E171" s="11" t="s">
        <v>615</v>
      </c>
      <c r="F171" s="11">
        <v>19.05</v>
      </c>
      <c r="G171" s="11" t="s">
        <v>429</v>
      </c>
      <c r="H171" s="11" t="s">
        <v>593</v>
      </c>
      <c r="I171" s="11" t="s">
        <v>187</v>
      </c>
      <c r="J171" s="11" t="s">
        <v>594</v>
      </c>
      <c r="K171" s="11" t="s">
        <v>595</v>
      </c>
    </row>
    <row r="172" spans="2:11" ht="14.25" customHeight="1">
      <c r="B172" s="15"/>
      <c r="E172" s="11" t="s">
        <v>421</v>
      </c>
      <c r="F172" s="11">
        <v>20</v>
      </c>
      <c r="G172" s="11" t="s">
        <v>592</v>
      </c>
    </row>
    <row r="173" spans="2:11" ht="14.25" customHeight="1">
      <c r="B173" s="15"/>
      <c r="C173" s="11">
        <v>341</v>
      </c>
      <c r="D173" s="11" t="s">
        <v>641</v>
      </c>
      <c r="E173" s="11" t="s">
        <v>599</v>
      </c>
      <c r="F173" s="11">
        <v>0.65</v>
      </c>
      <c r="G173" s="11" t="s">
        <v>456</v>
      </c>
      <c r="H173" s="11" t="s">
        <v>593</v>
      </c>
      <c r="I173" s="11" t="s">
        <v>187</v>
      </c>
      <c r="J173" s="11" t="s">
        <v>594</v>
      </c>
      <c r="K173" s="11" t="s">
        <v>595</v>
      </c>
    </row>
    <row r="174" spans="2:11" ht="14.25" customHeight="1">
      <c r="B174" s="15"/>
      <c r="E174" s="11" t="s">
        <v>600</v>
      </c>
      <c r="F174" s="11">
        <v>74.63</v>
      </c>
      <c r="G174" s="11" t="s">
        <v>456</v>
      </c>
      <c r="H174" s="11" t="s">
        <v>593</v>
      </c>
      <c r="I174" s="11" t="s">
        <v>187</v>
      </c>
      <c r="J174" s="11" t="s">
        <v>594</v>
      </c>
      <c r="K174" s="11" t="s">
        <v>595</v>
      </c>
    </row>
    <row r="175" spans="2:11" ht="14.25" customHeight="1">
      <c r="E175" s="11" t="s">
        <v>603</v>
      </c>
      <c r="F175" s="11">
        <v>1.79</v>
      </c>
      <c r="G175" s="11" t="s">
        <v>456</v>
      </c>
      <c r="H175" s="11" t="s">
        <v>593</v>
      </c>
      <c r="I175" s="11" t="s">
        <v>187</v>
      </c>
      <c r="J175" s="11" t="s">
        <v>594</v>
      </c>
      <c r="K175" s="11" t="s">
        <v>595</v>
      </c>
    </row>
    <row r="176" spans="2:11" ht="14.25" customHeight="1">
      <c r="B176" s="15"/>
      <c r="E176" s="11" t="s">
        <v>605</v>
      </c>
      <c r="F176" s="11">
        <v>0.6</v>
      </c>
      <c r="G176" s="11" t="s">
        <v>456</v>
      </c>
      <c r="H176" s="11" t="s">
        <v>593</v>
      </c>
      <c r="I176" s="11" t="s">
        <v>187</v>
      </c>
      <c r="J176" s="11" t="s">
        <v>594</v>
      </c>
      <c r="K176" s="11" t="s">
        <v>595</v>
      </c>
    </row>
    <row r="177" spans="2:11" ht="14.25" customHeight="1">
      <c r="B177" s="15"/>
      <c r="E177" s="11" t="s">
        <v>403</v>
      </c>
      <c r="F177" s="11">
        <v>5.25</v>
      </c>
      <c r="G177" s="11" t="s">
        <v>456</v>
      </c>
      <c r="H177" s="11" t="s">
        <v>593</v>
      </c>
      <c r="I177" s="11" t="s">
        <v>187</v>
      </c>
      <c r="J177" s="11" t="s">
        <v>594</v>
      </c>
      <c r="K177" s="11" t="s">
        <v>595</v>
      </c>
    </row>
    <row r="178" spans="2:11" ht="14.25" customHeight="1">
      <c r="B178" s="15"/>
      <c r="E178" s="11" t="s">
        <v>608</v>
      </c>
      <c r="F178" s="11">
        <v>1.41</v>
      </c>
      <c r="G178" s="11" t="s">
        <v>456</v>
      </c>
      <c r="H178" s="11" t="s">
        <v>593</v>
      </c>
      <c r="I178" s="11" t="s">
        <v>187</v>
      </c>
      <c r="J178" s="11" t="s">
        <v>594</v>
      </c>
      <c r="K178" s="11" t="s">
        <v>595</v>
      </c>
    </row>
    <row r="179" spans="2:11" ht="14.25" customHeight="1">
      <c r="B179" s="15"/>
      <c r="E179" s="11" t="s">
        <v>611</v>
      </c>
      <c r="F179" s="11">
        <v>11.81</v>
      </c>
      <c r="G179" s="11" t="s">
        <v>456</v>
      </c>
      <c r="H179" s="11" t="s">
        <v>593</v>
      </c>
      <c r="I179" s="11" t="s">
        <v>187</v>
      </c>
      <c r="J179" s="11" t="s">
        <v>594</v>
      </c>
      <c r="K179" s="11" t="s">
        <v>595</v>
      </c>
    </row>
    <row r="180" spans="2:11" ht="14.25" customHeight="1">
      <c r="B180" s="15"/>
      <c r="E180" s="11" t="s">
        <v>612</v>
      </c>
      <c r="F180" s="11">
        <v>1.23</v>
      </c>
      <c r="G180" s="11" t="s">
        <v>456</v>
      </c>
      <c r="H180" s="11" t="s">
        <v>593</v>
      </c>
      <c r="I180" s="11" t="s">
        <v>187</v>
      </c>
      <c r="J180" s="11" t="s">
        <v>594</v>
      </c>
      <c r="K180" s="11" t="s">
        <v>595</v>
      </c>
    </row>
    <row r="181" spans="2:11" ht="14.25" customHeight="1">
      <c r="B181" s="15"/>
      <c r="E181" s="11" t="s">
        <v>613</v>
      </c>
      <c r="F181" s="11">
        <v>0.17</v>
      </c>
      <c r="G181" s="11" t="s">
        <v>456</v>
      </c>
      <c r="H181" s="11" t="s">
        <v>593</v>
      </c>
      <c r="I181" s="11" t="s">
        <v>187</v>
      </c>
      <c r="J181" s="11" t="s">
        <v>594</v>
      </c>
      <c r="K181" s="11" t="s">
        <v>595</v>
      </c>
    </row>
    <row r="182" spans="2:11" ht="14.25" customHeight="1">
      <c r="B182" s="15"/>
      <c r="E182" s="11" t="s">
        <v>614</v>
      </c>
      <c r="F182" s="11">
        <v>0.37</v>
      </c>
      <c r="G182" s="11" t="s">
        <v>456</v>
      </c>
      <c r="H182" s="11" t="s">
        <v>593</v>
      </c>
      <c r="I182" s="11" t="s">
        <v>187</v>
      </c>
      <c r="J182" s="11" t="s">
        <v>594</v>
      </c>
      <c r="K182" s="11" t="s">
        <v>595</v>
      </c>
    </row>
    <row r="183" spans="2:11" ht="14.25" customHeight="1">
      <c r="B183" s="15"/>
      <c r="E183" s="11" t="s">
        <v>615</v>
      </c>
      <c r="F183" s="11">
        <v>2.09</v>
      </c>
      <c r="G183" s="11" t="s">
        <v>456</v>
      </c>
      <c r="H183" s="11" t="s">
        <v>593</v>
      </c>
      <c r="I183" s="11" t="s">
        <v>187</v>
      </c>
      <c r="J183" s="11" t="s">
        <v>594</v>
      </c>
      <c r="K183" s="11" t="s">
        <v>595</v>
      </c>
    </row>
    <row r="184" spans="2:11" ht="14.25" customHeight="1">
      <c r="B184" s="15"/>
      <c r="E184" s="11" t="s">
        <v>599</v>
      </c>
      <c r="F184" s="11">
        <v>0.53</v>
      </c>
      <c r="G184" s="11" t="s">
        <v>617</v>
      </c>
      <c r="H184" s="11" t="s">
        <v>593</v>
      </c>
      <c r="I184" s="11" t="s">
        <v>187</v>
      </c>
      <c r="J184" s="11" t="s">
        <v>594</v>
      </c>
      <c r="K184" s="11" t="s">
        <v>595</v>
      </c>
    </row>
    <row r="185" spans="2:11" ht="14.25" customHeight="1">
      <c r="B185" s="15"/>
      <c r="E185" s="11" t="s">
        <v>600</v>
      </c>
      <c r="F185" s="11">
        <v>77.91</v>
      </c>
      <c r="G185" s="11" t="s">
        <v>617</v>
      </c>
      <c r="H185" s="11" t="s">
        <v>593</v>
      </c>
      <c r="I185" s="11" t="s">
        <v>187</v>
      </c>
      <c r="J185" s="11" t="s">
        <v>594</v>
      </c>
      <c r="K185" s="11" t="s">
        <v>595</v>
      </c>
    </row>
    <row r="186" spans="2:11" ht="14.25" customHeight="1">
      <c r="B186" s="15"/>
      <c r="E186" s="11" t="s">
        <v>603</v>
      </c>
      <c r="F186" s="11">
        <v>1.3</v>
      </c>
      <c r="G186" s="11" t="s">
        <v>617</v>
      </c>
      <c r="H186" s="11" t="s">
        <v>593</v>
      </c>
      <c r="I186" s="11" t="s">
        <v>187</v>
      </c>
      <c r="J186" s="11" t="s">
        <v>594</v>
      </c>
      <c r="K186" s="11" t="s">
        <v>595</v>
      </c>
    </row>
    <row r="187" spans="2:11" ht="14.25" customHeight="1">
      <c r="B187" s="15"/>
      <c r="E187" s="11" t="s">
        <v>605</v>
      </c>
      <c r="F187" s="11">
        <v>0.51</v>
      </c>
      <c r="G187" s="11" t="s">
        <v>617</v>
      </c>
      <c r="H187" s="11" t="s">
        <v>593</v>
      </c>
      <c r="I187" s="11" t="s">
        <v>187</v>
      </c>
      <c r="J187" s="11" t="s">
        <v>594</v>
      </c>
      <c r="K187" s="11" t="s">
        <v>595</v>
      </c>
    </row>
    <row r="188" spans="2:11" ht="14.25" customHeight="1">
      <c r="B188" s="15"/>
      <c r="E188" s="11" t="s">
        <v>403</v>
      </c>
      <c r="F188" s="11">
        <v>5.01</v>
      </c>
      <c r="G188" s="11" t="s">
        <v>617</v>
      </c>
      <c r="H188" s="11" t="s">
        <v>593</v>
      </c>
      <c r="I188" s="11" t="s">
        <v>187</v>
      </c>
      <c r="J188" s="11" t="s">
        <v>594</v>
      </c>
      <c r="K188" s="11" t="s">
        <v>595</v>
      </c>
    </row>
    <row r="189" spans="2:11" ht="14.25" customHeight="1">
      <c r="B189" s="15"/>
      <c r="E189" s="11" t="s">
        <v>608</v>
      </c>
      <c r="F189" s="11">
        <v>0.83</v>
      </c>
      <c r="G189" s="11" t="s">
        <v>617</v>
      </c>
      <c r="H189" s="11" t="s">
        <v>593</v>
      </c>
      <c r="I189" s="11" t="s">
        <v>187</v>
      </c>
      <c r="J189" s="11" t="s">
        <v>594</v>
      </c>
      <c r="K189" s="11" t="s">
        <v>595</v>
      </c>
    </row>
    <row r="190" spans="2:11" ht="14.25" customHeight="1">
      <c r="B190" s="15"/>
      <c r="E190" s="11" t="s">
        <v>611</v>
      </c>
      <c r="F190" s="11">
        <v>9.39</v>
      </c>
      <c r="G190" s="11" t="s">
        <v>617</v>
      </c>
      <c r="H190" s="11" t="s">
        <v>593</v>
      </c>
      <c r="I190" s="11" t="s">
        <v>187</v>
      </c>
      <c r="J190" s="11" t="s">
        <v>594</v>
      </c>
      <c r="K190" s="11" t="s">
        <v>595</v>
      </c>
    </row>
    <row r="191" spans="2:11" ht="14.25" customHeight="1">
      <c r="B191" s="15"/>
      <c r="E191" s="11" t="s">
        <v>612</v>
      </c>
      <c r="F191" s="11">
        <v>0.66</v>
      </c>
      <c r="G191" s="11" t="s">
        <v>617</v>
      </c>
      <c r="H191" s="11" t="s">
        <v>593</v>
      </c>
      <c r="I191" s="11" t="s">
        <v>187</v>
      </c>
      <c r="J191" s="11" t="s">
        <v>594</v>
      </c>
      <c r="K191" s="11" t="s">
        <v>595</v>
      </c>
    </row>
    <row r="192" spans="2:11" ht="14.25" customHeight="1">
      <c r="B192" s="15"/>
      <c r="E192" s="11" t="s">
        <v>613</v>
      </c>
      <c r="F192" s="11">
        <v>0.16</v>
      </c>
      <c r="G192" s="11" t="s">
        <v>617</v>
      </c>
      <c r="H192" s="11" t="s">
        <v>593</v>
      </c>
      <c r="I192" s="11" t="s">
        <v>187</v>
      </c>
      <c r="J192" s="11" t="s">
        <v>594</v>
      </c>
      <c r="K192" s="11" t="s">
        <v>595</v>
      </c>
    </row>
    <row r="193" spans="1:12" ht="14.25" customHeight="1">
      <c r="B193" s="15"/>
      <c r="E193" s="11" t="s">
        <v>614</v>
      </c>
      <c r="F193" s="11">
        <v>0.13</v>
      </c>
      <c r="G193" s="11" t="s">
        <v>617</v>
      </c>
      <c r="H193" s="11" t="s">
        <v>593</v>
      </c>
      <c r="I193" s="11" t="s">
        <v>187</v>
      </c>
      <c r="J193" s="11" t="s">
        <v>594</v>
      </c>
      <c r="K193" s="11" t="s">
        <v>595</v>
      </c>
    </row>
    <row r="194" spans="1:12" ht="14.25" customHeight="1">
      <c r="B194" s="15"/>
      <c r="E194" s="11" t="s">
        <v>615</v>
      </c>
      <c r="F194" s="11">
        <v>3.58</v>
      </c>
      <c r="G194" s="11" t="s">
        <v>617</v>
      </c>
      <c r="H194" s="11" t="s">
        <v>593</v>
      </c>
      <c r="I194" s="11" t="s">
        <v>187</v>
      </c>
      <c r="J194" s="11" t="s">
        <v>594</v>
      </c>
      <c r="K194" s="11" t="s">
        <v>595</v>
      </c>
    </row>
    <row r="195" spans="1:12" ht="14.25" customHeight="1">
      <c r="B195" s="15"/>
      <c r="E195" s="11" t="s">
        <v>599</v>
      </c>
      <c r="F195" s="11">
        <v>1.47</v>
      </c>
      <c r="G195" s="11" t="s">
        <v>429</v>
      </c>
      <c r="H195" s="11" t="s">
        <v>593</v>
      </c>
      <c r="I195" s="11" t="s">
        <v>187</v>
      </c>
      <c r="J195" s="11" t="s">
        <v>594</v>
      </c>
      <c r="K195" s="11" t="s">
        <v>595</v>
      </c>
    </row>
    <row r="196" spans="1:12" ht="14.25" customHeight="1">
      <c r="B196" s="15"/>
      <c r="E196" s="11" t="s">
        <v>600</v>
      </c>
      <c r="F196" s="11">
        <v>86.51</v>
      </c>
      <c r="G196" s="11" t="s">
        <v>429</v>
      </c>
      <c r="H196" s="11" t="s">
        <v>593</v>
      </c>
      <c r="I196" s="11" t="s">
        <v>187</v>
      </c>
      <c r="J196" s="11" t="s">
        <v>594</v>
      </c>
      <c r="K196" s="11" t="s">
        <v>595</v>
      </c>
    </row>
    <row r="197" spans="1:12" ht="14.25" customHeight="1">
      <c r="B197" s="15"/>
      <c r="E197" s="11" t="s">
        <v>603</v>
      </c>
      <c r="F197" s="11">
        <v>4.4000000000000004</v>
      </c>
      <c r="G197" s="11" t="s">
        <v>429</v>
      </c>
      <c r="H197" s="11" t="s">
        <v>593</v>
      </c>
      <c r="I197" s="11" t="s">
        <v>187</v>
      </c>
      <c r="J197" s="11" t="s">
        <v>594</v>
      </c>
      <c r="K197" s="11" t="s">
        <v>595</v>
      </c>
    </row>
    <row r="198" spans="1:12" ht="14.25" customHeight="1">
      <c r="B198" s="15"/>
      <c r="E198" s="11" t="s">
        <v>605</v>
      </c>
      <c r="F198" s="11">
        <v>2.0499999999999998</v>
      </c>
      <c r="G198" s="11" t="s">
        <v>429</v>
      </c>
      <c r="H198" s="11" t="s">
        <v>593</v>
      </c>
      <c r="I198" s="11" t="s">
        <v>187</v>
      </c>
      <c r="J198" s="11" t="s">
        <v>594</v>
      </c>
      <c r="K198" s="11" t="s">
        <v>595</v>
      </c>
    </row>
    <row r="199" spans="1:12" ht="14.25" customHeight="1">
      <c r="B199" s="15"/>
      <c r="E199" s="11" t="s">
        <v>403</v>
      </c>
      <c r="F199" s="11">
        <v>8.5</v>
      </c>
      <c r="G199" s="11" t="s">
        <v>429</v>
      </c>
      <c r="H199" s="11" t="s">
        <v>593</v>
      </c>
      <c r="I199" s="11" t="s">
        <v>187</v>
      </c>
      <c r="J199" s="11" t="s">
        <v>594</v>
      </c>
      <c r="K199" s="11" t="s">
        <v>595</v>
      </c>
    </row>
    <row r="200" spans="1:12" ht="14.25" customHeight="1">
      <c r="B200" s="15"/>
      <c r="E200" s="11" t="s">
        <v>608</v>
      </c>
      <c r="F200" s="11">
        <v>2.93</v>
      </c>
      <c r="G200" s="11" t="s">
        <v>429</v>
      </c>
      <c r="H200" s="11" t="s">
        <v>593</v>
      </c>
      <c r="I200" s="11" t="s">
        <v>187</v>
      </c>
      <c r="J200" s="11" t="s">
        <v>594</v>
      </c>
      <c r="K200" s="11" t="s">
        <v>595</v>
      </c>
    </row>
    <row r="201" spans="1:12" ht="14.25" customHeight="1">
      <c r="B201" s="15"/>
      <c r="E201" s="11" t="s">
        <v>611</v>
      </c>
      <c r="F201" s="11">
        <v>21.11</v>
      </c>
      <c r="G201" s="11" t="s">
        <v>429</v>
      </c>
      <c r="H201" s="11" t="s">
        <v>593</v>
      </c>
      <c r="I201" s="11" t="s">
        <v>187</v>
      </c>
      <c r="J201" s="11" t="s">
        <v>594</v>
      </c>
      <c r="K201" s="11" t="s">
        <v>595</v>
      </c>
    </row>
    <row r="202" spans="1:12" ht="14.25" customHeight="1">
      <c r="B202" s="15"/>
      <c r="E202" s="11" t="s">
        <v>612</v>
      </c>
      <c r="F202" s="11">
        <v>2.35</v>
      </c>
      <c r="G202" s="11" t="s">
        <v>429</v>
      </c>
      <c r="H202" s="11" t="s">
        <v>593</v>
      </c>
      <c r="I202" s="11" t="s">
        <v>187</v>
      </c>
      <c r="J202" s="11" t="s">
        <v>594</v>
      </c>
      <c r="K202" s="11" t="s">
        <v>595</v>
      </c>
    </row>
    <row r="203" spans="1:12" ht="14.25" customHeight="1">
      <c r="B203" s="15"/>
      <c r="E203" s="11" t="s">
        <v>613</v>
      </c>
      <c r="F203" s="11">
        <v>0.59</v>
      </c>
      <c r="G203" s="11" t="s">
        <v>429</v>
      </c>
      <c r="H203" s="11" t="s">
        <v>593</v>
      </c>
      <c r="I203" s="11" t="s">
        <v>187</v>
      </c>
      <c r="J203" s="11" t="s">
        <v>594</v>
      </c>
      <c r="K203" s="11" t="s">
        <v>595</v>
      </c>
    </row>
    <row r="204" spans="1:12" ht="14.25" customHeight="1">
      <c r="B204" s="15"/>
      <c r="E204" s="11" t="s">
        <v>614</v>
      </c>
      <c r="F204" s="11">
        <v>0.59</v>
      </c>
      <c r="G204" s="11" t="s">
        <v>429</v>
      </c>
      <c r="H204" s="11" t="s">
        <v>593</v>
      </c>
      <c r="I204" s="11" t="s">
        <v>187</v>
      </c>
      <c r="J204" s="11" t="s">
        <v>594</v>
      </c>
      <c r="K204" s="11" t="s">
        <v>595</v>
      </c>
    </row>
    <row r="205" spans="1:12" ht="14.25" customHeight="1">
      <c r="B205" s="15"/>
      <c r="E205" s="11" t="s">
        <v>615</v>
      </c>
      <c r="F205" s="11">
        <v>9.3800000000000008</v>
      </c>
      <c r="G205" s="11" t="s">
        <v>429</v>
      </c>
      <c r="H205" s="11" t="s">
        <v>593</v>
      </c>
      <c r="I205" s="11" t="s">
        <v>187</v>
      </c>
      <c r="J205" s="11" t="s">
        <v>594</v>
      </c>
      <c r="K205" s="11" t="s">
        <v>595</v>
      </c>
    </row>
    <row r="206" spans="1:12" ht="14.25" customHeight="1">
      <c r="A206" s="11" t="s">
        <v>52</v>
      </c>
      <c r="B206" s="15" t="s">
        <v>53</v>
      </c>
      <c r="E206" s="11" t="s">
        <v>421</v>
      </c>
      <c r="F206" s="11" t="s">
        <v>564</v>
      </c>
      <c r="H206" s="11" t="s">
        <v>96</v>
      </c>
      <c r="I206" s="11" t="s">
        <v>76</v>
      </c>
      <c r="J206" s="11">
        <v>2012</v>
      </c>
      <c r="K206" s="11" t="s">
        <v>688</v>
      </c>
      <c r="L206" s="11" t="s">
        <v>689</v>
      </c>
    </row>
    <row r="207" spans="1:12" ht="14.25" customHeight="1">
      <c r="B207" s="15"/>
      <c r="C207" s="11">
        <v>283</v>
      </c>
      <c r="D207" s="11" t="s">
        <v>690</v>
      </c>
      <c r="E207" s="11" t="s">
        <v>573</v>
      </c>
      <c r="F207" s="11">
        <v>38.1</v>
      </c>
      <c r="G207" s="11" t="s">
        <v>578</v>
      </c>
      <c r="H207" s="11" t="s">
        <v>96</v>
      </c>
      <c r="I207" s="11" t="s">
        <v>76</v>
      </c>
      <c r="J207" s="11">
        <v>2012</v>
      </c>
      <c r="K207" s="11" t="s">
        <v>688</v>
      </c>
    </row>
    <row r="208" spans="1:12" ht="14.25" customHeight="1">
      <c r="B208" s="15"/>
      <c r="E208" s="11" t="s">
        <v>572</v>
      </c>
      <c r="F208" s="11">
        <v>14.5</v>
      </c>
      <c r="G208" s="11" t="s">
        <v>578</v>
      </c>
      <c r="H208" s="11" t="s">
        <v>96</v>
      </c>
      <c r="I208" s="11" t="s">
        <v>76</v>
      </c>
      <c r="J208" s="11">
        <v>2012</v>
      </c>
      <c r="K208" s="11" t="s">
        <v>688</v>
      </c>
    </row>
    <row r="209" spans="2:11" ht="14.25" customHeight="1">
      <c r="B209" s="15"/>
      <c r="E209" s="11" t="s">
        <v>568</v>
      </c>
      <c r="F209" s="11">
        <v>0.5</v>
      </c>
      <c r="G209" s="11" t="s">
        <v>578</v>
      </c>
      <c r="H209" s="11" t="s">
        <v>96</v>
      </c>
      <c r="I209" s="11" t="s">
        <v>76</v>
      </c>
      <c r="J209" s="11">
        <v>2012</v>
      </c>
      <c r="K209" s="11" t="s">
        <v>688</v>
      </c>
    </row>
    <row r="210" spans="2:11" ht="14.25" customHeight="1">
      <c r="B210" s="15"/>
      <c r="E210" s="11" t="s">
        <v>693</v>
      </c>
      <c r="F210" s="11">
        <v>2.8</v>
      </c>
      <c r="G210" s="11" t="s">
        <v>578</v>
      </c>
      <c r="H210" s="11" t="s">
        <v>96</v>
      </c>
      <c r="I210" s="11" t="s">
        <v>76</v>
      </c>
      <c r="J210" s="11">
        <v>2012</v>
      </c>
      <c r="K210" s="11" t="s">
        <v>688</v>
      </c>
    </row>
    <row r="211" spans="2:11" ht="14.25" customHeight="1">
      <c r="B211" s="15"/>
      <c r="E211" s="11" t="s">
        <v>696</v>
      </c>
      <c r="F211" s="11">
        <v>0.1</v>
      </c>
      <c r="G211" s="11" t="s">
        <v>578</v>
      </c>
      <c r="H211" s="11" t="s">
        <v>96</v>
      </c>
      <c r="I211" s="11" t="s">
        <v>76</v>
      </c>
      <c r="J211" s="11">
        <v>2012</v>
      </c>
      <c r="K211" s="11" t="s">
        <v>688</v>
      </c>
    </row>
    <row r="212" spans="2:11" ht="14.25" customHeight="1">
      <c r="B212" s="15"/>
      <c r="E212" s="11" t="s">
        <v>697</v>
      </c>
      <c r="F212" s="11" t="s">
        <v>698</v>
      </c>
      <c r="G212" s="11" t="s">
        <v>578</v>
      </c>
      <c r="H212" s="11" t="s">
        <v>96</v>
      </c>
      <c r="I212" s="11" t="s">
        <v>76</v>
      </c>
      <c r="J212" s="11">
        <v>2012</v>
      </c>
      <c r="K212" s="11" t="s">
        <v>688</v>
      </c>
    </row>
    <row r="213" spans="2:11" ht="14.25" customHeight="1">
      <c r="B213" s="15"/>
      <c r="E213" s="11" t="s">
        <v>699</v>
      </c>
      <c r="F213" s="11" t="s">
        <v>698</v>
      </c>
      <c r="G213" s="11" t="s">
        <v>578</v>
      </c>
      <c r="H213" s="11" t="s">
        <v>96</v>
      </c>
      <c r="I213" s="11" t="s">
        <v>76</v>
      </c>
      <c r="J213" s="11">
        <v>2012</v>
      </c>
      <c r="K213" s="11" t="s">
        <v>688</v>
      </c>
    </row>
    <row r="214" spans="2:11" ht="14.25" customHeight="1">
      <c r="B214" s="15"/>
      <c r="E214" s="11" t="s">
        <v>701</v>
      </c>
      <c r="F214" s="11" t="s">
        <v>698</v>
      </c>
      <c r="G214" s="11" t="s">
        <v>578</v>
      </c>
      <c r="H214" s="11" t="s">
        <v>96</v>
      </c>
      <c r="I214" s="11" t="s">
        <v>76</v>
      </c>
      <c r="J214" s="11">
        <v>2012</v>
      </c>
      <c r="K214" s="11" t="s">
        <v>688</v>
      </c>
    </row>
    <row r="215" spans="2:11" ht="14.25" customHeight="1">
      <c r="B215" s="15"/>
      <c r="E215" s="11" t="s">
        <v>706</v>
      </c>
      <c r="F215" s="11" t="s">
        <v>698</v>
      </c>
      <c r="G215" s="11" t="s">
        <v>578</v>
      </c>
      <c r="H215" s="11" t="s">
        <v>96</v>
      </c>
      <c r="I215" s="11" t="s">
        <v>76</v>
      </c>
      <c r="J215" s="11">
        <v>2012</v>
      </c>
      <c r="K215" s="11" t="s">
        <v>688</v>
      </c>
    </row>
    <row r="216" spans="2:11" ht="14.25" customHeight="1">
      <c r="B216" s="15"/>
      <c r="E216" s="11" t="s">
        <v>708</v>
      </c>
      <c r="F216" s="11">
        <v>0.1</v>
      </c>
      <c r="G216" s="11" t="s">
        <v>578</v>
      </c>
      <c r="H216" s="11" t="s">
        <v>96</v>
      </c>
      <c r="I216" s="11" t="s">
        <v>76</v>
      </c>
      <c r="J216" s="11">
        <v>2012</v>
      </c>
      <c r="K216" s="11" t="s">
        <v>688</v>
      </c>
    </row>
    <row r="217" spans="2:11" ht="14.25" customHeight="1">
      <c r="B217" s="15"/>
      <c r="E217" s="11" t="s">
        <v>710</v>
      </c>
      <c r="F217" s="11" t="s">
        <v>698</v>
      </c>
      <c r="G217" s="11" t="s">
        <v>578</v>
      </c>
      <c r="H217" s="11" t="s">
        <v>96</v>
      </c>
      <c r="I217" s="11" t="s">
        <v>76</v>
      </c>
      <c r="J217" s="11">
        <v>2012</v>
      </c>
      <c r="K217" s="11" t="s">
        <v>688</v>
      </c>
    </row>
    <row r="218" spans="2:11" ht="14.25" customHeight="1">
      <c r="B218" s="15"/>
      <c r="E218" s="11" t="s">
        <v>712</v>
      </c>
      <c r="F218" s="11" t="s">
        <v>698</v>
      </c>
      <c r="G218" s="11" t="s">
        <v>578</v>
      </c>
      <c r="H218" s="11" t="s">
        <v>96</v>
      </c>
      <c r="I218" s="11" t="s">
        <v>76</v>
      </c>
      <c r="J218" s="11">
        <v>2012</v>
      </c>
      <c r="K218" s="11" t="s">
        <v>688</v>
      </c>
    </row>
    <row r="219" spans="2:11" ht="14.25" customHeight="1">
      <c r="B219" s="15"/>
      <c r="E219" s="11" t="s">
        <v>715</v>
      </c>
      <c r="F219" s="11" t="s">
        <v>698</v>
      </c>
      <c r="G219" s="11" t="s">
        <v>578</v>
      </c>
      <c r="H219" s="11" t="s">
        <v>96</v>
      </c>
      <c r="I219" s="11" t="s">
        <v>76</v>
      </c>
      <c r="J219" s="11">
        <v>2012</v>
      </c>
      <c r="K219" s="11" t="s">
        <v>688</v>
      </c>
    </row>
    <row r="220" spans="2:11" ht="14.25" customHeight="1">
      <c r="B220" s="15"/>
      <c r="E220" s="11" t="s">
        <v>720</v>
      </c>
      <c r="F220" s="11" t="s">
        <v>698</v>
      </c>
      <c r="G220" s="11" t="s">
        <v>578</v>
      </c>
      <c r="H220" s="11" t="s">
        <v>96</v>
      </c>
      <c r="I220" s="11" t="s">
        <v>76</v>
      </c>
      <c r="J220" s="11">
        <v>2012</v>
      </c>
      <c r="K220" s="11" t="s">
        <v>688</v>
      </c>
    </row>
    <row r="221" spans="2:11" ht="14.25" customHeight="1">
      <c r="B221" s="15"/>
      <c r="E221" s="11" t="s">
        <v>427</v>
      </c>
      <c r="F221" s="11" t="s">
        <v>698</v>
      </c>
      <c r="G221" s="11" t="s">
        <v>578</v>
      </c>
      <c r="H221" s="11" t="s">
        <v>96</v>
      </c>
      <c r="I221" s="11" t="s">
        <v>76</v>
      </c>
      <c r="J221" s="11">
        <v>2012</v>
      </c>
      <c r="K221" s="11" t="s">
        <v>688</v>
      </c>
    </row>
    <row r="222" spans="2:11" ht="14.25" customHeight="1">
      <c r="B222" s="15"/>
      <c r="E222" s="11" t="s">
        <v>724</v>
      </c>
      <c r="F222" s="11" t="s">
        <v>698</v>
      </c>
      <c r="G222" s="11" t="s">
        <v>578</v>
      </c>
      <c r="H222" s="11" t="s">
        <v>96</v>
      </c>
      <c r="I222" s="11" t="s">
        <v>76</v>
      </c>
      <c r="J222" s="11">
        <v>2012</v>
      </c>
      <c r="K222" s="11" t="s">
        <v>688</v>
      </c>
    </row>
    <row r="223" spans="2:11" ht="14.25" customHeight="1">
      <c r="B223" s="15"/>
      <c r="E223" s="11" t="s">
        <v>725</v>
      </c>
      <c r="F223" s="11">
        <v>29.2</v>
      </c>
      <c r="G223" s="11" t="s">
        <v>578</v>
      </c>
      <c r="H223" s="11" t="s">
        <v>96</v>
      </c>
      <c r="I223" s="11" t="s">
        <v>76</v>
      </c>
      <c r="J223" s="11">
        <v>2012</v>
      </c>
      <c r="K223" s="11" t="s">
        <v>688</v>
      </c>
    </row>
    <row r="224" spans="2:11" ht="14.25" customHeight="1">
      <c r="B224" s="15"/>
      <c r="E224" s="11" t="s">
        <v>730</v>
      </c>
      <c r="F224" s="11">
        <v>4.5</v>
      </c>
      <c r="G224" s="11" t="s">
        <v>578</v>
      </c>
      <c r="H224" s="11" t="s">
        <v>96</v>
      </c>
      <c r="I224" s="11" t="s">
        <v>76</v>
      </c>
      <c r="J224" s="11">
        <v>2012</v>
      </c>
      <c r="K224" s="11" t="s">
        <v>688</v>
      </c>
    </row>
    <row r="225" spans="2:11" ht="14.25" customHeight="1">
      <c r="B225" s="15"/>
      <c r="E225" s="11" t="s">
        <v>733</v>
      </c>
      <c r="F225" s="11">
        <v>0.1</v>
      </c>
      <c r="G225" s="11" t="s">
        <v>578</v>
      </c>
      <c r="H225" s="11" t="s">
        <v>96</v>
      </c>
      <c r="I225" s="11" t="s">
        <v>76</v>
      </c>
      <c r="J225" s="11">
        <v>2012</v>
      </c>
      <c r="K225" s="11" t="s">
        <v>688</v>
      </c>
    </row>
    <row r="226" spans="2:11" ht="14.25" customHeight="1">
      <c r="B226" s="15"/>
      <c r="E226" s="11" t="s">
        <v>736</v>
      </c>
      <c r="F226" s="11" t="s">
        <v>698</v>
      </c>
      <c r="G226" s="11" t="s">
        <v>578</v>
      </c>
      <c r="H226" s="11" t="s">
        <v>96</v>
      </c>
      <c r="I226" s="11" t="s">
        <v>76</v>
      </c>
      <c r="J226" s="11">
        <v>2012</v>
      </c>
      <c r="K226" s="11" t="s">
        <v>688</v>
      </c>
    </row>
    <row r="227" spans="2:11" ht="14.25" customHeight="1">
      <c r="B227" s="15"/>
      <c r="E227" s="11" t="s">
        <v>738</v>
      </c>
      <c r="F227" s="11">
        <v>0.2</v>
      </c>
      <c r="G227" s="11" t="s">
        <v>578</v>
      </c>
      <c r="H227" s="11" t="s">
        <v>96</v>
      </c>
      <c r="I227" s="11" t="s">
        <v>76</v>
      </c>
      <c r="J227" s="11">
        <v>2012</v>
      </c>
      <c r="K227" s="11" t="s">
        <v>688</v>
      </c>
    </row>
    <row r="228" spans="2:11" ht="14.25" customHeight="1">
      <c r="B228" s="15"/>
      <c r="E228" s="11" t="s">
        <v>739</v>
      </c>
      <c r="F228" s="11" t="s">
        <v>698</v>
      </c>
      <c r="G228" s="11" t="s">
        <v>578</v>
      </c>
      <c r="H228" s="11" t="s">
        <v>96</v>
      </c>
      <c r="I228" s="11" t="s">
        <v>76</v>
      </c>
      <c r="J228" s="11">
        <v>2012</v>
      </c>
      <c r="K228" s="11" t="s">
        <v>688</v>
      </c>
    </row>
    <row r="229" spans="2:11" ht="14.25" customHeight="1">
      <c r="E229" s="11" t="s">
        <v>437</v>
      </c>
      <c r="F229" s="11">
        <v>0.2</v>
      </c>
      <c r="G229" s="11" t="s">
        <v>578</v>
      </c>
      <c r="H229" s="11" t="s">
        <v>96</v>
      </c>
      <c r="I229" s="11" t="s">
        <v>76</v>
      </c>
      <c r="J229" s="11">
        <v>2012</v>
      </c>
      <c r="K229" s="11" t="s">
        <v>688</v>
      </c>
    </row>
    <row r="230" spans="2:11" ht="14.25" customHeight="1">
      <c r="B230" s="15"/>
      <c r="E230" s="11" t="s">
        <v>745</v>
      </c>
      <c r="F230" s="11" t="s">
        <v>698</v>
      </c>
      <c r="G230" s="11" t="s">
        <v>578</v>
      </c>
      <c r="H230" s="11" t="s">
        <v>96</v>
      </c>
      <c r="I230" s="11" t="s">
        <v>76</v>
      </c>
      <c r="J230" s="11">
        <v>2012</v>
      </c>
      <c r="K230" s="11" t="s">
        <v>688</v>
      </c>
    </row>
    <row r="231" spans="2:11" ht="14.25" customHeight="1">
      <c r="B231" s="15"/>
      <c r="E231" s="11" t="s">
        <v>748</v>
      </c>
      <c r="F231" s="11">
        <v>3.1</v>
      </c>
      <c r="G231" s="11" t="s">
        <v>578</v>
      </c>
      <c r="H231" s="11" t="s">
        <v>96</v>
      </c>
      <c r="I231" s="11" t="s">
        <v>76</v>
      </c>
      <c r="J231" s="11">
        <v>2012</v>
      </c>
      <c r="K231" s="11" t="s">
        <v>688</v>
      </c>
    </row>
    <row r="232" spans="2:11" ht="14.25" customHeight="1">
      <c r="B232" s="15"/>
      <c r="E232" s="11" t="s">
        <v>749</v>
      </c>
      <c r="F232" s="11">
        <v>0.3</v>
      </c>
      <c r="G232" s="11" t="s">
        <v>578</v>
      </c>
      <c r="H232" s="11" t="s">
        <v>96</v>
      </c>
      <c r="I232" s="11" t="s">
        <v>76</v>
      </c>
      <c r="J232" s="11">
        <v>2012</v>
      </c>
      <c r="K232" s="11" t="s">
        <v>688</v>
      </c>
    </row>
    <row r="233" spans="2:11" ht="14.25" customHeight="1">
      <c r="B233" s="15"/>
      <c r="E233" s="11" t="s">
        <v>750</v>
      </c>
      <c r="F233" s="11">
        <v>0.5</v>
      </c>
      <c r="G233" s="11" t="s">
        <v>578</v>
      </c>
      <c r="H233" s="11" t="s">
        <v>96</v>
      </c>
      <c r="I233" s="11" t="s">
        <v>76</v>
      </c>
      <c r="J233" s="11">
        <v>2012</v>
      </c>
      <c r="K233" s="11" t="s">
        <v>688</v>
      </c>
    </row>
    <row r="234" spans="2:11" ht="14.25" customHeight="1">
      <c r="B234" s="15"/>
      <c r="E234" s="11" t="s">
        <v>752</v>
      </c>
      <c r="F234" s="11" t="s">
        <v>698</v>
      </c>
      <c r="G234" s="11" t="s">
        <v>578</v>
      </c>
      <c r="H234" s="11" t="s">
        <v>96</v>
      </c>
      <c r="I234" s="11" t="s">
        <v>76</v>
      </c>
      <c r="J234" s="11">
        <v>2012</v>
      </c>
      <c r="K234" s="11" t="s">
        <v>688</v>
      </c>
    </row>
    <row r="235" spans="2:11" ht="14.25" customHeight="1">
      <c r="B235" s="15"/>
      <c r="E235" s="11" t="s">
        <v>753</v>
      </c>
      <c r="F235" s="11" t="s">
        <v>698</v>
      </c>
      <c r="G235" s="11" t="s">
        <v>578</v>
      </c>
      <c r="H235" s="11" t="s">
        <v>96</v>
      </c>
      <c r="I235" s="11" t="s">
        <v>76</v>
      </c>
      <c r="J235" s="11">
        <v>2012</v>
      </c>
      <c r="K235" s="11" t="s">
        <v>688</v>
      </c>
    </row>
    <row r="236" spans="2:11" ht="14.25" customHeight="1">
      <c r="B236" s="15"/>
      <c r="E236" s="11" t="s">
        <v>754</v>
      </c>
      <c r="F236" s="11" t="s">
        <v>698</v>
      </c>
      <c r="G236" s="11" t="s">
        <v>578</v>
      </c>
      <c r="H236" s="11" t="s">
        <v>96</v>
      </c>
      <c r="I236" s="11" t="s">
        <v>76</v>
      </c>
      <c r="J236" s="11">
        <v>2012</v>
      </c>
      <c r="K236" s="11" t="s">
        <v>688</v>
      </c>
    </row>
    <row r="237" spans="2:11" ht="14.25" customHeight="1">
      <c r="B237" s="15"/>
      <c r="E237" s="11" t="s">
        <v>760</v>
      </c>
      <c r="F237" s="11" t="s">
        <v>698</v>
      </c>
      <c r="G237" s="11" t="s">
        <v>578</v>
      </c>
      <c r="H237" s="11" t="s">
        <v>96</v>
      </c>
      <c r="I237" s="11" t="s">
        <v>76</v>
      </c>
      <c r="J237" s="11">
        <v>2012</v>
      </c>
      <c r="K237" s="11" t="s">
        <v>688</v>
      </c>
    </row>
    <row r="238" spans="2:11" ht="14.25" customHeight="1">
      <c r="B238" s="15"/>
      <c r="E238" s="11" t="s">
        <v>763</v>
      </c>
      <c r="F238" s="11">
        <v>0.3</v>
      </c>
      <c r="G238" s="11" t="s">
        <v>578</v>
      </c>
      <c r="H238" s="11" t="s">
        <v>96</v>
      </c>
      <c r="I238" s="11" t="s">
        <v>76</v>
      </c>
      <c r="J238" s="11">
        <v>2012</v>
      </c>
      <c r="K238" s="11" t="s">
        <v>688</v>
      </c>
    </row>
    <row r="239" spans="2:11" ht="14.25" customHeight="1">
      <c r="B239" s="15"/>
      <c r="E239" s="11" t="s">
        <v>764</v>
      </c>
      <c r="F239" s="11" t="s">
        <v>698</v>
      </c>
      <c r="G239" s="11" t="s">
        <v>578</v>
      </c>
      <c r="H239" s="11" t="s">
        <v>96</v>
      </c>
      <c r="I239" s="11" t="s">
        <v>76</v>
      </c>
      <c r="J239" s="11">
        <v>2012</v>
      </c>
      <c r="K239" s="11" t="s">
        <v>688</v>
      </c>
    </row>
    <row r="240" spans="2:11" ht="14.25" customHeight="1">
      <c r="B240" s="15"/>
      <c r="E240" s="11" t="s">
        <v>768</v>
      </c>
      <c r="F240" s="11" t="s">
        <v>698</v>
      </c>
      <c r="G240" s="11" t="s">
        <v>578</v>
      </c>
      <c r="H240" s="11" t="s">
        <v>96</v>
      </c>
      <c r="I240" s="11" t="s">
        <v>76</v>
      </c>
      <c r="J240" s="11">
        <v>2012</v>
      </c>
      <c r="K240" s="11" t="s">
        <v>688</v>
      </c>
    </row>
    <row r="241" spans="1:12" ht="14.25" customHeight="1">
      <c r="B241" s="15"/>
      <c r="E241" s="11" t="s">
        <v>772</v>
      </c>
      <c r="F241" s="11" t="s">
        <v>698</v>
      </c>
      <c r="G241" s="11" t="s">
        <v>578</v>
      </c>
      <c r="H241" s="11" t="s">
        <v>96</v>
      </c>
      <c r="I241" s="11" t="s">
        <v>76</v>
      </c>
      <c r="J241" s="11">
        <v>2012</v>
      </c>
      <c r="K241" s="11" t="s">
        <v>688</v>
      </c>
    </row>
    <row r="242" spans="1:12" ht="14.25" customHeight="1">
      <c r="B242" s="15"/>
      <c r="E242" s="11" t="s">
        <v>776</v>
      </c>
      <c r="F242" s="11" t="s">
        <v>698</v>
      </c>
      <c r="G242" s="11" t="s">
        <v>578</v>
      </c>
      <c r="H242" s="11" t="s">
        <v>96</v>
      </c>
      <c r="I242" s="11" t="s">
        <v>76</v>
      </c>
      <c r="J242" s="11">
        <v>2012</v>
      </c>
      <c r="K242" s="11" t="s">
        <v>688</v>
      </c>
    </row>
    <row r="243" spans="1:12" ht="14.25" customHeight="1">
      <c r="B243" s="15"/>
      <c r="E243" s="11" t="s">
        <v>780</v>
      </c>
      <c r="F243" s="11" t="s">
        <v>698</v>
      </c>
      <c r="G243" s="11" t="s">
        <v>578</v>
      </c>
      <c r="H243" s="11" t="s">
        <v>96</v>
      </c>
      <c r="I243" s="11" t="s">
        <v>76</v>
      </c>
      <c r="J243" s="11">
        <v>2012</v>
      </c>
      <c r="K243" s="11" t="s">
        <v>688</v>
      </c>
    </row>
    <row r="244" spans="1:12" ht="14.25" customHeight="1">
      <c r="B244" s="15"/>
      <c r="E244" s="11" t="s">
        <v>781</v>
      </c>
      <c r="F244" s="11" t="s">
        <v>698</v>
      </c>
      <c r="G244" s="11" t="s">
        <v>578</v>
      </c>
      <c r="H244" s="11" t="s">
        <v>96</v>
      </c>
      <c r="I244" s="11" t="s">
        <v>76</v>
      </c>
      <c r="J244" s="11">
        <v>2012</v>
      </c>
      <c r="K244" s="11" t="s">
        <v>688</v>
      </c>
    </row>
    <row r="245" spans="1:12" ht="14.25" customHeight="1">
      <c r="B245" s="15"/>
      <c r="E245" s="11" t="s">
        <v>53</v>
      </c>
      <c r="F245" s="11">
        <v>4.3</v>
      </c>
      <c r="G245" s="11" t="s">
        <v>578</v>
      </c>
      <c r="H245" s="11" t="s">
        <v>96</v>
      </c>
      <c r="I245" s="11" t="s">
        <v>76</v>
      </c>
      <c r="J245" s="11">
        <v>2012</v>
      </c>
      <c r="K245" s="11" t="s">
        <v>688</v>
      </c>
    </row>
    <row r="246" spans="1:12" ht="14.25" customHeight="1">
      <c r="B246" s="15"/>
      <c r="E246" s="11" t="s">
        <v>782</v>
      </c>
      <c r="F246" s="11">
        <v>1</v>
      </c>
      <c r="G246" s="11" t="s">
        <v>578</v>
      </c>
      <c r="H246" s="11" t="s">
        <v>96</v>
      </c>
      <c r="I246" s="11" t="s">
        <v>76</v>
      </c>
      <c r="J246" s="11">
        <v>2012</v>
      </c>
      <c r="K246" s="11" t="s">
        <v>688</v>
      </c>
    </row>
    <row r="247" spans="1:12" ht="14.25" customHeight="1">
      <c r="B247" s="15"/>
      <c r="E247" s="11"/>
      <c r="F247" s="11"/>
      <c r="G247" s="11"/>
      <c r="H247" s="11"/>
      <c r="I247" s="11"/>
      <c r="J247" s="11"/>
      <c r="K247" s="11"/>
    </row>
    <row r="248" spans="1:12" ht="14.25" customHeight="1">
      <c r="A248" s="11" t="s">
        <v>52</v>
      </c>
      <c r="B248" s="15" t="s">
        <v>53</v>
      </c>
      <c r="C248" s="55">
        <v>902</v>
      </c>
      <c r="D248" s="55" t="s">
        <v>787</v>
      </c>
      <c r="E248" s="57" t="s">
        <v>788</v>
      </c>
      <c r="F248" s="57">
        <v>32</v>
      </c>
      <c r="G248" s="57" t="s">
        <v>791</v>
      </c>
      <c r="H248" s="57" t="s">
        <v>63</v>
      </c>
      <c r="I248" s="57" t="s">
        <v>793</v>
      </c>
      <c r="J248" s="57">
        <v>2015</v>
      </c>
      <c r="K248" s="57" t="s">
        <v>794</v>
      </c>
      <c r="L248" s="58" t="s">
        <v>795</v>
      </c>
    </row>
    <row r="249" spans="1:12" ht="14.25" customHeight="1">
      <c r="B249" s="15"/>
      <c r="D249" s="55" t="s">
        <v>797</v>
      </c>
      <c r="E249" s="57" t="s">
        <v>798</v>
      </c>
      <c r="F249" s="57">
        <v>0.4</v>
      </c>
      <c r="G249" s="57" t="s">
        <v>800</v>
      </c>
      <c r="H249" s="11"/>
      <c r="I249" s="11"/>
      <c r="J249" s="11"/>
      <c r="K249" s="11"/>
    </row>
    <row r="250" spans="1:12" ht="14.25" customHeight="1">
      <c r="B250" s="15"/>
      <c r="E250" s="11"/>
      <c r="F250" s="57">
        <v>2</v>
      </c>
      <c r="G250" s="57" t="s">
        <v>801</v>
      </c>
      <c r="H250" s="11"/>
      <c r="I250" s="11"/>
      <c r="J250" s="11"/>
      <c r="K250" s="11"/>
    </row>
    <row r="251" spans="1:12" ht="14.25" customHeight="1">
      <c r="B251" s="15"/>
      <c r="E251" s="59" t="s">
        <v>53</v>
      </c>
      <c r="F251" s="57">
        <v>2.4</v>
      </c>
      <c r="G251" s="57" t="s">
        <v>800</v>
      </c>
      <c r="H251" s="11"/>
      <c r="I251" s="11"/>
      <c r="J251" s="11"/>
      <c r="K251" s="11"/>
    </row>
    <row r="252" spans="1:12" ht="14.25" customHeight="1">
      <c r="B252" s="15"/>
      <c r="E252" s="11"/>
      <c r="F252" s="57">
        <v>0.2</v>
      </c>
      <c r="G252" s="57" t="s">
        <v>801</v>
      </c>
      <c r="H252" s="11"/>
      <c r="I252" s="11"/>
      <c r="J252" s="11"/>
      <c r="K252" s="11"/>
    </row>
    <row r="253" spans="1:12" ht="14.25" customHeight="1">
      <c r="B253" s="15"/>
      <c r="E253" s="57" t="s">
        <v>810</v>
      </c>
      <c r="F253" s="57">
        <v>0.8</v>
      </c>
      <c r="G253" s="57" t="s">
        <v>800</v>
      </c>
      <c r="H253" s="11"/>
      <c r="I253" s="11"/>
      <c r="J253" s="11"/>
      <c r="K253" s="11"/>
    </row>
    <row r="254" spans="1:12" ht="14.25" customHeight="1">
      <c r="B254" s="15"/>
      <c r="E254" s="11"/>
      <c r="F254" s="57">
        <v>6.6</v>
      </c>
      <c r="G254" s="57" t="s">
        <v>801</v>
      </c>
      <c r="H254" s="11"/>
      <c r="I254" s="11"/>
      <c r="J254" s="11"/>
      <c r="K254" s="11"/>
    </row>
    <row r="255" spans="1:12" ht="14.25" customHeight="1">
      <c r="B255" s="15"/>
      <c r="E255" s="57" t="s">
        <v>817</v>
      </c>
      <c r="F255" s="57">
        <v>24.7</v>
      </c>
      <c r="G255" s="57" t="s">
        <v>800</v>
      </c>
      <c r="H255" s="11"/>
      <c r="I255" s="11"/>
      <c r="J255" s="11"/>
      <c r="K255" s="11"/>
    </row>
    <row r="256" spans="1:12" ht="14.25" customHeight="1">
      <c r="B256" s="15"/>
      <c r="E256" s="11"/>
      <c r="F256" s="57">
        <v>34.6</v>
      </c>
      <c r="G256" s="57" t="s">
        <v>801</v>
      </c>
      <c r="H256" s="11"/>
      <c r="I256" s="11"/>
      <c r="J256" s="11"/>
      <c r="K256" s="11"/>
    </row>
    <row r="257" spans="2:11" ht="14.25" customHeight="1">
      <c r="B257" s="15"/>
      <c r="E257" s="57" t="s">
        <v>822</v>
      </c>
      <c r="F257" s="57">
        <v>0.2</v>
      </c>
      <c r="G257" s="57" t="s">
        <v>800</v>
      </c>
      <c r="H257" s="11"/>
      <c r="I257" s="11"/>
      <c r="J257" s="11"/>
      <c r="K257" s="11"/>
    </row>
    <row r="258" spans="2:11" ht="14.25" customHeight="1">
      <c r="B258" s="15"/>
      <c r="E258" s="11"/>
      <c r="F258" s="57">
        <v>0.7</v>
      </c>
      <c r="G258" s="57" t="s">
        <v>801</v>
      </c>
      <c r="H258" s="11"/>
      <c r="I258" s="11"/>
      <c r="J258" s="11"/>
      <c r="K258" s="11"/>
    </row>
    <row r="259" spans="2:11" ht="14.25" customHeight="1">
      <c r="B259" s="15"/>
      <c r="E259" s="57" t="s">
        <v>824</v>
      </c>
      <c r="F259" s="57">
        <v>0.9</v>
      </c>
      <c r="G259" s="57" t="s">
        <v>800</v>
      </c>
      <c r="H259" s="11"/>
      <c r="I259" s="11"/>
      <c r="J259" s="11"/>
      <c r="K259" s="11"/>
    </row>
    <row r="260" spans="2:11" ht="14.25" customHeight="1">
      <c r="B260" s="15"/>
      <c r="E260" s="11"/>
      <c r="F260" s="57">
        <v>9.9</v>
      </c>
      <c r="G260" s="57" t="s">
        <v>801</v>
      </c>
      <c r="H260" s="11"/>
      <c r="I260" s="11"/>
      <c r="J260" s="11"/>
      <c r="K260" s="11"/>
    </row>
    <row r="261" spans="2:11" ht="14.25" customHeight="1">
      <c r="B261" s="15"/>
      <c r="E261" s="57" t="s">
        <v>825</v>
      </c>
      <c r="F261" s="57">
        <v>0.4</v>
      </c>
      <c r="G261" s="57" t="s">
        <v>800</v>
      </c>
      <c r="H261" s="11"/>
      <c r="I261" s="11"/>
      <c r="J261" s="11"/>
      <c r="K261" s="11"/>
    </row>
    <row r="262" spans="2:11" ht="14.25" customHeight="1">
      <c r="B262" s="15"/>
      <c r="E262" s="11"/>
      <c r="F262" s="57">
        <v>0.3</v>
      </c>
      <c r="G262" s="57" t="s">
        <v>801</v>
      </c>
      <c r="H262" s="11"/>
      <c r="I262" s="11"/>
      <c r="J262" s="11"/>
      <c r="K262" s="11"/>
    </row>
    <row r="263" spans="2:11" ht="14.25" customHeight="1">
      <c r="B263" s="15"/>
      <c r="E263" s="57" t="s">
        <v>829</v>
      </c>
      <c r="F263" s="57">
        <v>8.6</v>
      </c>
      <c r="G263" s="57" t="s">
        <v>800</v>
      </c>
      <c r="H263" s="11"/>
      <c r="I263" s="11"/>
      <c r="J263" s="11"/>
      <c r="K263" s="11"/>
    </row>
    <row r="264" spans="2:11" ht="14.25" customHeight="1">
      <c r="B264" s="15"/>
      <c r="E264" s="11"/>
      <c r="F264" s="57">
        <v>16.399999999999999</v>
      </c>
      <c r="G264" s="57" t="s">
        <v>801</v>
      </c>
      <c r="H264" s="11"/>
      <c r="I264" s="11"/>
      <c r="J264" s="11"/>
      <c r="K264" s="11"/>
    </row>
    <row r="265" spans="2:11" ht="14.25" customHeight="1">
      <c r="B265" s="15"/>
      <c r="E265" s="57" t="s">
        <v>831</v>
      </c>
      <c r="F265" s="57">
        <v>0.5</v>
      </c>
      <c r="G265" s="57" t="s">
        <v>800</v>
      </c>
      <c r="H265" s="11"/>
      <c r="I265" s="11"/>
      <c r="J265" s="11"/>
      <c r="K265" s="11"/>
    </row>
    <row r="266" spans="2:11" ht="14.25" customHeight="1">
      <c r="B266" s="15"/>
      <c r="E266" s="11"/>
      <c r="F266" s="57">
        <v>7.2</v>
      </c>
      <c r="G266" s="57" t="s">
        <v>801</v>
      </c>
      <c r="H266" s="11"/>
      <c r="I266" s="11"/>
      <c r="J266" s="11"/>
      <c r="K266" s="11"/>
    </row>
    <row r="267" spans="2:11" ht="14.25" customHeight="1">
      <c r="B267" s="15"/>
      <c r="E267" s="60" t="s">
        <v>670</v>
      </c>
      <c r="F267" s="57">
        <v>0.7</v>
      </c>
      <c r="G267" s="57" t="s">
        <v>800</v>
      </c>
      <c r="H267" s="11"/>
      <c r="I267" s="11"/>
      <c r="J267" s="11"/>
      <c r="K267" s="11"/>
    </row>
    <row r="268" spans="2:11" ht="14.25" customHeight="1">
      <c r="B268" s="15"/>
      <c r="E268" s="11"/>
      <c r="F268" s="57">
        <v>0.2</v>
      </c>
      <c r="G268" s="57" t="s">
        <v>801</v>
      </c>
      <c r="H268" s="11"/>
      <c r="I268" s="11"/>
      <c r="J268" s="11"/>
      <c r="K268" s="11"/>
    </row>
    <row r="269" spans="2:11" ht="14.25" customHeight="1">
      <c r="B269" s="15"/>
      <c r="E269" s="57" t="s">
        <v>839</v>
      </c>
      <c r="F269" s="57">
        <v>0.8</v>
      </c>
      <c r="G269" s="57" t="s">
        <v>800</v>
      </c>
      <c r="H269" s="11"/>
      <c r="I269" s="11"/>
      <c r="J269" s="11"/>
      <c r="K269" s="11"/>
    </row>
    <row r="270" spans="2:11" ht="14.25" customHeight="1">
      <c r="B270" s="15"/>
      <c r="E270" s="11"/>
      <c r="F270" s="57">
        <v>0.3</v>
      </c>
      <c r="G270" s="57" t="s">
        <v>801</v>
      </c>
      <c r="H270" s="11"/>
      <c r="I270" s="11"/>
      <c r="J270" s="11"/>
      <c r="K270" s="11"/>
    </row>
    <row r="271" spans="2:11" ht="14.25" customHeight="1">
      <c r="B271" s="15"/>
      <c r="E271" s="59" t="s">
        <v>772</v>
      </c>
      <c r="F271" s="57">
        <v>0.2</v>
      </c>
      <c r="G271" s="57" t="s">
        <v>800</v>
      </c>
      <c r="H271" s="11"/>
      <c r="I271" s="11"/>
      <c r="J271" s="11"/>
      <c r="K271" s="11"/>
    </row>
    <row r="272" spans="2:11" ht="14.25" customHeight="1">
      <c r="B272" s="15"/>
      <c r="E272" s="11"/>
      <c r="F272" s="57">
        <v>0.3</v>
      </c>
      <c r="G272" s="57" t="s">
        <v>801</v>
      </c>
      <c r="H272" s="11"/>
      <c r="I272" s="11"/>
      <c r="J272" s="11"/>
      <c r="K272" s="11"/>
    </row>
    <row r="273" spans="2:11" ht="14.25" customHeight="1">
      <c r="B273" s="15"/>
      <c r="E273" s="57" t="s">
        <v>847</v>
      </c>
      <c r="F273" s="57">
        <v>1.1000000000000001</v>
      </c>
      <c r="G273" s="57" t="s">
        <v>800</v>
      </c>
      <c r="H273" s="11"/>
      <c r="I273" s="11"/>
      <c r="J273" s="11"/>
      <c r="K273" s="11"/>
    </row>
    <row r="274" spans="2:11" ht="14.25" customHeight="1">
      <c r="B274" s="15"/>
      <c r="E274" s="11"/>
      <c r="F274" s="57">
        <v>0.5</v>
      </c>
      <c r="G274" s="57" t="s">
        <v>801</v>
      </c>
      <c r="H274" s="11"/>
      <c r="I274" s="11"/>
      <c r="J274" s="11"/>
      <c r="K274" s="11"/>
    </row>
    <row r="275" spans="2:11" ht="14.25" customHeight="1">
      <c r="B275" s="15"/>
      <c r="E275" s="59" t="s">
        <v>136</v>
      </c>
      <c r="F275" s="57">
        <v>0.7</v>
      </c>
      <c r="G275" s="57" t="s">
        <v>800</v>
      </c>
      <c r="H275" s="11"/>
      <c r="I275" s="11"/>
      <c r="J275" s="11"/>
      <c r="K275" s="11"/>
    </row>
    <row r="276" spans="2:11" ht="14.25" customHeight="1">
      <c r="B276" s="15"/>
      <c r="E276" s="11"/>
      <c r="F276" s="57">
        <v>0.2</v>
      </c>
      <c r="G276" s="57" t="s">
        <v>801</v>
      </c>
      <c r="H276" s="11"/>
      <c r="I276" s="11"/>
      <c r="J276" s="11"/>
      <c r="K276" s="11"/>
    </row>
    <row r="277" spans="2:11" ht="14.25" customHeight="1">
      <c r="B277" s="15"/>
      <c r="E277" s="60" t="s">
        <v>852</v>
      </c>
      <c r="F277" s="57">
        <v>0.3</v>
      </c>
      <c r="G277" s="57" t="s">
        <v>800</v>
      </c>
      <c r="H277" s="11"/>
      <c r="I277" s="11"/>
      <c r="J277" s="11"/>
      <c r="K277" s="11"/>
    </row>
    <row r="278" spans="2:11" ht="14.25" customHeight="1">
      <c r="B278" s="15"/>
      <c r="E278" s="11"/>
      <c r="F278" s="57">
        <v>2.1</v>
      </c>
      <c r="G278" s="57" t="s">
        <v>801</v>
      </c>
      <c r="H278" s="11"/>
      <c r="I278" s="11"/>
      <c r="J278" s="11"/>
      <c r="K278" s="11"/>
    </row>
    <row r="279" spans="2:11" ht="14.25" customHeight="1">
      <c r="B279" s="15"/>
      <c r="E279" s="60" t="s">
        <v>568</v>
      </c>
      <c r="F279" s="57">
        <v>0.2</v>
      </c>
      <c r="G279" s="57" t="s">
        <v>800</v>
      </c>
      <c r="H279" s="11"/>
      <c r="I279" s="11"/>
      <c r="J279" s="11"/>
      <c r="K279" s="11"/>
    </row>
    <row r="280" spans="2:11" ht="14.25" customHeight="1">
      <c r="B280" s="15"/>
      <c r="E280" s="11"/>
      <c r="F280" s="57">
        <v>2.1</v>
      </c>
      <c r="G280" s="57" t="s">
        <v>801</v>
      </c>
      <c r="H280" s="11"/>
      <c r="I280" s="11"/>
      <c r="J280" s="11"/>
      <c r="K280" s="11"/>
    </row>
    <row r="281" spans="2:11" ht="14.25" customHeight="1">
      <c r="B281" s="15"/>
      <c r="E281" s="61" t="s">
        <v>857</v>
      </c>
      <c r="F281" s="57">
        <v>46.3</v>
      </c>
      <c r="G281" s="57" t="s">
        <v>800</v>
      </c>
      <c r="H281" s="11"/>
      <c r="I281" s="11"/>
      <c r="J281" s="11"/>
      <c r="K281" s="11"/>
    </row>
    <row r="282" spans="2:11" ht="14.25" customHeight="1">
      <c r="B282" s="15"/>
      <c r="E282" s="11"/>
      <c r="F282" s="57">
        <v>30.9</v>
      </c>
      <c r="G282" s="57" t="s">
        <v>801</v>
      </c>
      <c r="H282" s="11"/>
      <c r="I282" s="11"/>
      <c r="J282" s="11"/>
      <c r="K282" s="11"/>
    </row>
    <row r="283" spans="2:11" ht="14.25" customHeight="1">
      <c r="B283" s="15"/>
      <c r="E283" s="60" t="s">
        <v>863</v>
      </c>
      <c r="F283" s="57">
        <v>0.1</v>
      </c>
      <c r="G283" s="57" t="s">
        <v>800</v>
      </c>
      <c r="H283" s="11"/>
      <c r="I283" s="11"/>
      <c r="J283" s="11"/>
      <c r="K283" s="11"/>
    </row>
    <row r="284" spans="2:11" ht="14.25" customHeight="1">
      <c r="B284" s="15"/>
      <c r="F284" s="57">
        <v>1.1000000000000001</v>
      </c>
      <c r="G284" s="57" t="s">
        <v>801</v>
      </c>
      <c r="H284" s="11"/>
      <c r="I284" s="11"/>
      <c r="J284" s="11"/>
      <c r="K284" s="11"/>
    </row>
    <row r="285" spans="2:11" ht="14.25" customHeight="1">
      <c r="B285" s="15"/>
      <c r="E285" s="60" t="s">
        <v>725</v>
      </c>
      <c r="F285" s="57">
        <v>3.3</v>
      </c>
      <c r="G285" s="57" t="s">
        <v>800</v>
      </c>
      <c r="H285" s="11"/>
      <c r="I285" s="11"/>
      <c r="J285" s="11"/>
      <c r="K285" s="11"/>
    </row>
    <row r="286" spans="2:11" ht="14.25" customHeight="1">
      <c r="B286" s="15"/>
      <c r="E286" s="11"/>
      <c r="F286" s="57">
        <v>10.199999999999999</v>
      </c>
      <c r="G286" s="57" t="s">
        <v>801</v>
      </c>
      <c r="H286" s="11"/>
      <c r="I286" s="11"/>
      <c r="J286" s="11"/>
      <c r="K286" s="11"/>
    </row>
    <row r="287" spans="2:11" ht="14.25" customHeight="1">
      <c r="B287" s="15"/>
      <c r="E287" s="57" t="s">
        <v>868</v>
      </c>
      <c r="F287" s="57">
        <v>2.1</v>
      </c>
      <c r="G287" s="57" t="s">
        <v>800</v>
      </c>
      <c r="H287" s="11"/>
      <c r="I287" s="11"/>
      <c r="J287" s="11"/>
      <c r="K287" s="11"/>
    </row>
    <row r="288" spans="2:11" ht="14.25" customHeight="1">
      <c r="B288" s="15"/>
      <c r="E288" s="11"/>
      <c r="F288" s="57">
        <v>0.7</v>
      </c>
      <c r="G288" s="57" t="s">
        <v>801</v>
      </c>
      <c r="H288" s="11"/>
      <c r="I288" s="11"/>
      <c r="J288" s="11"/>
      <c r="K288" s="11"/>
    </row>
    <row r="289" spans="1:26" ht="14.25" customHeight="1">
      <c r="B289" s="15"/>
      <c r="E289" s="62" t="s">
        <v>872</v>
      </c>
      <c r="F289" s="57">
        <v>0.7</v>
      </c>
      <c r="G289" s="57" t="s">
        <v>800</v>
      </c>
      <c r="H289" s="11"/>
      <c r="I289" s="11"/>
      <c r="J289" s="11"/>
      <c r="K289" s="11"/>
    </row>
    <row r="290" spans="1:26" ht="14.25" customHeight="1">
      <c r="B290" s="15"/>
      <c r="E290" s="11"/>
      <c r="F290" s="57">
        <v>0.5</v>
      </c>
      <c r="G290" s="57" t="s">
        <v>801</v>
      </c>
      <c r="H290" s="11"/>
      <c r="I290" s="11"/>
      <c r="J290" s="11"/>
      <c r="K290" s="11"/>
    </row>
    <row r="291" spans="1:26" ht="14.25" customHeight="1">
      <c r="B291" s="15"/>
      <c r="E291" s="62" t="s">
        <v>876</v>
      </c>
      <c r="F291" s="57">
        <v>0.8</v>
      </c>
      <c r="G291" s="57" t="s">
        <v>800</v>
      </c>
      <c r="H291" s="11"/>
      <c r="I291" s="11"/>
      <c r="J291" s="11"/>
      <c r="K291" s="11"/>
    </row>
    <row r="292" spans="1:26" ht="14.25" customHeight="1">
      <c r="B292" s="15"/>
      <c r="E292" s="11"/>
      <c r="F292" s="57">
        <v>0.3</v>
      </c>
      <c r="G292" s="57" t="s">
        <v>801</v>
      </c>
      <c r="H292" s="11"/>
      <c r="I292" s="11"/>
      <c r="J292" s="11"/>
      <c r="K292" s="11"/>
    </row>
    <row r="293" spans="1:26" ht="14.25" customHeight="1">
      <c r="B293" s="15"/>
      <c r="E293" s="60" t="s">
        <v>882</v>
      </c>
      <c r="F293" s="57">
        <v>0.4</v>
      </c>
      <c r="G293" s="57" t="s">
        <v>800</v>
      </c>
      <c r="H293" s="11"/>
      <c r="I293" s="11"/>
      <c r="J293" s="11"/>
      <c r="K293" s="11"/>
    </row>
    <row r="294" spans="1:26" ht="14.25" customHeight="1">
      <c r="B294" s="15"/>
      <c r="E294" s="11"/>
      <c r="F294" s="57">
        <v>1.1000000000000001</v>
      </c>
      <c r="G294" s="57" t="s">
        <v>801</v>
      </c>
      <c r="H294" s="11"/>
      <c r="I294" s="11"/>
      <c r="J294" s="11"/>
      <c r="K294" s="11"/>
    </row>
    <row r="295" spans="1:26" ht="14.25" customHeight="1">
      <c r="B295" s="15"/>
      <c r="E295" s="62" t="s">
        <v>883</v>
      </c>
      <c r="F295" s="57">
        <v>3.2</v>
      </c>
      <c r="G295" s="57" t="s">
        <v>800</v>
      </c>
      <c r="H295" s="11"/>
      <c r="I295" s="11"/>
      <c r="J295" s="11"/>
      <c r="K295" s="11"/>
    </row>
    <row r="296" spans="1:26" ht="14.25" customHeight="1">
      <c r="B296" s="15"/>
      <c r="E296" s="11"/>
      <c r="F296" s="57">
        <v>0</v>
      </c>
      <c r="G296" s="57" t="s">
        <v>801</v>
      </c>
      <c r="H296" s="11"/>
      <c r="I296" s="11"/>
      <c r="J296" s="11"/>
      <c r="K296" s="11"/>
    </row>
    <row r="297" spans="1:26" ht="14.25" customHeight="1">
      <c r="A297" s="63"/>
      <c r="B297" s="64"/>
      <c r="C297" s="63"/>
      <c r="D297" s="63"/>
      <c r="E297" s="65"/>
      <c r="F297" s="65"/>
      <c r="G297" s="65"/>
      <c r="H297" s="65"/>
      <c r="I297" s="65"/>
      <c r="J297" s="65"/>
      <c r="K297" s="65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4.25" customHeight="1">
      <c r="A298" s="55" t="s">
        <v>527</v>
      </c>
      <c r="B298" s="60" t="s">
        <v>529</v>
      </c>
      <c r="C298" s="55">
        <v>11557</v>
      </c>
      <c r="D298" s="55" t="s">
        <v>893</v>
      </c>
      <c r="E298" s="66" t="s">
        <v>788</v>
      </c>
      <c r="F298" s="55">
        <v>22</v>
      </c>
      <c r="G298" s="67" t="s">
        <v>791</v>
      </c>
      <c r="H298" s="57" t="s">
        <v>63</v>
      </c>
      <c r="I298" s="57" t="s">
        <v>793</v>
      </c>
      <c r="J298" s="57">
        <v>2015</v>
      </c>
      <c r="K298" s="57" t="s">
        <v>794</v>
      </c>
      <c r="L298" s="58" t="s">
        <v>795</v>
      </c>
    </row>
    <row r="299" spans="1:26" ht="14.25" customHeight="1">
      <c r="B299" s="15"/>
      <c r="D299" s="55" t="s">
        <v>797</v>
      </c>
      <c r="E299" s="62" t="s">
        <v>896</v>
      </c>
      <c r="F299" s="57">
        <v>0.4</v>
      </c>
      <c r="G299" s="57" t="s">
        <v>800</v>
      </c>
      <c r="H299" s="11"/>
      <c r="I299" s="11"/>
      <c r="J299" s="11"/>
      <c r="K299" s="11"/>
    </row>
    <row r="300" spans="1:26" ht="14.25" customHeight="1">
      <c r="B300" s="15"/>
      <c r="E300" s="62"/>
      <c r="F300" s="57">
        <v>1.2</v>
      </c>
      <c r="G300" s="57" t="s">
        <v>801</v>
      </c>
      <c r="H300" s="11"/>
      <c r="I300" s="11"/>
      <c r="J300" s="11"/>
      <c r="K300" s="11"/>
    </row>
    <row r="301" spans="1:26" ht="14.25" customHeight="1">
      <c r="B301" s="15"/>
      <c r="E301" s="60" t="s">
        <v>47</v>
      </c>
      <c r="F301" s="57">
        <v>0.1</v>
      </c>
      <c r="G301" s="57" t="s">
        <v>800</v>
      </c>
      <c r="H301" s="11"/>
      <c r="I301" s="11"/>
      <c r="J301" s="11"/>
      <c r="K301" s="11"/>
    </row>
    <row r="302" spans="1:26" ht="14.25" customHeight="1">
      <c r="B302" s="15"/>
      <c r="E302" s="62"/>
      <c r="F302" s="57">
        <v>0.1</v>
      </c>
      <c r="G302" s="57" t="s">
        <v>801</v>
      </c>
      <c r="H302" s="11"/>
      <c r="I302" s="11"/>
      <c r="J302" s="11"/>
      <c r="K302" s="11"/>
    </row>
    <row r="303" spans="1:26" ht="14.25" customHeight="1">
      <c r="B303" s="15"/>
      <c r="E303" s="62" t="s">
        <v>900</v>
      </c>
      <c r="F303" s="57">
        <v>0.1</v>
      </c>
      <c r="G303" s="57" t="s">
        <v>800</v>
      </c>
      <c r="H303" s="11"/>
      <c r="I303" s="11"/>
      <c r="J303" s="11"/>
      <c r="K303" s="11"/>
    </row>
    <row r="304" spans="1:26" ht="14.25" customHeight="1">
      <c r="B304" s="15"/>
      <c r="E304" s="62"/>
      <c r="F304" s="57">
        <v>0.4</v>
      </c>
      <c r="G304" s="57" t="s">
        <v>801</v>
      </c>
      <c r="H304" s="11"/>
      <c r="I304" s="11"/>
      <c r="J304" s="11"/>
      <c r="K304" s="11"/>
    </row>
    <row r="305" spans="2:11" ht="14.25" customHeight="1">
      <c r="B305" s="15"/>
      <c r="E305" s="57" t="s">
        <v>906</v>
      </c>
      <c r="F305" s="57">
        <v>0.2</v>
      </c>
      <c r="G305" s="57" t="s">
        <v>800</v>
      </c>
      <c r="H305" s="11"/>
      <c r="I305" s="11"/>
      <c r="J305" s="11"/>
      <c r="K305" s="11"/>
    </row>
    <row r="306" spans="2:11" ht="14.25" customHeight="1">
      <c r="B306" s="15"/>
      <c r="E306" s="62"/>
      <c r="F306" s="57">
        <v>1</v>
      </c>
      <c r="G306" s="57" t="s">
        <v>801</v>
      </c>
      <c r="H306" s="11"/>
      <c r="I306" s="11"/>
      <c r="J306" s="11"/>
      <c r="K306" s="11"/>
    </row>
    <row r="307" spans="2:11" ht="14.25" customHeight="1">
      <c r="B307" s="15"/>
      <c r="E307" s="60" t="s">
        <v>911</v>
      </c>
      <c r="F307" s="57">
        <v>0.1</v>
      </c>
      <c r="G307" s="57" t="s">
        <v>800</v>
      </c>
      <c r="H307" s="11"/>
      <c r="I307" s="11"/>
      <c r="J307" s="11"/>
      <c r="K307" s="11"/>
    </row>
    <row r="308" spans="2:11" ht="14.25" customHeight="1">
      <c r="B308" s="15"/>
      <c r="E308" s="62"/>
      <c r="F308" s="57">
        <v>0.1</v>
      </c>
      <c r="G308" s="57" t="s">
        <v>801</v>
      </c>
      <c r="H308" s="11"/>
      <c r="I308" s="11"/>
      <c r="J308" s="11"/>
      <c r="K308" s="11"/>
    </row>
    <row r="309" spans="2:11" ht="14.25" customHeight="1">
      <c r="B309" s="15"/>
      <c r="E309" s="62" t="s">
        <v>768</v>
      </c>
      <c r="F309" s="57">
        <v>0.2</v>
      </c>
      <c r="G309" s="57" t="s">
        <v>800</v>
      </c>
      <c r="H309" s="11"/>
      <c r="I309" s="11"/>
      <c r="J309" s="11"/>
      <c r="K309" s="11"/>
    </row>
    <row r="310" spans="2:11" ht="14.25" customHeight="1">
      <c r="B310" s="15"/>
      <c r="E310" s="62"/>
      <c r="F310" s="57">
        <v>1.5</v>
      </c>
      <c r="G310" s="57" t="s">
        <v>801</v>
      </c>
      <c r="H310" s="11"/>
      <c r="I310" s="11"/>
      <c r="J310" s="11"/>
      <c r="K310" s="11"/>
    </row>
    <row r="311" spans="2:11" ht="14.25" customHeight="1">
      <c r="B311" s="15"/>
      <c r="E311" s="60" t="s">
        <v>53</v>
      </c>
      <c r="F311" s="57">
        <v>2.2999999999999998</v>
      </c>
      <c r="G311" s="57" t="s">
        <v>800</v>
      </c>
      <c r="H311" s="11"/>
      <c r="I311" s="11"/>
      <c r="J311" s="11"/>
      <c r="K311" s="11"/>
    </row>
    <row r="312" spans="2:11" ht="14.25" customHeight="1">
      <c r="B312" s="15"/>
      <c r="E312" s="62"/>
      <c r="F312" s="57">
        <v>1.9</v>
      </c>
      <c r="G312" s="57" t="s">
        <v>801</v>
      </c>
      <c r="H312" s="11"/>
      <c r="I312" s="11"/>
      <c r="J312" s="11"/>
      <c r="K312" s="11"/>
    </row>
    <row r="313" spans="2:11" ht="14.25" customHeight="1">
      <c r="B313" s="15"/>
      <c r="E313" s="62" t="s">
        <v>918</v>
      </c>
      <c r="F313" s="57">
        <v>0.4</v>
      </c>
      <c r="G313" s="57" t="s">
        <v>800</v>
      </c>
      <c r="H313" s="11"/>
      <c r="I313" s="11"/>
      <c r="J313" s="11"/>
      <c r="K313" s="11"/>
    </row>
    <row r="314" spans="2:11" ht="14.25" customHeight="1">
      <c r="B314" s="15"/>
      <c r="E314" s="62"/>
      <c r="F314" s="57">
        <v>0.7</v>
      </c>
      <c r="G314" s="57" t="s">
        <v>801</v>
      </c>
      <c r="H314" s="11"/>
      <c r="I314" s="11"/>
      <c r="J314" s="11"/>
      <c r="K314" s="11"/>
    </row>
    <row r="315" spans="2:11" ht="14.25" customHeight="1">
      <c r="B315" s="15"/>
      <c r="E315" s="62" t="s">
        <v>920</v>
      </c>
      <c r="F315" s="57">
        <v>0.3</v>
      </c>
      <c r="G315" s="57" t="s">
        <v>800</v>
      </c>
      <c r="H315" s="11"/>
      <c r="I315" s="11"/>
      <c r="J315" s="11"/>
      <c r="K315" s="11"/>
    </row>
    <row r="316" spans="2:11" ht="14.25" customHeight="1">
      <c r="B316" s="15"/>
      <c r="E316" s="62"/>
      <c r="F316" s="57">
        <v>4.7</v>
      </c>
      <c r="G316" s="57" t="s">
        <v>801</v>
      </c>
      <c r="H316" s="11"/>
      <c r="I316" s="11"/>
      <c r="J316" s="11"/>
      <c r="K316" s="11"/>
    </row>
    <row r="317" spans="2:11" ht="14.25" customHeight="1">
      <c r="B317" s="15"/>
      <c r="E317" s="62" t="s">
        <v>921</v>
      </c>
      <c r="F317" s="57">
        <v>0.1</v>
      </c>
      <c r="G317" s="57" t="s">
        <v>800</v>
      </c>
      <c r="H317" s="11"/>
      <c r="I317" s="11"/>
      <c r="J317" s="11"/>
      <c r="K317" s="11"/>
    </row>
    <row r="318" spans="2:11" ht="14.25" customHeight="1">
      <c r="B318" s="15"/>
      <c r="E318" s="62"/>
      <c r="F318" s="57">
        <v>0</v>
      </c>
      <c r="G318" s="57" t="s">
        <v>801</v>
      </c>
      <c r="H318" s="11"/>
      <c r="I318" s="11"/>
      <c r="J318" s="11"/>
      <c r="K318" s="11"/>
    </row>
    <row r="319" spans="2:11" ht="14.25" customHeight="1">
      <c r="B319" s="15"/>
      <c r="E319" s="60" t="s">
        <v>925</v>
      </c>
      <c r="F319" s="57">
        <v>5.9</v>
      </c>
      <c r="G319" s="57" t="s">
        <v>800</v>
      </c>
      <c r="H319" s="11"/>
      <c r="I319" s="11"/>
      <c r="J319" s="11"/>
      <c r="K319" s="11"/>
    </row>
    <row r="320" spans="2:11" ht="14.25" customHeight="1">
      <c r="B320" s="15"/>
      <c r="E320" s="62"/>
      <c r="F320" s="57">
        <v>3</v>
      </c>
      <c r="G320" s="57" t="s">
        <v>801</v>
      </c>
      <c r="H320" s="11"/>
      <c r="I320" s="11"/>
      <c r="J320" s="11"/>
      <c r="K320" s="11"/>
    </row>
    <row r="321" spans="2:11" ht="14.25" customHeight="1">
      <c r="B321" s="15"/>
      <c r="E321" s="60" t="s">
        <v>928</v>
      </c>
      <c r="F321" s="57">
        <v>0.1</v>
      </c>
      <c r="G321" s="57" t="s">
        <v>800</v>
      </c>
      <c r="H321" s="11"/>
      <c r="I321" s="11"/>
      <c r="J321" s="11"/>
      <c r="K321" s="11"/>
    </row>
    <row r="322" spans="2:11" ht="14.25" customHeight="1">
      <c r="B322" s="15"/>
      <c r="E322" s="62"/>
      <c r="F322" s="57">
        <v>0.1</v>
      </c>
      <c r="G322" s="57" t="s">
        <v>801</v>
      </c>
      <c r="H322" s="11"/>
      <c r="I322" s="11"/>
      <c r="J322" s="11"/>
      <c r="K322" s="11"/>
    </row>
    <row r="323" spans="2:11" ht="14.25" customHeight="1">
      <c r="B323" s="15"/>
      <c r="E323" s="57" t="s">
        <v>929</v>
      </c>
      <c r="F323" s="57">
        <v>1.2</v>
      </c>
      <c r="G323" s="57" t="s">
        <v>800</v>
      </c>
      <c r="H323" s="11"/>
      <c r="I323" s="11"/>
      <c r="J323" s="11"/>
      <c r="K323" s="11"/>
    </row>
    <row r="324" spans="2:11" ht="14.25" customHeight="1">
      <c r="B324" s="15"/>
      <c r="E324" s="62"/>
      <c r="F324" s="57">
        <v>0.9</v>
      </c>
      <c r="G324" s="57" t="s">
        <v>801</v>
      </c>
      <c r="H324" s="11"/>
      <c r="I324" s="11"/>
      <c r="J324" s="11"/>
      <c r="K324" s="11"/>
    </row>
    <row r="325" spans="2:11" ht="14.25" customHeight="1">
      <c r="B325" s="15"/>
      <c r="E325" s="59" t="s">
        <v>175</v>
      </c>
      <c r="F325" s="57">
        <v>1.2</v>
      </c>
      <c r="G325" s="57" t="s">
        <v>800</v>
      </c>
      <c r="H325" s="11"/>
      <c r="I325" s="11"/>
      <c r="J325" s="11"/>
      <c r="K325" s="11"/>
    </row>
    <row r="326" spans="2:11" ht="14.25" customHeight="1">
      <c r="B326" s="15"/>
      <c r="E326" s="62"/>
      <c r="F326" s="57">
        <v>0.7</v>
      </c>
      <c r="G326" s="57" t="s">
        <v>801</v>
      </c>
      <c r="H326" s="11"/>
      <c r="I326" s="11"/>
      <c r="J326" s="11"/>
      <c r="K326" s="11"/>
    </row>
    <row r="327" spans="2:11" ht="14.25" customHeight="1">
      <c r="B327" s="15"/>
      <c r="E327" s="57" t="s">
        <v>937</v>
      </c>
      <c r="F327" s="57">
        <v>0.1</v>
      </c>
      <c r="G327" s="57" t="s">
        <v>800</v>
      </c>
      <c r="H327" s="11"/>
      <c r="I327" s="11"/>
      <c r="J327" s="11"/>
      <c r="K327" s="11"/>
    </row>
    <row r="328" spans="2:11" ht="14.25" customHeight="1">
      <c r="B328" s="15"/>
      <c r="E328" s="62"/>
      <c r="F328" s="57">
        <v>0.2</v>
      </c>
      <c r="G328" s="57" t="s">
        <v>801</v>
      </c>
      <c r="H328" s="11"/>
      <c r="I328" s="11"/>
      <c r="J328" s="11"/>
      <c r="K328" s="11"/>
    </row>
    <row r="329" spans="2:11" ht="14.25" customHeight="1">
      <c r="B329" s="15"/>
      <c r="E329" s="57" t="s">
        <v>824</v>
      </c>
      <c r="F329" s="57">
        <v>0.2</v>
      </c>
      <c r="G329" s="57" t="s">
        <v>800</v>
      </c>
      <c r="H329" s="11"/>
      <c r="I329" s="11"/>
      <c r="J329" s="11"/>
      <c r="K329" s="11"/>
    </row>
    <row r="330" spans="2:11" ht="14.25" customHeight="1">
      <c r="B330" s="15"/>
      <c r="E330" s="62"/>
      <c r="F330" s="57">
        <v>8</v>
      </c>
      <c r="G330" s="57" t="s">
        <v>801</v>
      </c>
      <c r="H330" s="11"/>
      <c r="I330" s="11"/>
      <c r="J330" s="11"/>
      <c r="K330" s="11"/>
    </row>
    <row r="331" spans="2:11" ht="14.25" customHeight="1">
      <c r="B331" s="15"/>
      <c r="E331" s="62" t="s">
        <v>940</v>
      </c>
      <c r="F331" s="57">
        <v>15.6</v>
      </c>
      <c r="G331" s="57" t="s">
        <v>800</v>
      </c>
      <c r="H331" s="11"/>
      <c r="I331" s="11"/>
      <c r="J331" s="11"/>
      <c r="K331" s="11"/>
    </row>
    <row r="332" spans="2:11" ht="14.25" customHeight="1">
      <c r="B332" s="15"/>
      <c r="E332" s="62"/>
      <c r="F332" s="57">
        <v>10.4</v>
      </c>
      <c r="G332" s="57" t="s">
        <v>801</v>
      </c>
      <c r="H332" s="11"/>
      <c r="I332" s="11"/>
      <c r="J332" s="11"/>
      <c r="K332" s="11"/>
    </row>
    <row r="333" spans="2:11" ht="14.25" customHeight="1">
      <c r="B333" s="15"/>
      <c r="E333" s="62" t="s">
        <v>829</v>
      </c>
      <c r="F333" s="57">
        <v>1.7</v>
      </c>
      <c r="G333" s="57" t="s">
        <v>800</v>
      </c>
      <c r="H333" s="11"/>
      <c r="I333" s="11"/>
      <c r="J333" s="11"/>
      <c r="K333" s="11"/>
    </row>
    <row r="334" spans="2:11" ht="14.25" customHeight="1">
      <c r="B334" s="15"/>
      <c r="E334" s="62"/>
      <c r="F334" s="57">
        <v>11.4</v>
      </c>
      <c r="G334" s="57" t="s">
        <v>801</v>
      </c>
      <c r="H334" s="11"/>
      <c r="I334" s="11"/>
      <c r="J334" s="11"/>
      <c r="K334" s="11"/>
    </row>
    <row r="335" spans="2:11" ht="14.25" customHeight="1">
      <c r="B335" s="15"/>
      <c r="E335" s="55" t="s">
        <v>952</v>
      </c>
      <c r="F335" s="57">
        <v>0.4</v>
      </c>
      <c r="G335" s="57" t="s">
        <v>800</v>
      </c>
      <c r="H335" s="11"/>
      <c r="I335" s="11"/>
      <c r="J335" s="11"/>
      <c r="K335" s="11"/>
    </row>
    <row r="336" spans="2:11" ht="14.25" customHeight="1">
      <c r="B336" s="15"/>
      <c r="E336" s="62"/>
      <c r="F336" s="57">
        <v>0.1</v>
      </c>
      <c r="G336" s="57" t="s">
        <v>801</v>
      </c>
      <c r="H336" s="11"/>
      <c r="I336" s="11"/>
      <c r="J336" s="11"/>
      <c r="K336" s="11"/>
    </row>
    <row r="337" spans="2:11" ht="14.25" customHeight="1">
      <c r="B337" s="15"/>
      <c r="E337" s="62" t="s">
        <v>960</v>
      </c>
      <c r="F337" s="57">
        <v>1.7</v>
      </c>
      <c r="G337" s="57" t="s">
        <v>800</v>
      </c>
      <c r="H337" s="11"/>
      <c r="I337" s="11"/>
      <c r="J337" s="11"/>
      <c r="K337" s="11"/>
    </row>
    <row r="338" spans="2:11" ht="14.25" customHeight="1">
      <c r="B338" s="15"/>
      <c r="E338" s="62"/>
      <c r="F338" s="57">
        <v>0.9</v>
      </c>
      <c r="G338" s="57" t="s">
        <v>801</v>
      </c>
      <c r="H338" s="11"/>
      <c r="I338" s="11"/>
      <c r="J338" s="11"/>
      <c r="K338" s="11"/>
    </row>
    <row r="339" spans="2:11" ht="14.25" customHeight="1">
      <c r="B339" s="15"/>
      <c r="E339" s="60" t="s">
        <v>529</v>
      </c>
      <c r="F339" s="57">
        <v>5.8</v>
      </c>
      <c r="G339" s="57" t="s">
        <v>800</v>
      </c>
      <c r="H339" s="11"/>
      <c r="I339" s="11"/>
      <c r="J339" s="11"/>
      <c r="K339" s="11"/>
    </row>
    <row r="340" spans="2:11" ht="14.25" customHeight="1">
      <c r="B340" s="15"/>
      <c r="E340" s="62"/>
      <c r="F340" s="57">
        <v>3.7</v>
      </c>
      <c r="G340" s="57" t="s">
        <v>801</v>
      </c>
      <c r="H340" s="11"/>
      <c r="I340" s="11"/>
      <c r="J340" s="11"/>
      <c r="K340" s="11"/>
    </row>
    <row r="341" spans="2:11" ht="14.25" customHeight="1">
      <c r="B341" s="15"/>
      <c r="E341" s="62" t="s">
        <v>831</v>
      </c>
      <c r="F341" s="57">
        <v>0.2</v>
      </c>
      <c r="G341" s="57" t="s">
        <v>800</v>
      </c>
      <c r="H341" s="11"/>
      <c r="I341" s="11"/>
      <c r="J341" s="11"/>
      <c r="K341" s="11"/>
    </row>
    <row r="342" spans="2:11" ht="14.25" customHeight="1">
      <c r="B342" s="15"/>
      <c r="E342" s="62"/>
      <c r="F342" s="57">
        <v>3.4</v>
      </c>
      <c r="G342" s="57" t="s">
        <v>801</v>
      </c>
      <c r="H342" s="11"/>
      <c r="I342" s="11"/>
      <c r="J342" s="11"/>
      <c r="K342" s="11"/>
    </row>
    <row r="343" spans="2:11" ht="14.25" customHeight="1">
      <c r="B343" s="15"/>
      <c r="E343" s="62" t="s">
        <v>962</v>
      </c>
      <c r="F343" s="57">
        <v>0.5</v>
      </c>
      <c r="G343" s="57" t="s">
        <v>800</v>
      </c>
      <c r="H343" s="11"/>
      <c r="I343" s="11"/>
      <c r="J343" s="11"/>
      <c r="K343" s="11"/>
    </row>
    <row r="344" spans="2:11" ht="14.25" customHeight="1">
      <c r="B344" s="15"/>
      <c r="E344" s="62"/>
      <c r="F344" s="57">
        <v>1.2</v>
      </c>
      <c r="G344" s="57" t="s">
        <v>801</v>
      </c>
      <c r="H344" s="11"/>
      <c r="I344" s="11"/>
      <c r="J344" s="11"/>
      <c r="K344" s="11"/>
    </row>
    <row r="345" spans="2:11" ht="14.25" customHeight="1">
      <c r="B345" s="15"/>
      <c r="E345" s="60" t="s">
        <v>670</v>
      </c>
      <c r="F345" s="57">
        <v>3.5</v>
      </c>
      <c r="G345" s="57" t="s">
        <v>800</v>
      </c>
      <c r="H345" s="11"/>
      <c r="I345" s="11"/>
      <c r="J345" s="11"/>
      <c r="K345" s="11"/>
    </row>
    <row r="346" spans="2:11" ht="14.25" customHeight="1">
      <c r="B346" s="15"/>
      <c r="E346" s="62"/>
      <c r="F346" s="57">
        <v>2.2000000000000002</v>
      </c>
      <c r="G346" s="57" t="s">
        <v>801</v>
      </c>
      <c r="H346" s="11"/>
      <c r="I346" s="11"/>
      <c r="J346" s="11"/>
      <c r="K346" s="11"/>
    </row>
    <row r="347" spans="2:11" ht="14.25" customHeight="1">
      <c r="B347" s="15"/>
      <c r="E347" s="62" t="s">
        <v>969</v>
      </c>
      <c r="F347" s="57">
        <v>0.2</v>
      </c>
      <c r="G347" s="57" t="s">
        <v>800</v>
      </c>
      <c r="H347" s="11"/>
      <c r="I347" s="11"/>
      <c r="J347" s="11"/>
      <c r="K347" s="11"/>
    </row>
    <row r="348" spans="2:11" ht="14.25" customHeight="1">
      <c r="B348" s="15"/>
      <c r="E348" s="62"/>
      <c r="F348" s="57">
        <v>0.7</v>
      </c>
      <c r="G348" s="57" t="s">
        <v>801</v>
      </c>
      <c r="H348" s="11"/>
      <c r="I348" s="11"/>
      <c r="J348" s="11"/>
      <c r="K348" s="11"/>
    </row>
    <row r="349" spans="2:11" ht="14.25" customHeight="1">
      <c r="B349" s="15"/>
      <c r="E349" s="62" t="s">
        <v>970</v>
      </c>
      <c r="F349" s="57">
        <v>1.8</v>
      </c>
      <c r="G349" s="57" t="s">
        <v>800</v>
      </c>
      <c r="H349" s="11"/>
      <c r="I349" s="11"/>
      <c r="J349" s="11"/>
      <c r="K349" s="11"/>
    </row>
    <row r="350" spans="2:11" ht="14.25" customHeight="1">
      <c r="B350" s="15"/>
      <c r="E350" s="62"/>
      <c r="F350" s="57">
        <v>1.4</v>
      </c>
      <c r="G350" s="57" t="s">
        <v>801</v>
      </c>
      <c r="H350" s="11"/>
      <c r="I350" s="11"/>
      <c r="J350" s="11"/>
      <c r="K350" s="11"/>
    </row>
    <row r="351" spans="2:11" ht="14.25" customHeight="1">
      <c r="B351" s="15"/>
      <c r="E351" s="60" t="s">
        <v>972</v>
      </c>
      <c r="F351" s="57">
        <v>0.1</v>
      </c>
      <c r="G351" s="57" t="s">
        <v>800</v>
      </c>
      <c r="H351" s="11"/>
      <c r="I351" s="11"/>
      <c r="J351" s="11"/>
      <c r="K351" s="11"/>
    </row>
    <row r="352" spans="2:11" ht="14.25" customHeight="1">
      <c r="B352" s="15"/>
      <c r="E352" s="62"/>
      <c r="F352" s="57">
        <v>0.1</v>
      </c>
      <c r="G352" s="57" t="s">
        <v>801</v>
      </c>
      <c r="H352" s="11"/>
      <c r="I352" s="11"/>
      <c r="J352" s="11"/>
      <c r="K352" s="11"/>
    </row>
    <row r="353" spans="2:11" ht="14.25" customHeight="1">
      <c r="B353" s="15"/>
      <c r="E353" s="62" t="s">
        <v>974</v>
      </c>
      <c r="F353" s="57">
        <v>0.1</v>
      </c>
      <c r="G353" s="57" t="s">
        <v>800</v>
      </c>
      <c r="H353" s="11"/>
      <c r="I353" s="11"/>
      <c r="J353" s="11"/>
      <c r="K353" s="11"/>
    </row>
    <row r="354" spans="2:11" ht="14.25" customHeight="1">
      <c r="B354" s="15"/>
      <c r="E354" s="62"/>
      <c r="F354" s="57">
        <v>0.4</v>
      </c>
      <c r="G354" s="57" t="s">
        <v>801</v>
      </c>
      <c r="H354" s="11"/>
      <c r="I354" s="11"/>
      <c r="J354" s="11"/>
      <c r="K354" s="11"/>
    </row>
    <row r="355" spans="2:11" ht="14.25" customHeight="1">
      <c r="B355" s="15"/>
      <c r="E355" s="62" t="s">
        <v>745</v>
      </c>
      <c r="F355" s="57">
        <v>0.1</v>
      </c>
      <c r="G355" s="57" t="s">
        <v>800</v>
      </c>
      <c r="H355" s="11"/>
      <c r="I355" s="11"/>
      <c r="J355" s="11"/>
      <c r="K355" s="11"/>
    </row>
    <row r="356" spans="2:11" ht="14.25" customHeight="1">
      <c r="B356" s="15"/>
      <c r="E356" s="62"/>
      <c r="F356" s="57">
        <v>0.7</v>
      </c>
      <c r="G356" s="57" t="s">
        <v>801</v>
      </c>
      <c r="H356" s="11"/>
      <c r="I356" s="11"/>
      <c r="J356" s="11"/>
      <c r="K356" s="11"/>
    </row>
    <row r="357" spans="2:11" ht="14.25" customHeight="1">
      <c r="B357" s="15"/>
      <c r="E357" s="62" t="s">
        <v>978</v>
      </c>
      <c r="F357" s="57">
        <v>0.1</v>
      </c>
      <c r="G357" s="57" t="s">
        <v>800</v>
      </c>
      <c r="H357" s="11"/>
      <c r="I357" s="11"/>
      <c r="J357" s="11"/>
      <c r="K357" s="11"/>
    </row>
    <row r="358" spans="2:11" ht="14.25" customHeight="1">
      <c r="B358" s="15"/>
      <c r="E358" s="62"/>
      <c r="F358" s="57">
        <v>0.8</v>
      </c>
      <c r="G358" s="57" t="s">
        <v>801</v>
      </c>
      <c r="H358" s="11"/>
      <c r="I358" s="11"/>
      <c r="J358" s="11"/>
      <c r="K358" s="11"/>
    </row>
    <row r="359" spans="2:11" ht="14.25" customHeight="1">
      <c r="B359" s="15"/>
      <c r="E359" s="60" t="s">
        <v>731</v>
      </c>
      <c r="F359" s="57">
        <v>0.1</v>
      </c>
      <c r="G359" s="57" t="s">
        <v>800</v>
      </c>
      <c r="H359" s="11"/>
      <c r="I359" s="11"/>
      <c r="J359" s="11"/>
      <c r="K359" s="11"/>
    </row>
    <row r="360" spans="2:11" ht="14.25" customHeight="1">
      <c r="B360" s="15"/>
      <c r="E360" s="62"/>
      <c r="F360" s="57">
        <v>1.6</v>
      </c>
      <c r="G360" s="57" t="s">
        <v>801</v>
      </c>
      <c r="H360" s="11"/>
      <c r="I360" s="11"/>
      <c r="J360" s="11"/>
      <c r="K360" s="11"/>
    </row>
    <row r="361" spans="2:11" ht="14.25" customHeight="1">
      <c r="B361" s="15"/>
      <c r="E361" s="57" t="s">
        <v>981</v>
      </c>
      <c r="F361" s="57">
        <v>0.3</v>
      </c>
      <c r="G361" s="57" t="s">
        <v>800</v>
      </c>
      <c r="H361" s="11"/>
      <c r="I361" s="11"/>
      <c r="J361" s="11"/>
      <c r="K361" s="11"/>
    </row>
    <row r="362" spans="2:11" ht="14.25" customHeight="1">
      <c r="B362" s="15"/>
      <c r="E362" s="62"/>
      <c r="F362" s="57">
        <v>0.2</v>
      </c>
      <c r="G362" s="57" t="s">
        <v>801</v>
      </c>
      <c r="H362" s="11"/>
      <c r="I362" s="11"/>
      <c r="J362" s="11"/>
      <c r="K362" s="11"/>
    </row>
    <row r="363" spans="2:11" ht="14.25" customHeight="1">
      <c r="B363" s="15"/>
      <c r="E363" s="62" t="s">
        <v>847</v>
      </c>
      <c r="F363" s="57">
        <v>0.1</v>
      </c>
      <c r="G363" s="57" t="s">
        <v>800</v>
      </c>
      <c r="H363" s="11"/>
      <c r="I363" s="11"/>
      <c r="J363" s="11"/>
      <c r="K363" s="11"/>
    </row>
    <row r="364" spans="2:11" ht="14.25" customHeight="1">
      <c r="B364" s="15"/>
      <c r="E364" s="62"/>
      <c r="F364" s="57">
        <v>0.6</v>
      </c>
      <c r="G364" s="57" t="s">
        <v>801</v>
      </c>
      <c r="H364" s="11"/>
      <c r="I364" s="11"/>
      <c r="J364" s="11"/>
      <c r="K364" s="11"/>
    </row>
    <row r="365" spans="2:11" ht="14.25" customHeight="1">
      <c r="B365" s="15"/>
      <c r="E365" s="60" t="s">
        <v>984</v>
      </c>
      <c r="F365" s="57">
        <v>0.1</v>
      </c>
      <c r="G365" s="57" t="s">
        <v>800</v>
      </c>
      <c r="H365" s="11"/>
      <c r="I365" s="11"/>
      <c r="J365" s="11"/>
      <c r="K365" s="11"/>
    </row>
    <row r="366" spans="2:11" ht="14.25" customHeight="1">
      <c r="B366" s="15"/>
      <c r="E366" s="62"/>
      <c r="F366" s="57">
        <v>0.1</v>
      </c>
      <c r="G366" s="57" t="s">
        <v>801</v>
      </c>
      <c r="H366" s="11"/>
      <c r="I366" s="11"/>
      <c r="J366" s="11"/>
      <c r="K366" s="11"/>
    </row>
    <row r="367" spans="2:11" ht="14.25" customHeight="1">
      <c r="B367" s="15"/>
      <c r="E367" s="62" t="s">
        <v>985</v>
      </c>
      <c r="F367" s="57">
        <v>0.3</v>
      </c>
      <c r="G367" s="57" t="s">
        <v>800</v>
      </c>
      <c r="H367" s="11"/>
      <c r="I367" s="11"/>
      <c r="J367" s="11"/>
      <c r="K367" s="11"/>
    </row>
    <row r="368" spans="2:11" ht="14.25" customHeight="1">
      <c r="B368" s="15"/>
      <c r="E368" s="62"/>
      <c r="F368" s="57">
        <v>0.4</v>
      </c>
      <c r="G368" s="57" t="s">
        <v>801</v>
      </c>
      <c r="H368" s="11"/>
      <c r="I368" s="11"/>
      <c r="J368" s="11"/>
      <c r="K368" s="11"/>
    </row>
    <row r="369" spans="2:11" ht="14.25" customHeight="1">
      <c r="B369" s="15"/>
      <c r="E369" s="60" t="s">
        <v>136</v>
      </c>
      <c r="F369" s="57">
        <v>28.3</v>
      </c>
      <c r="G369" s="57" t="s">
        <v>800</v>
      </c>
      <c r="H369" s="11"/>
      <c r="I369" s="11"/>
      <c r="J369" s="11"/>
      <c r="K369" s="11"/>
    </row>
    <row r="370" spans="2:11" ht="14.25" customHeight="1">
      <c r="B370" s="15"/>
      <c r="E370" s="62"/>
      <c r="F370" s="57">
        <v>27.2</v>
      </c>
      <c r="G370" s="57" t="s">
        <v>801</v>
      </c>
      <c r="H370" s="11"/>
      <c r="I370" s="11"/>
      <c r="J370" s="11"/>
      <c r="K370" s="11"/>
    </row>
    <row r="371" spans="2:11" ht="14.25" customHeight="1">
      <c r="B371" s="15"/>
      <c r="E371" s="60" t="s">
        <v>986</v>
      </c>
      <c r="F371" s="57">
        <v>4.3</v>
      </c>
      <c r="G371" s="57" t="s">
        <v>800</v>
      </c>
      <c r="H371" s="11"/>
      <c r="I371" s="11"/>
      <c r="J371" s="11"/>
      <c r="K371" s="11"/>
    </row>
    <row r="372" spans="2:11" ht="14.25" customHeight="1">
      <c r="B372" s="15"/>
      <c r="E372" s="62"/>
      <c r="F372" s="57">
        <v>3</v>
      </c>
      <c r="G372" s="57" t="s">
        <v>801</v>
      </c>
      <c r="H372" s="11"/>
      <c r="I372" s="11"/>
      <c r="J372" s="11"/>
      <c r="K372" s="11"/>
    </row>
    <row r="373" spans="2:11" ht="14.25" customHeight="1">
      <c r="B373" s="15"/>
      <c r="E373" s="60" t="s">
        <v>987</v>
      </c>
      <c r="F373" s="57">
        <v>0.8</v>
      </c>
      <c r="G373" s="57" t="s">
        <v>800</v>
      </c>
      <c r="H373" s="11"/>
      <c r="I373" s="11"/>
      <c r="J373" s="11"/>
      <c r="K373" s="11"/>
    </row>
    <row r="374" spans="2:11" ht="14.25" customHeight="1">
      <c r="B374" s="15"/>
      <c r="E374" s="62"/>
      <c r="F374" s="57">
        <v>0.7</v>
      </c>
      <c r="G374" s="57" t="s">
        <v>801</v>
      </c>
      <c r="H374" s="11"/>
      <c r="I374" s="11"/>
      <c r="J374" s="11"/>
      <c r="K374" s="11"/>
    </row>
    <row r="375" spans="2:11" ht="14.25" customHeight="1">
      <c r="B375" s="15"/>
      <c r="E375" s="60" t="s">
        <v>988</v>
      </c>
      <c r="F375" s="57">
        <v>0.1</v>
      </c>
      <c r="G375" s="57" t="s">
        <v>800</v>
      </c>
      <c r="H375" s="11"/>
      <c r="I375" s="11"/>
      <c r="J375" s="11"/>
      <c r="K375" s="11"/>
    </row>
    <row r="376" spans="2:11" ht="14.25" customHeight="1">
      <c r="B376" s="15"/>
      <c r="E376" s="62"/>
      <c r="F376" s="57">
        <v>0.1</v>
      </c>
      <c r="G376" s="57" t="s">
        <v>801</v>
      </c>
      <c r="H376" s="11"/>
      <c r="I376" s="11"/>
      <c r="J376" s="11"/>
      <c r="K376" s="11"/>
    </row>
    <row r="377" spans="2:11" ht="14.25" customHeight="1">
      <c r="B377" s="15"/>
      <c r="E377" s="62" t="s">
        <v>990</v>
      </c>
      <c r="F377" s="57">
        <v>0.1</v>
      </c>
      <c r="G377" s="57" t="s">
        <v>800</v>
      </c>
      <c r="H377" s="11"/>
      <c r="I377" s="11"/>
      <c r="J377" s="11"/>
      <c r="K377" s="11"/>
    </row>
    <row r="378" spans="2:11" ht="14.25" customHeight="1">
      <c r="B378" s="15"/>
      <c r="E378" s="62"/>
      <c r="F378" s="57">
        <v>0.1</v>
      </c>
      <c r="G378" s="57" t="s">
        <v>801</v>
      </c>
      <c r="H378" s="11"/>
      <c r="I378" s="11"/>
      <c r="J378" s="11"/>
      <c r="K378" s="11"/>
    </row>
    <row r="379" spans="2:11" ht="14.25" customHeight="1">
      <c r="B379" s="15"/>
      <c r="E379" s="62" t="s">
        <v>992</v>
      </c>
      <c r="F379" s="57">
        <v>0.1</v>
      </c>
      <c r="G379" s="57" t="s">
        <v>800</v>
      </c>
      <c r="H379" s="11"/>
      <c r="I379" s="11"/>
      <c r="J379" s="11"/>
      <c r="K379" s="11"/>
    </row>
    <row r="380" spans="2:11" ht="14.25" customHeight="1">
      <c r="B380" s="15"/>
      <c r="E380" s="62"/>
      <c r="F380" s="57">
        <v>0.3</v>
      </c>
      <c r="G380" s="57" t="s">
        <v>801</v>
      </c>
      <c r="H380" s="11"/>
      <c r="I380" s="11"/>
      <c r="J380" s="11"/>
      <c r="K380" s="11"/>
    </row>
    <row r="381" spans="2:11" ht="14.25" customHeight="1">
      <c r="B381" s="15"/>
      <c r="E381" s="62" t="s">
        <v>994</v>
      </c>
      <c r="F381" s="57">
        <v>0.1</v>
      </c>
      <c r="G381" s="57" t="s">
        <v>800</v>
      </c>
      <c r="H381" s="11"/>
      <c r="I381" s="11"/>
      <c r="J381" s="11"/>
      <c r="K381" s="11"/>
    </row>
    <row r="382" spans="2:11" ht="14.25" customHeight="1">
      <c r="B382" s="15"/>
      <c r="E382" s="62"/>
      <c r="F382" s="57">
        <v>0.3</v>
      </c>
      <c r="G382" s="57" t="s">
        <v>801</v>
      </c>
      <c r="H382" s="11"/>
      <c r="I382" s="11"/>
      <c r="J382" s="11"/>
      <c r="K382" s="11"/>
    </row>
    <row r="383" spans="2:11" ht="14.25" customHeight="1">
      <c r="B383" s="15"/>
      <c r="E383" s="62" t="s">
        <v>996</v>
      </c>
      <c r="F383" s="57">
        <v>0.4</v>
      </c>
      <c r="G383" s="57" t="s">
        <v>800</v>
      </c>
      <c r="H383" s="11"/>
      <c r="I383" s="11"/>
      <c r="J383" s="11"/>
      <c r="K383" s="11"/>
    </row>
    <row r="384" spans="2:11" ht="14.25" customHeight="1">
      <c r="B384" s="15"/>
      <c r="E384" s="62"/>
      <c r="F384" s="57">
        <v>1.5</v>
      </c>
      <c r="G384" s="57" t="s">
        <v>801</v>
      </c>
      <c r="H384" s="11"/>
      <c r="I384" s="11"/>
      <c r="J384" s="11"/>
      <c r="K384" s="11"/>
    </row>
    <row r="385" spans="2:11" ht="14.25" customHeight="1">
      <c r="B385" s="15"/>
      <c r="E385" s="60" t="s">
        <v>272</v>
      </c>
      <c r="F385" s="57">
        <v>2.5</v>
      </c>
      <c r="G385" s="57" t="s">
        <v>800</v>
      </c>
      <c r="H385" s="11"/>
      <c r="I385" s="11"/>
      <c r="J385" s="11"/>
      <c r="K385" s="11"/>
    </row>
    <row r="386" spans="2:11" ht="14.25" customHeight="1">
      <c r="B386" s="15"/>
      <c r="E386" s="62"/>
      <c r="F386" s="57">
        <v>14.5</v>
      </c>
      <c r="G386" s="57" t="s">
        <v>801</v>
      </c>
      <c r="H386" s="11"/>
      <c r="I386" s="11"/>
      <c r="J386" s="11"/>
      <c r="K386" s="11"/>
    </row>
    <row r="387" spans="2:11" ht="14.25" customHeight="1">
      <c r="B387" s="15"/>
      <c r="E387" s="62" t="s">
        <v>857</v>
      </c>
      <c r="F387" s="57">
        <v>4</v>
      </c>
      <c r="G387" s="57" t="s">
        <v>800</v>
      </c>
      <c r="H387" s="11"/>
      <c r="I387" s="11"/>
      <c r="J387" s="11"/>
      <c r="K387" s="11"/>
    </row>
    <row r="388" spans="2:11" ht="14.25" customHeight="1">
      <c r="B388" s="15"/>
      <c r="E388" s="62"/>
      <c r="F388" s="57">
        <v>5.4</v>
      </c>
      <c r="G388" s="57" t="s">
        <v>801</v>
      </c>
      <c r="H388" s="11"/>
      <c r="I388" s="11"/>
      <c r="J388" s="11"/>
      <c r="K388" s="11"/>
    </row>
    <row r="389" spans="2:11" ht="14.25" customHeight="1">
      <c r="B389" s="15"/>
      <c r="E389" s="60" t="s">
        <v>725</v>
      </c>
      <c r="F389" s="57">
        <v>0.1</v>
      </c>
      <c r="G389" s="57" t="s">
        <v>800</v>
      </c>
      <c r="H389" s="11"/>
      <c r="I389" s="11"/>
      <c r="J389" s="11"/>
      <c r="K389" s="11"/>
    </row>
    <row r="390" spans="2:11" ht="14.25" customHeight="1">
      <c r="B390" s="15"/>
      <c r="E390" s="62"/>
      <c r="F390" s="57">
        <v>0.5</v>
      </c>
      <c r="G390" s="57" t="s">
        <v>801</v>
      </c>
      <c r="H390" s="11"/>
      <c r="I390" s="11"/>
      <c r="J390" s="11"/>
      <c r="K390" s="11"/>
    </row>
    <row r="391" spans="2:11" ht="14.25" customHeight="1">
      <c r="B391" s="15"/>
      <c r="E391" s="62" t="s">
        <v>1003</v>
      </c>
      <c r="F391" s="57">
        <v>0.2</v>
      </c>
      <c r="G391" s="57" t="s">
        <v>800</v>
      </c>
      <c r="H391" s="11"/>
      <c r="I391" s="11"/>
      <c r="J391" s="11"/>
      <c r="K391" s="11"/>
    </row>
    <row r="392" spans="2:11" ht="14.25" customHeight="1">
      <c r="B392" s="15"/>
      <c r="E392" s="62"/>
      <c r="F392" s="57">
        <v>0.2</v>
      </c>
      <c r="G392" s="57" t="s">
        <v>801</v>
      </c>
      <c r="H392" s="11"/>
      <c r="I392" s="11"/>
      <c r="J392" s="11"/>
      <c r="K392" s="11"/>
    </row>
    <row r="393" spans="2:11" ht="14.25" customHeight="1">
      <c r="B393" s="15"/>
      <c r="E393" s="62" t="s">
        <v>1007</v>
      </c>
      <c r="F393" s="57">
        <v>0.6</v>
      </c>
      <c r="G393" s="57" t="s">
        <v>800</v>
      </c>
      <c r="H393" s="11"/>
      <c r="I393" s="11"/>
      <c r="J393" s="11"/>
      <c r="K393" s="11"/>
    </row>
    <row r="394" spans="2:11" ht="14.25" customHeight="1">
      <c r="B394" s="15"/>
      <c r="E394" s="62"/>
      <c r="F394" s="57">
        <v>5.8</v>
      </c>
      <c r="G394" s="57" t="s">
        <v>801</v>
      </c>
      <c r="H394" s="11"/>
      <c r="I394" s="11"/>
      <c r="J394" s="11"/>
      <c r="K394" s="11"/>
    </row>
    <row r="395" spans="2:11" ht="14.25" customHeight="1">
      <c r="B395" s="15"/>
      <c r="E395" s="60" t="s">
        <v>181</v>
      </c>
      <c r="F395" s="57">
        <v>0.1</v>
      </c>
      <c r="G395" s="57" t="s">
        <v>800</v>
      </c>
      <c r="H395" s="11"/>
      <c r="I395" s="11"/>
      <c r="J395" s="11"/>
      <c r="K395" s="11"/>
    </row>
    <row r="396" spans="2:11" ht="14.25" customHeight="1">
      <c r="B396" s="15"/>
      <c r="E396" s="62"/>
      <c r="F396" s="57">
        <v>0.1</v>
      </c>
      <c r="G396" s="57" t="s">
        <v>801</v>
      </c>
      <c r="H396" s="11"/>
      <c r="I396" s="11"/>
      <c r="J396" s="11"/>
      <c r="K396" s="11"/>
    </row>
    <row r="397" spans="2:11" ht="14.25" customHeight="1">
      <c r="B397" s="15"/>
      <c r="E397" s="62" t="s">
        <v>1012</v>
      </c>
      <c r="F397" s="57">
        <v>0.1</v>
      </c>
      <c r="G397" s="57" t="s">
        <v>800</v>
      </c>
      <c r="H397" s="11"/>
      <c r="I397" s="11"/>
      <c r="J397" s="11"/>
      <c r="K397" s="11"/>
    </row>
    <row r="398" spans="2:11" ht="14.25" customHeight="1">
      <c r="B398" s="15"/>
      <c r="E398" s="62"/>
      <c r="F398" s="57">
        <v>0.9</v>
      </c>
      <c r="G398" s="57" t="s">
        <v>801</v>
      </c>
      <c r="H398" s="11"/>
      <c r="I398" s="11"/>
      <c r="J398" s="11"/>
      <c r="K398" s="11"/>
    </row>
    <row r="399" spans="2:11" ht="14.25" customHeight="1">
      <c r="B399" s="15"/>
      <c r="E399" s="62" t="s">
        <v>1014</v>
      </c>
      <c r="F399" s="57">
        <v>0.1</v>
      </c>
      <c r="G399" s="57" t="s">
        <v>800</v>
      </c>
      <c r="H399" s="11"/>
      <c r="I399" s="11"/>
      <c r="J399" s="11"/>
      <c r="K399" s="11"/>
    </row>
    <row r="400" spans="2:11" ht="14.25" customHeight="1">
      <c r="B400" s="15"/>
      <c r="E400" s="62"/>
      <c r="F400" s="57">
        <v>0.2</v>
      </c>
      <c r="G400" s="57" t="s">
        <v>801</v>
      </c>
      <c r="H400" s="11"/>
      <c r="I400" s="11"/>
      <c r="J400" s="11"/>
      <c r="K400" s="11"/>
    </row>
    <row r="401" spans="1:26" ht="14.25" customHeight="1">
      <c r="B401" s="15"/>
      <c r="E401" s="62" t="s">
        <v>1015</v>
      </c>
      <c r="F401" s="57">
        <v>0.1</v>
      </c>
      <c r="G401" s="57" t="s">
        <v>800</v>
      </c>
      <c r="H401" s="11"/>
      <c r="I401" s="11"/>
      <c r="J401" s="11"/>
      <c r="K401" s="11"/>
    </row>
    <row r="402" spans="1:26" ht="14.25" customHeight="1">
      <c r="B402" s="15"/>
      <c r="E402" s="62"/>
      <c r="F402" s="57">
        <v>0.2</v>
      </c>
      <c r="G402" s="57" t="s">
        <v>801</v>
      </c>
      <c r="H402" s="11"/>
      <c r="I402" s="11"/>
      <c r="J402" s="11"/>
      <c r="K402" s="11"/>
    </row>
    <row r="403" spans="1:26" ht="14.25" customHeight="1">
      <c r="B403" s="15"/>
      <c r="E403" s="62" t="s">
        <v>1016</v>
      </c>
      <c r="F403" s="57">
        <v>0.8</v>
      </c>
      <c r="G403" s="57" t="s">
        <v>800</v>
      </c>
      <c r="H403" s="11"/>
      <c r="I403" s="11"/>
      <c r="J403" s="11"/>
      <c r="K403" s="11"/>
    </row>
    <row r="404" spans="1:26" ht="14.25" customHeight="1">
      <c r="B404" s="15"/>
      <c r="E404" s="62"/>
      <c r="F404" s="57">
        <v>1.1000000000000001</v>
      </c>
      <c r="G404" s="57" t="s">
        <v>801</v>
      </c>
      <c r="H404" s="11"/>
      <c r="I404" s="11"/>
      <c r="J404" s="11"/>
      <c r="K404" s="11"/>
    </row>
    <row r="405" spans="1:26" ht="14.25" customHeight="1">
      <c r="B405" s="15"/>
      <c r="E405" s="60" t="s">
        <v>939</v>
      </c>
      <c r="F405" s="57">
        <v>0.8</v>
      </c>
      <c r="G405" s="57" t="s">
        <v>800</v>
      </c>
      <c r="H405" s="11"/>
      <c r="I405" s="11"/>
      <c r="J405" s="11"/>
      <c r="K405" s="11"/>
    </row>
    <row r="406" spans="1:26" ht="14.25" customHeight="1">
      <c r="B406" s="15"/>
      <c r="E406" s="62"/>
      <c r="F406" s="57">
        <v>0.6</v>
      </c>
      <c r="G406" s="57" t="s">
        <v>801</v>
      </c>
      <c r="H406" s="11"/>
      <c r="I406" s="11"/>
      <c r="J406" s="11"/>
      <c r="K406" s="11"/>
    </row>
    <row r="407" spans="1:26" ht="14.25" customHeight="1">
      <c r="B407" s="15"/>
      <c r="E407" s="62" t="s">
        <v>872</v>
      </c>
      <c r="F407" s="57">
        <v>7.1</v>
      </c>
      <c r="G407" s="57" t="s">
        <v>800</v>
      </c>
      <c r="H407" s="11"/>
      <c r="I407" s="11"/>
      <c r="J407" s="11"/>
      <c r="K407" s="11"/>
    </row>
    <row r="408" spans="1:26" ht="14.25" customHeight="1">
      <c r="B408" s="15"/>
      <c r="E408" s="62"/>
      <c r="F408" s="57">
        <v>15.6</v>
      </c>
      <c r="G408" s="57" t="s">
        <v>801</v>
      </c>
      <c r="H408" s="11"/>
      <c r="I408" s="11"/>
      <c r="J408" s="11"/>
      <c r="K408" s="11"/>
    </row>
    <row r="409" spans="1:26" ht="14.25" customHeight="1">
      <c r="B409" s="15"/>
      <c r="E409" s="60" t="s">
        <v>1018</v>
      </c>
      <c r="F409" s="57">
        <v>0.4</v>
      </c>
      <c r="G409" s="57" t="s">
        <v>800</v>
      </c>
      <c r="H409" s="11"/>
      <c r="I409" s="11"/>
      <c r="J409" s="11"/>
      <c r="K409" s="11"/>
    </row>
    <row r="410" spans="1:26" ht="14.25" customHeight="1">
      <c r="B410" s="15"/>
      <c r="E410" s="62"/>
      <c r="F410" s="57">
        <v>0.6</v>
      </c>
      <c r="G410" s="57" t="s">
        <v>801</v>
      </c>
      <c r="H410" s="11"/>
      <c r="I410" s="11"/>
      <c r="J410" s="11"/>
      <c r="K410" s="11"/>
    </row>
    <row r="411" spans="1:26" ht="14.25" customHeight="1">
      <c r="B411" s="15"/>
      <c r="E411" s="62" t="s">
        <v>883</v>
      </c>
      <c r="F411" s="57">
        <v>1</v>
      </c>
      <c r="G411" s="57" t="s">
        <v>800</v>
      </c>
      <c r="H411" s="11"/>
      <c r="I411" s="11"/>
      <c r="J411" s="11"/>
      <c r="K411" s="11"/>
    </row>
    <row r="412" spans="1:26" ht="14.25" customHeight="1">
      <c r="B412" s="15"/>
      <c r="E412" s="62"/>
      <c r="F412" s="57">
        <v>0</v>
      </c>
      <c r="G412" s="57" t="s">
        <v>801</v>
      </c>
      <c r="H412" s="11"/>
      <c r="I412" s="11"/>
      <c r="J412" s="11"/>
      <c r="K412" s="11"/>
    </row>
    <row r="413" spans="1:26" ht="14.25" customHeight="1">
      <c r="A413" s="85"/>
      <c r="B413" s="86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14.25" customHeight="1">
      <c r="A414" s="11" t="s">
        <v>135</v>
      </c>
      <c r="B414" s="15" t="s">
        <v>136</v>
      </c>
      <c r="C414" s="15" t="s">
        <v>394</v>
      </c>
      <c r="D414" s="11" t="s">
        <v>1031</v>
      </c>
      <c r="E414" s="11" t="s">
        <v>397</v>
      </c>
      <c r="F414" s="11">
        <v>56.5</v>
      </c>
      <c r="G414" s="11" t="s">
        <v>398</v>
      </c>
      <c r="H414" s="11" t="s">
        <v>63</v>
      </c>
      <c r="J414" s="11" t="s">
        <v>399</v>
      </c>
      <c r="K414" s="11" t="s">
        <v>64</v>
      </c>
      <c r="L414" s="11" t="s">
        <v>400</v>
      </c>
    </row>
    <row r="415" spans="1:26" ht="14.25" customHeight="1">
      <c r="B415" s="15"/>
      <c r="E415" s="11" t="s">
        <v>402</v>
      </c>
      <c r="F415" s="11">
        <v>0.6</v>
      </c>
      <c r="G415" s="11" t="s">
        <v>398</v>
      </c>
      <c r="H415" s="11" t="s">
        <v>63</v>
      </c>
      <c r="J415" s="11" t="s">
        <v>399</v>
      </c>
      <c r="K415" s="11" t="s">
        <v>64</v>
      </c>
    </row>
    <row r="416" spans="1:26" ht="14.25" customHeight="1">
      <c r="B416" s="15"/>
      <c r="E416" s="11" t="s">
        <v>403</v>
      </c>
      <c r="F416" s="11">
        <v>19.399999999999999</v>
      </c>
      <c r="G416" s="11" t="s">
        <v>398</v>
      </c>
      <c r="H416" s="11" t="s">
        <v>63</v>
      </c>
      <c r="J416" s="11" t="s">
        <v>399</v>
      </c>
      <c r="K416" s="11" t="s">
        <v>64</v>
      </c>
    </row>
    <row r="417" spans="1:12" ht="14.25" customHeight="1">
      <c r="B417" s="15"/>
      <c r="E417" s="11" t="s">
        <v>1035</v>
      </c>
      <c r="F417" s="11">
        <v>5.6</v>
      </c>
      <c r="G417" s="11" t="s">
        <v>398</v>
      </c>
      <c r="H417" s="11" t="s">
        <v>63</v>
      </c>
      <c r="J417" s="11" t="s">
        <v>399</v>
      </c>
      <c r="K417" s="11" t="s">
        <v>64</v>
      </c>
    </row>
    <row r="418" spans="1:12" ht="14.25" customHeight="1">
      <c r="B418" s="15"/>
      <c r="E418" s="11" t="s">
        <v>406</v>
      </c>
      <c r="F418" s="11">
        <v>0.1</v>
      </c>
      <c r="G418" s="11" t="s">
        <v>398</v>
      </c>
      <c r="H418" s="11" t="s">
        <v>63</v>
      </c>
      <c r="J418" s="11" t="s">
        <v>399</v>
      </c>
      <c r="K418" s="11" t="s">
        <v>64</v>
      </c>
    </row>
    <row r="419" spans="1:12" ht="14.25" customHeight="1">
      <c r="B419" s="15"/>
      <c r="E419" s="11" t="s">
        <v>407</v>
      </c>
      <c r="F419" s="11">
        <v>0.1</v>
      </c>
      <c r="G419" s="11" t="s">
        <v>398</v>
      </c>
      <c r="H419" s="11" t="s">
        <v>63</v>
      </c>
      <c r="J419" s="11" t="s">
        <v>399</v>
      </c>
      <c r="K419" s="11" t="s">
        <v>64</v>
      </c>
    </row>
    <row r="420" spans="1:12" ht="14.25" customHeight="1">
      <c r="B420" s="15"/>
      <c r="E420" s="11" t="s">
        <v>409</v>
      </c>
      <c r="F420" s="11">
        <v>7.8</v>
      </c>
      <c r="G420" s="11" t="s">
        <v>398</v>
      </c>
      <c r="H420" s="11" t="s">
        <v>63</v>
      </c>
      <c r="J420" s="11" t="s">
        <v>399</v>
      </c>
      <c r="K420" s="11" t="s">
        <v>64</v>
      </c>
    </row>
    <row r="421" spans="1:12" ht="14.25" customHeight="1">
      <c r="B421" s="15"/>
      <c r="E421" s="11" t="s">
        <v>414</v>
      </c>
      <c r="F421" s="11">
        <v>9.6999999999999993</v>
      </c>
      <c r="G421" s="11" t="s">
        <v>398</v>
      </c>
      <c r="H421" s="11" t="s">
        <v>63</v>
      </c>
      <c r="J421" s="11" t="s">
        <v>399</v>
      </c>
      <c r="K421" s="11" t="s">
        <v>64</v>
      </c>
    </row>
    <row r="422" spans="1:12" ht="14.25" customHeight="1">
      <c r="B422" s="15"/>
      <c r="D422" s="11" t="s">
        <v>1040</v>
      </c>
      <c r="E422" s="11" t="s">
        <v>397</v>
      </c>
      <c r="F422" s="11">
        <v>25.5</v>
      </c>
      <c r="G422" s="11" t="s">
        <v>398</v>
      </c>
      <c r="H422" s="11" t="s">
        <v>63</v>
      </c>
      <c r="J422" s="11" t="s">
        <v>399</v>
      </c>
      <c r="K422" s="11" t="s">
        <v>64</v>
      </c>
    </row>
    <row r="423" spans="1:12" ht="14.25" customHeight="1">
      <c r="B423" s="15"/>
      <c r="E423" s="11" t="s">
        <v>402</v>
      </c>
      <c r="F423" s="11">
        <v>2.9</v>
      </c>
      <c r="G423" s="11" t="s">
        <v>398</v>
      </c>
      <c r="H423" s="11" t="s">
        <v>63</v>
      </c>
      <c r="J423" s="11" t="s">
        <v>399</v>
      </c>
      <c r="K423" s="11" t="s">
        <v>64</v>
      </c>
    </row>
    <row r="424" spans="1:12" ht="14.25" customHeight="1">
      <c r="B424" s="15"/>
      <c r="E424" s="11" t="s">
        <v>403</v>
      </c>
      <c r="F424" s="11">
        <v>51.7</v>
      </c>
      <c r="G424" s="11" t="s">
        <v>398</v>
      </c>
      <c r="H424" s="11" t="s">
        <v>63</v>
      </c>
      <c r="J424" s="11" t="s">
        <v>399</v>
      </c>
      <c r="K424" s="11" t="s">
        <v>64</v>
      </c>
    </row>
    <row r="425" spans="1:12" ht="14.25" customHeight="1">
      <c r="B425" s="15"/>
      <c r="E425" s="11" t="s">
        <v>1035</v>
      </c>
      <c r="F425" s="11">
        <v>8.6</v>
      </c>
      <c r="G425" s="11" t="s">
        <v>398</v>
      </c>
      <c r="H425" s="11" t="s">
        <v>63</v>
      </c>
      <c r="J425" s="11" t="s">
        <v>399</v>
      </c>
      <c r="K425" s="11" t="s">
        <v>64</v>
      </c>
    </row>
    <row r="426" spans="1:12" ht="14.25" customHeight="1">
      <c r="B426" s="15"/>
      <c r="E426" s="11" t="s">
        <v>406</v>
      </c>
      <c r="F426" s="11">
        <v>0.2</v>
      </c>
      <c r="G426" s="11" t="s">
        <v>398</v>
      </c>
      <c r="H426" s="11" t="s">
        <v>63</v>
      </c>
      <c r="J426" s="11" t="s">
        <v>399</v>
      </c>
      <c r="K426" s="11" t="s">
        <v>64</v>
      </c>
    </row>
    <row r="427" spans="1:12" ht="14.25" customHeight="1">
      <c r="B427" s="15"/>
      <c r="E427" s="11" t="s">
        <v>407</v>
      </c>
      <c r="F427" s="11">
        <v>0.1</v>
      </c>
      <c r="G427" s="11" t="s">
        <v>398</v>
      </c>
      <c r="H427" s="11" t="s">
        <v>63</v>
      </c>
      <c r="J427" s="11" t="s">
        <v>399</v>
      </c>
      <c r="K427" s="11" t="s">
        <v>64</v>
      </c>
    </row>
    <row r="428" spans="1:12" ht="14.25" customHeight="1">
      <c r="B428" s="15"/>
      <c r="E428" s="11" t="s">
        <v>409</v>
      </c>
      <c r="F428" s="11">
        <v>5.2</v>
      </c>
      <c r="G428" s="11" t="s">
        <v>398</v>
      </c>
      <c r="H428" s="11" t="s">
        <v>63</v>
      </c>
      <c r="J428" s="11" t="s">
        <v>399</v>
      </c>
      <c r="K428" s="11" t="s">
        <v>64</v>
      </c>
    </row>
    <row r="429" spans="1:12" ht="14.25" customHeight="1">
      <c r="B429" s="15"/>
      <c r="E429" s="11" t="s">
        <v>414</v>
      </c>
      <c r="F429" s="11">
        <v>5.9</v>
      </c>
      <c r="G429" s="11" t="s">
        <v>398</v>
      </c>
      <c r="H429" s="11" t="s">
        <v>63</v>
      </c>
      <c r="J429" s="11" t="s">
        <v>399</v>
      </c>
      <c r="K429" s="11" t="s">
        <v>64</v>
      </c>
    </row>
    <row r="430" spans="1:12" ht="14.25" customHeight="1">
      <c r="A430" s="11" t="s">
        <v>135</v>
      </c>
      <c r="B430" s="15" t="s">
        <v>136</v>
      </c>
      <c r="C430" s="11">
        <v>572</v>
      </c>
      <c r="E430" s="11" t="s">
        <v>421</v>
      </c>
      <c r="F430" s="11">
        <v>35</v>
      </c>
      <c r="G430" s="11" t="s">
        <v>398</v>
      </c>
      <c r="H430" s="11" t="s">
        <v>142</v>
      </c>
      <c r="I430" s="11" t="s">
        <v>1048</v>
      </c>
      <c r="J430" s="11" t="s">
        <v>144</v>
      </c>
      <c r="K430" s="11" t="s">
        <v>145</v>
      </c>
      <c r="L430" s="11" t="s">
        <v>1050</v>
      </c>
    </row>
    <row r="431" spans="1:12" ht="14.25" customHeight="1">
      <c r="B431" s="15"/>
      <c r="E431" s="11" t="s">
        <v>403</v>
      </c>
      <c r="F431" s="11">
        <v>60</v>
      </c>
      <c r="G431" s="11" t="s">
        <v>1051</v>
      </c>
      <c r="H431" s="11" t="s">
        <v>142</v>
      </c>
      <c r="I431" s="11" t="s">
        <v>1048</v>
      </c>
      <c r="J431" s="11" t="s">
        <v>144</v>
      </c>
      <c r="K431" s="11" t="s">
        <v>145</v>
      </c>
      <c r="L431" s="11" t="s">
        <v>1053</v>
      </c>
    </row>
    <row r="432" spans="1:12" ht="14.25" customHeight="1">
      <c r="B432" s="15"/>
      <c r="E432" s="11" t="s">
        <v>402</v>
      </c>
      <c r="F432" s="11">
        <v>18</v>
      </c>
      <c r="G432" s="11" t="s">
        <v>1051</v>
      </c>
      <c r="H432" s="11" t="s">
        <v>142</v>
      </c>
      <c r="I432" s="11" t="s">
        <v>1048</v>
      </c>
      <c r="J432" s="11" t="s">
        <v>144</v>
      </c>
      <c r="K432" s="11" t="s">
        <v>145</v>
      </c>
      <c r="L432" s="11" t="s">
        <v>1054</v>
      </c>
    </row>
    <row r="433" spans="1:12" ht="14.25" customHeight="1">
      <c r="B433" s="15"/>
      <c r="E433" s="11" t="s">
        <v>397</v>
      </c>
      <c r="F433" s="11">
        <v>10</v>
      </c>
      <c r="G433" s="11" t="s">
        <v>1051</v>
      </c>
      <c r="H433" s="11" t="s">
        <v>142</v>
      </c>
      <c r="I433" s="11" t="s">
        <v>1048</v>
      </c>
      <c r="J433" s="11" t="s">
        <v>144</v>
      </c>
      <c r="K433" s="11" t="s">
        <v>145</v>
      </c>
      <c r="L433" s="11" t="s">
        <v>1055</v>
      </c>
    </row>
    <row r="434" spans="1:12" ht="14.25" customHeight="1">
      <c r="B434" s="15"/>
      <c r="E434" s="11" t="s">
        <v>409</v>
      </c>
      <c r="F434" s="11">
        <v>6</v>
      </c>
      <c r="G434" s="11" t="s">
        <v>1051</v>
      </c>
      <c r="H434" s="11" t="s">
        <v>142</v>
      </c>
      <c r="I434" s="11" t="s">
        <v>1048</v>
      </c>
      <c r="J434" s="11" t="s">
        <v>144</v>
      </c>
      <c r="K434" s="11" t="s">
        <v>145</v>
      </c>
    </row>
    <row r="435" spans="1:12" ht="14.25" customHeight="1">
      <c r="B435" s="15"/>
      <c r="E435" s="11" t="s">
        <v>612</v>
      </c>
      <c r="F435" s="11">
        <v>3</v>
      </c>
      <c r="G435" s="11" t="s">
        <v>1051</v>
      </c>
      <c r="H435" s="11" t="s">
        <v>142</v>
      </c>
      <c r="I435" s="11" t="s">
        <v>1048</v>
      </c>
      <c r="J435" s="11" t="s">
        <v>144</v>
      </c>
      <c r="K435" s="11" t="s">
        <v>145</v>
      </c>
    </row>
    <row r="436" spans="1:12" ht="14.25" customHeight="1">
      <c r="B436" s="15"/>
      <c r="E436" s="11" t="s">
        <v>1056</v>
      </c>
      <c r="F436" s="11">
        <v>1</v>
      </c>
      <c r="G436" s="11" t="s">
        <v>1051</v>
      </c>
      <c r="H436" s="11" t="s">
        <v>142</v>
      </c>
      <c r="I436" s="11" t="s">
        <v>1048</v>
      </c>
      <c r="J436" s="11" t="s">
        <v>144</v>
      </c>
      <c r="K436" s="11" t="s">
        <v>145</v>
      </c>
    </row>
    <row r="437" spans="1:12" ht="14.25" customHeight="1">
      <c r="B437" s="15"/>
      <c r="E437" s="11" t="s">
        <v>414</v>
      </c>
      <c r="F437" s="11">
        <v>2</v>
      </c>
      <c r="G437" s="11" t="s">
        <v>1051</v>
      </c>
      <c r="H437" s="11" t="s">
        <v>142</v>
      </c>
      <c r="I437" s="11" t="s">
        <v>1048</v>
      </c>
      <c r="J437" s="11" t="s">
        <v>144</v>
      </c>
      <c r="K437" s="11" t="s">
        <v>145</v>
      </c>
    </row>
    <row r="438" spans="1:12" ht="14.25" customHeight="1">
      <c r="B438" s="15"/>
      <c r="E438" s="11" t="s">
        <v>397</v>
      </c>
      <c r="F438" s="11">
        <v>53</v>
      </c>
      <c r="G438" s="11" t="s">
        <v>1059</v>
      </c>
      <c r="H438" s="11" t="s">
        <v>142</v>
      </c>
      <c r="I438" s="11" t="s">
        <v>1048</v>
      </c>
      <c r="J438" s="11" t="s">
        <v>144</v>
      </c>
      <c r="K438" s="11" t="s">
        <v>145</v>
      </c>
    </row>
    <row r="439" spans="1:12" ht="14.25" customHeight="1">
      <c r="B439" s="15"/>
      <c r="E439" s="11" t="s">
        <v>409</v>
      </c>
      <c r="F439" s="11">
        <v>19</v>
      </c>
      <c r="G439" s="11" t="s">
        <v>1059</v>
      </c>
      <c r="H439" s="11" t="s">
        <v>142</v>
      </c>
      <c r="I439" s="11" t="s">
        <v>1048</v>
      </c>
      <c r="J439" s="11" t="s">
        <v>144</v>
      </c>
      <c r="K439" s="11" t="s">
        <v>145</v>
      </c>
    </row>
    <row r="440" spans="1:12" ht="14.25" customHeight="1">
      <c r="B440" s="15"/>
      <c r="E440" s="11" t="s">
        <v>402</v>
      </c>
      <c r="F440" s="11">
        <v>13</v>
      </c>
      <c r="G440" s="11" t="s">
        <v>1059</v>
      </c>
      <c r="H440" s="11" t="s">
        <v>142</v>
      </c>
      <c r="I440" s="11" t="s">
        <v>1048</v>
      </c>
      <c r="J440" s="11" t="s">
        <v>144</v>
      </c>
      <c r="K440" s="11" t="s">
        <v>145</v>
      </c>
    </row>
    <row r="441" spans="1:12" ht="14.25" customHeight="1">
      <c r="B441" s="15"/>
      <c r="E441" s="11" t="s">
        <v>403</v>
      </c>
      <c r="F441" s="11">
        <v>9</v>
      </c>
      <c r="G441" s="11" t="s">
        <v>1059</v>
      </c>
      <c r="H441" s="11" t="s">
        <v>142</v>
      </c>
      <c r="I441" s="11" t="s">
        <v>1048</v>
      </c>
      <c r="J441" s="11" t="s">
        <v>144</v>
      </c>
      <c r="K441" s="11" t="s">
        <v>145</v>
      </c>
    </row>
    <row r="442" spans="1:12" ht="14.25" customHeight="1">
      <c r="B442" s="15"/>
      <c r="E442" s="11" t="s">
        <v>612</v>
      </c>
      <c r="F442" s="11">
        <v>4</v>
      </c>
      <c r="G442" s="11" t="s">
        <v>1059</v>
      </c>
      <c r="H442" s="11" t="s">
        <v>142</v>
      </c>
      <c r="I442" s="11" t="s">
        <v>1048</v>
      </c>
      <c r="J442" s="11" t="s">
        <v>144</v>
      </c>
      <c r="K442" s="11" t="s">
        <v>145</v>
      </c>
    </row>
    <row r="443" spans="1:12" ht="14.25" customHeight="1">
      <c r="B443" s="15"/>
      <c r="E443" s="11" t="s">
        <v>1056</v>
      </c>
      <c r="F443" s="11">
        <v>2</v>
      </c>
      <c r="G443" s="11" t="s">
        <v>1059</v>
      </c>
      <c r="H443" s="11" t="s">
        <v>142</v>
      </c>
      <c r="I443" s="11" t="s">
        <v>1048</v>
      </c>
      <c r="J443" s="11" t="s">
        <v>144</v>
      </c>
      <c r="K443" s="11" t="s">
        <v>145</v>
      </c>
    </row>
    <row r="444" spans="1:12" ht="14.25" customHeight="1">
      <c r="A444" s="11" t="s">
        <v>135</v>
      </c>
      <c r="B444" s="15" t="s">
        <v>136</v>
      </c>
      <c r="C444" s="11" t="s">
        <v>1065</v>
      </c>
      <c r="D444" s="11" t="s">
        <v>421</v>
      </c>
      <c r="E444" s="11" t="s">
        <v>564</v>
      </c>
      <c r="H444" s="11" t="s">
        <v>75</v>
      </c>
      <c r="I444" s="11" t="s">
        <v>76</v>
      </c>
      <c r="J444" s="11">
        <v>2013</v>
      </c>
      <c r="K444" s="11" t="s">
        <v>77</v>
      </c>
      <c r="L444" s="11" t="s">
        <v>566</v>
      </c>
    </row>
    <row r="445" spans="1:12" ht="14.25" customHeight="1">
      <c r="B445" s="15"/>
      <c r="D445" s="11" t="s">
        <v>1066</v>
      </c>
      <c r="E445" s="11" t="s">
        <v>568</v>
      </c>
      <c r="F445" s="11">
        <v>35</v>
      </c>
      <c r="G445" s="11" t="s">
        <v>569</v>
      </c>
      <c r="H445" s="11" t="s">
        <v>75</v>
      </c>
      <c r="I445" s="11" t="s">
        <v>76</v>
      </c>
      <c r="J445" s="11">
        <v>2013</v>
      </c>
      <c r="K445" s="11" t="s">
        <v>77</v>
      </c>
      <c r="L445" s="11" t="s">
        <v>570</v>
      </c>
    </row>
    <row r="446" spans="1:12" ht="14.25" customHeight="1">
      <c r="B446" s="15"/>
      <c r="E446" s="11" t="s">
        <v>572</v>
      </c>
      <c r="F446" s="11">
        <v>30</v>
      </c>
      <c r="G446" s="11" t="s">
        <v>569</v>
      </c>
      <c r="H446" s="11" t="s">
        <v>75</v>
      </c>
      <c r="I446" s="11" t="s">
        <v>76</v>
      </c>
      <c r="J446" s="11">
        <v>2013</v>
      </c>
      <c r="K446" s="11" t="s">
        <v>77</v>
      </c>
    </row>
    <row r="447" spans="1:12" ht="14.25" customHeight="1">
      <c r="B447" s="15"/>
      <c r="E447" s="11" t="s">
        <v>573</v>
      </c>
      <c r="F447" s="11">
        <v>31</v>
      </c>
      <c r="G447" s="11" t="s">
        <v>569</v>
      </c>
      <c r="H447" s="11" t="s">
        <v>75</v>
      </c>
      <c r="I447" s="11" t="s">
        <v>76</v>
      </c>
      <c r="J447" s="11">
        <v>2013</v>
      </c>
      <c r="K447" s="11" t="s">
        <v>77</v>
      </c>
    </row>
    <row r="448" spans="1:12" ht="14.25" customHeight="1">
      <c r="B448" s="15"/>
      <c r="E448" s="11" t="s">
        <v>577</v>
      </c>
      <c r="F448" s="11">
        <v>4</v>
      </c>
      <c r="G448" s="11" t="s">
        <v>569</v>
      </c>
      <c r="H448" s="11" t="s">
        <v>75</v>
      </c>
      <c r="I448" s="11" t="s">
        <v>76</v>
      </c>
      <c r="J448" s="11">
        <v>2013</v>
      </c>
      <c r="K448" s="11" t="s">
        <v>77</v>
      </c>
    </row>
    <row r="449" spans="1:12" ht="14.25" customHeight="1">
      <c r="B449" s="15"/>
      <c r="E449" s="11" t="s">
        <v>568</v>
      </c>
      <c r="F449" s="11">
        <v>5</v>
      </c>
      <c r="G449" s="11" t="s">
        <v>578</v>
      </c>
      <c r="H449" s="11" t="s">
        <v>75</v>
      </c>
      <c r="I449" s="11" t="s">
        <v>76</v>
      </c>
      <c r="J449" s="11">
        <v>2013</v>
      </c>
      <c r="K449" s="11" t="s">
        <v>77</v>
      </c>
    </row>
    <row r="450" spans="1:12" ht="14.25" customHeight="1">
      <c r="B450" s="15"/>
      <c r="E450" s="11" t="s">
        <v>572</v>
      </c>
      <c r="F450" s="11">
        <v>18</v>
      </c>
      <c r="G450" s="11" t="s">
        <v>578</v>
      </c>
      <c r="H450" s="11" t="s">
        <v>75</v>
      </c>
      <c r="I450" s="11" t="s">
        <v>76</v>
      </c>
      <c r="J450" s="11">
        <v>2013</v>
      </c>
      <c r="K450" s="11" t="s">
        <v>77</v>
      </c>
    </row>
    <row r="451" spans="1:12" ht="14.25" customHeight="1">
      <c r="B451" s="15"/>
      <c r="E451" s="11" t="s">
        <v>573</v>
      </c>
      <c r="F451" s="11">
        <v>73</v>
      </c>
      <c r="G451" s="11" t="s">
        <v>578</v>
      </c>
      <c r="H451" s="11" t="s">
        <v>75</v>
      </c>
      <c r="I451" s="11" t="s">
        <v>76</v>
      </c>
      <c r="J451" s="11">
        <v>2013</v>
      </c>
      <c r="K451" s="11" t="s">
        <v>77</v>
      </c>
    </row>
    <row r="452" spans="1:12" ht="14.25" customHeight="1">
      <c r="B452" s="15"/>
      <c r="E452" s="11" t="s">
        <v>577</v>
      </c>
      <c r="F452" s="11">
        <v>4</v>
      </c>
      <c r="G452" s="11" t="s">
        <v>578</v>
      </c>
      <c r="H452" s="11" t="s">
        <v>75</v>
      </c>
      <c r="I452" s="11" t="s">
        <v>76</v>
      </c>
      <c r="J452" s="11">
        <v>2013</v>
      </c>
      <c r="K452" s="11" t="s">
        <v>77</v>
      </c>
    </row>
    <row r="453" spans="1:12" ht="14.25" customHeight="1">
      <c r="B453" s="15"/>
      <c r="E453" s="11" t="s">
        <v>568</v>
      </c>
      <c r="F453" s="11">
        <v>0</v>
      </c>
      <c r="G453" s="11" t="s">
        <v>586</v>
      </c>
      <c r="H453" s="11" t="s">
        <v>75</v>
      </c>
      <c r="I453" s="11" t="s">
        <v>76</v>
      </c>
      <c r="J453" s="11">
        <v>2013</v>
      </c>
      <c r="K453" s="11" t="s">
        <v>77</v>
      </c>
    </row>
    <row r="454" spans="1:12" ht="14.25" customHeight="1">
      <c r="B454" s="15"/>
      <c r="E454" s="11" t="s">
        <v>572</v>
      </c>
      <c r="F454" s="11">
        <v>18</v>
      </c>
      <c r="G454" s="11" t="s">
        <v>586</v>
      </c>
      <c r="H454" s="11" t="s">
        <v>75</v>
      </c>
      <c r="I454" s="11" t="s">
        <v>76</v>
      </c>
      <c r="J454" s="11">
        <v>2013</v>
      </c>
      <c r="K454" s="11" t="s">
        <v>77</v>
      </c>
    </row>
    <row r="455" spans="1:12" ht="14.25" customHeight="1">
      <c r="B455" s="15"/>
      <c r="E455" s="11" t="s">
        <v>573</v>
      </c>
      <c r="F455" s="11">
        <v>78</v>
      </c>
      <c r="G455" s="11" t="s">
        <v>586</v>
      </c>
      <c r="H455" s="11" t="s">
        <v>75</v>
      </c>
      <c r="I455" s="11" t="s">
        <v>76</v>
      </c>
      <c r="J455" s="11">
        <v>2013</v>
      </c>
      <c r="K455" s="11" t="s">
        <v>77</v>
      </c>
    </row>
    <row r="456" spans="1:12" ht="14.25" customHeight="1">
      <c r="B456" s="15"/>
      <c r="E456" s="11" t="s">
        <v>577</v>
      </c>
      <c r="F456" s="11">
        <v>4</v>
      </c>
      <c r="G456" s="11" t="s">
        <v>586</v>
      </c>
      <c r="H456" s="11" t="s">
        <v>75</v>
      </c>
      <c r="I456" s="11" t="s">
        <v>76</v>
      </c>
      <c r="J456" s="11">
        <v>2013</v>
      </c>
      <c r="K456" s="11" t="s">
        <v>77</v>
      </c>
    </row>
    <row r="457" spans="1:12" ht="14.25" customHeight="1">
      <c r="A457" s="11" t="s">
        <v>135</v>
      </c>
      <c r="B457" s="15" t="s">
        <v>136</v>
      </c>
      <c r="C457" s="11">
        <v>1247</v>
      </c>
      <c r="E457" s="11" t="s">
        <v>421</v>
      </c>
      <c r="F457" s="11">
        <v>33</v>
      </c>
      <c r="G457" s="11" t="s">
        <v>398</v>
      </c>
      <c r="H457" s="11" t="s">
        <v>149</v>
      </c>
      <c r="I457" s="11" t="s">
        <v>1070</v>
      </c>
      <c r="J457" s="11">
        <v>1999</v>
      </c>
      <c r="K457" s="11" t="s">
        <v>151</v>
      </c>
      <c r="L457" s="11" t="s">
        <v>1071</v>
      </c>
    </row>
    <row r="458" spans="1:12" ht="14.25" customHeight="1">
      <c r="B458" s="15"/>
      <c r="D458" s="11" t="s">
        <v>1072</v>
      </c>
      <c r="E458" s="11" t="s">
        <v>397</v>
      </c>
      <c r="F458" s="11">
        <v>753</v>
      </c>
      <c r="G458" s="11" t="s">
        <v>1073</v>
      </c>
      <c r="H458" s="11" t="s">
        <v>149</v>
      </c>
      <c r="I458" s="11" t="s">
        <v>1070</v>
      </c>
      <c r="J458" s="11">
        <v>1999</v>
      </c>
      <c r="K458" s="11" t="s">
        <v>151</v>
      </c>
    </row>
    <row r="459" spans="1:12" ht="14.25" customHeight="1">
      <c r="B459" s="15"/>
      <c r="E459" s="11" t="s">
        <v>611</v>
      </c>
      <c r="F459" s="11">
        <v>248</v>
      </c>
      <c r="G459" s="11" t="s">
        <v>1073</v>
      </c>
      <c r="H459" s="11" t="s">
        <v>149</v>
      </c>
      <c r="I459" s="11" t="s">
        <v>1070</v>
      </c>
      <c r="J459" s="11">
        <v>1999</v>
      </c>
      <c r="K459" s="11" t="s">
        <v>151</v>
      </c>
    </row>
    <row r="460" spans="1:12" ht="14.25" customHeight="1">
      <c r="B460" s="15"/>
      <c r="E460" s="11" t="s">
        <v>403</v>
      </c>
      <c r="F460" s="11">
        <v>95</v>
      </c>
      <c r="G460" s="11" t="s">
        <v>1073</v>
      </c>
      <c r="H460" s="11" t="s">
        <v>149</v>
      </c>
      <c r="I460" s="11" t="s">
        <v>1070</v>
      </c>
      <c r="J460" s="11">
        <v>1999</v>
      </c>
      <c r="K460" s="11" t="s">
        <v>151</v>
      </c>
    </row>
    <row r="461" spans="1:12" ht="14.25" customHeight="1">
      <c r="B461" s="15"/>
      <c r="E461" s="11" t="s">
        <v>1074</v>
      </c>
      <c r="F461" s="11">
        <v>79</v>
      </c>
      <c r="G461" s="11" t="s">
        <v>1073</v>
      </c>
      <c r="H461" s="11" t="s">
        <v>149</v>
      </c>
      <c r="I461" s="11" t="s">
        <v>1070</v>
      </c>
      <c r="J461" s="11">
        <v>1999</v>
      </c>
      <c r="K461" s="11" t="s">
        <v>151</v>
      </c>
    </row>
    <row r="462" spans="1:12" ht="14.25" customHeight="1">
      <c r="B462" s="15"/>
      <c r="E462" s="11" t="s">
        <v>1076</v>
      </c>
      <c r="F462" s="11">
        <v>61</v>
      </c>
      <c r="G462" s="11" t="s">
        <v>1073</v>
      </c>
      <c r="H462" s="11" t="s">
        <v>149</v>
      </c>
      <c r="I462" s="11" t="s">
        <v>1070</v>
      </c>
      <c r="J462" s="11">
        <v>1999</v>
      </c>
      <c r="K462" s="11" t="s">
        <v>151</v>
      </c>
    </row>
    <row r="463" spans="1:12" ht="14.25" customHeight="1">
      <c r="B463" s="15"/>
      <c r="E463" s="11" t="s">
        <v>1077</v>
      </c>
      <c r="F463" s="11">
        <v>42</v>
      </c>
      <c r="G463" s="11" t="s">
        <v>1073</v>
      </c>
      <c r="H463" s="11" t="s">
        <v>149</v>
      </c>
      <c r="I463" s="11" t="s">
        <v>1070</v>
      </c>
      <c r="J463" s="11">
        <v>1999</v>
      </c>
      <c r="K463" s="11" t="s">
        <v>151</v>
      </c>
    </row>
    <row r="464" spans="1:12" ht="14.25" customHeight="1">
      <c r="B464" s="15"/>
      <c r="E464" s="11" t="s">
        <v>1079</v>
      </c>
      <c r="F464" s="11">
        <v>33</v>
      </c>
      <c r="G464" s="11" t="s">
        <v>1073</v>
      </c>
      <c r="H464" s="11" t="s">
        <v>149</v>
      </c>
      <c r="I464" s="11" t="s">
        <v>1070</v>
      </c>
      <c r="J464" s="11">
        <v>1999</v>
      </c>
      <c r="K464" s="11" t="s">
        <v>151</v>
      </c>
    </row>
    <row r="465" spans="2:11" ht="14.25" customHeight="1">
      <c r="B465" s="15"/>
      <c r="E465" s="11" t="s">
        <v>1081</v>
      </c>
      <c r="F465" s="11">
        <v>21</v>
      </c>
      <c r="G465" s="11" t="s">
        <v>1073</v>
      </c>
      <c r="H465" s="11" t="s">
        <v>149</v>
      </c>
      <c r="I465" s="11" t="s">
        <v>1070</v>
      </c>
      <c r="J465" s="11">
        <v>1999</v>
      </c>
      <c r="K465" s="11" t="s">
        <v>151</v>
      </c>
    </row>
    <row r="466" spans="2:11" ht="14.25" customHeight="1">
      <c r="B466" s="15"/>
      <c r="E466" s="11" t="s">
        <v>1082</v>
      </c>
      <c r="F466" s="11">
        <v>19</v>
      </c>
      <c r="G466" s="11" t="s">
        <v>1073</v>
      </c>
      <c r="H466" s="11" t="s">
        <v>149</v>
      </c>
      <c r="I466" s="11" t="s">
        <v>1070</v>
      </c>
      <c r="J466" s="11">
        <v>1999</v>
      </c>
      <c r="K466" s="11" t="s">
        <v>151</v>
      </c>
    </row>
    <row r="467" spans="2:11" ht="14.25" customHeight="1">
      <c r="B467" s="15"/>
      <c r="E467" s="11" t="s">
        <v>612</v>
      </c>
      <c r="F467" s="11">
        <v>15</v>
      </c>
      <c r="G467" s="11" t="s">
        <v>1073</v>
      </c>
      <c r="H467" s="11" t="s">
        <v>149</v>
      </c>
      <c r="I467" s="11" t="s">
        <v>1070</v>
      </c>
      <c r="J467" s="11">
        <v>1999</v>
      </c>
      <c r="K467" s="11" t="s">
        <v>151</v>
      </c>
    </row>
    <row r="468" spans="2:11" ht="14.25" customHeight="1">
      <c r="B468" s="15"/>
      <c r="E468" s="11" t="s">
        <v>1083</v>
      </c>
      <c r="F468" s="11">
        <v>8</v>
      </c>
      <c r="G468" s="11" t="s">
        <v>1073</v>
      </c>
      <c r="H468" s="11" t="s">
        <v>149</v>
      </c>
      <c r="I468" s="11" t="s">
        <v>1070</v>
      </c>
      <c r="J468" s="11">
        <v>1999</v>
      </c>
      <c r="K468" s="11" t="s">
        <v>151</v>
      </c>
    </row>
    <row r="469" spans="2:11" ht="14.25" customHeight="1">
      <c r="B469" s="15"/>
      <c r="E469" s="11" t="s">
        <v>1086</v>
      </c>
      <c r="F469" s="11">
        <v>7</v>
      </c>
      <c r="G469" s="11" t="s">
        <v>1073</v>
      </c>
      <c r="H469" s="11" t="s">
        <v>149</v>
      </c>
      <c r="I469" s="11" t="s">
        <v>1070</v>
      </c>
      <c r="J469" s="11">
        <v>1999</v>
      </c>
      <c r="K469" s="11" t="s">
        <v>151</v>
      </c>
    </row>
    <row r="470" spans="2:11" ht="14.25" customHeight="1">
      <c r="B470" s="15"/>
      <c r="E470" s="11" t="s">
        <v>1088</v>
      </c>
      <c r="F470" s="11">
        <v>7</v>
      </c>
      <c r="G470" s="11" t="s">
        <v>1073</v>
      </c>
      <c r="H470" s="11" t="s">
        <v>149</v>
      </c>
      <c r="I470" s="11" t="s">
        <v>1070</v>
      </c>
      <c r="J470" s="11">
        <v>1999</v>
      </c>
      <c r="K470" s="11" t="s">
        <v>151</v>
      </c>
    </row>
    <row r="471" spans="2:11" ht="14.25" customHeight="1">
      <c r="B471" s="15"/>
      <c r="E471" s="11" t="s">
        <v>1091</v>
      </c>
      <c r="F471" s="11">
        <v>6</v>
      </c>
      <c r="G471" s="11" t="s">
        <v>1073</v>
      </c>
      <c r="H471" s="11" t="s">
        <v>149</v>
      </c>
      <c r="I471" s="11" t="s">
        <v>1070</v>
      </c>
      <c r="J471" s="11">
        <v>1999</v>
      </c>
      <c r="K471" s="11" t="s">
        <v>151</v>
      </c>
    </row>
    <row r="472" spans="2:11" ht="14.25" customHeight="1">
      <c r="B472" s="15"/>
      <c r="E472" s="11" t="s">
        <v>397</v>
      </c>
      <c r="F472" s="11">
        <v>578</v>
      </c>
      <c r="G472" s="11" t="s">
        <v>1092</v>
      </c>
      <c r="H472" s="11" t="s">
        <v>149</v>
      </c>
      <c r="I472" s="11" t="s">
        <v>1070</v>
      </c>
      <c r="J472" s="11">
        <v>1999</v>
      </c>
      <c r="K472" s="11" t="s">
        <v>151</v>
      </c>
    </row>
    <row r="473" spans="2:11" ht="14.25" customHeight="1">
      <c r="B473" s="15"/>
      <c r="E473" s="11" t="s">
        <v>611</v>
      </c>
      <c r="F473" s="11">
        <v>145</v>
      </c>
      <c r="G473" s="11" t="s">
        <v>1092</v>
      </c>
      <c r="H473" s="11" t="s">
        <v>149</v>
      </c>
      <c r="I473" s="11" t="s">
        <v>1070</v>
      </c>
      <c r="J473" s="11">
        <v>1999</v>
      </c>
      <c r="K473" s="11" t="s">
        <v>151</v>
      </c>
    </row>
    <row r="474" spans="2:11" ht="14.25" customHeight="1">
      <c r="B474" s="15"/>
      <c r="E474" s="11" t="s">
        <v>403</v>
      </c>
      <c r="F474" s="11">
        <v>42</v>
      </c>
      <c r="G474" s="11" t="s">
        <v>1092</v>
      </c>
      <c r="H474" s="11" t="s">
        <v>149</v>
      </c>
      <c r="I474" s="11" t="s">
        <v>1070</v>
      </c>
      <c r="J474" s="11">
        <v>1999</v>
      </c>
      <c r="K474" s="11" t="s">
        <v>151</v>
      </c>
    </row>
    <row r="475" spans="2:11" ht="14.25" customHeight="1">
      <c r="B475" s="15"/>
      <c r="E475" s="11" t="s">
        <v>1074</v>
      </c>
      <c r="F475" s="11">
        <v>31</v>
      </c>
      <c r="G475" s="11" t="s">
        <v>1092</v>
      </c>
      <c r="H475" s="11" t="s">
        <v>149</v>
      </c>
      <c r="I475" s="11" t="s">
        <v>1070</v>
      </c>
      <c r="J475" s="11">
        <v>1999</v>
      </c>
      <c r="K475" s="11" t="s">
        <v>151</v>
      </c>
    </row>
    <row r="476" spans="2:11" ht="14.25" customHeight="1">
      <c r="B476" s="15"/>
      <c r="E476" s="11" t="s">
        <v>1076</v>
      </c>
      <c r="F476" s="11">
        <v>9</v>
      </c>
      <c r="G476" s="11" t="s">
        <v>1092</v>
      </c>
      <c r="H476" s="11" t="s">
        <v>149</v>
      </c>
      <c r="I476" s="11" t="s">
        <v>1070</v>
      </c>
      <c r="J476" s="11">
        <v>1999</v>
      </c>
      <c r="K476" s="11" t="s">
        <v>151</v>
      </c>
    </row>
    <row r="477" spans="2:11" ht="14.25" customHeight="1">
      <c r="B477" s="15"/>
      <c r="E477" s="11" t="s">
        <v>1077</v>
      </c>
      <c r="F477" s="11">
        <v>0</v>
      </c>
      <c r="G477" s="11" t="s">
        <v>1092</v>
      </c>
      <c r="H477" s="11" t="s">
        <v>149</v>
      </c>
      <c r="I477" s="11" t="s">
        <v>1070</v>
      </c>
      <c r="J477" s="11">
        <v>1999</v>
      </c>
      <c r="K477" s="11" t="s">
        <v>151</v>
      </c>
    </row>
    <row r="478" spans="2:11" ht="14.25" customHeight="1">
      <c r="B478" s="15"/>
      <c r="E478" s="11" t="s">
        <v>1079</v>
      </c>
      <c r="F478" s="11">
        <v>7</v>
      </c>
      <c r="G478" s="11" t="s">
        <v>1092</v>
      </c>
      <c r="H478" s="11" t="s">
        <v>149</v>
      </c>
      <c r="I478" s="11" t="s">
        <v>1070</v>
      </c>
      <c r="J478" s="11">
        <v>1999</v>
      </c>
      <c r="K478" s="11" t="s">
        <v>151</v>
      </c>
    </row>
    <row r="479" spans="2:11" ht="14.25" customHeight="1">
      <c r="B479" s="15"/>
      <c r="E479" s="11" t="s">
        <v>1081</v>
      </c>
      <c r="F479" s="11">
        <v>14</v>
      </c>
      <c r="G479" s="11" t="s">
        <v>1092</v>
      </c>
      <c r="H479" s="11" t="s">
        <v>149</v>
      </c>
      <c r="I479" s="11" t="s">
        <v>1070</v>
      </c>
      <c r="J479" s="11">
        <v>1999</v>
      </c>
      <c r="K479" s="11" t="s">
        <v>151</v>
      </c>
    </row>
    <row r="480" spans="2:11" ht="14.25" customHeight="1">
      <c r="B480" s="15"/>
      <c r="E480" s="11" t="s">
        <v>1082</v>
      </c>
      <c r="F480" s="11">
        <v>0</v>
      </c>
      <c r="G480" s="11" t="s">
        <v>1092</v>
      </c>
      <c r="H480" s="11" t="s">
        <v>149</v>
      </c>
      <c r="I480" s="11" t="s">
        <v>1070</v>
      </c>
      <c r="J480" s="11">
        <v>1999</v>
      </c>
      <c r="K480" s="11" t="s">
        <v>151</v>
      </c>
    </row>
    <row r="481" spans="1:12" ht="14.25" customHeight="1">
      <c r="B481" s="15"/>
      <c r="E481" s="11" t="s">
        <v>612</v>
      </c>
      <c r="F481" s="11">
        <v>5</v>
      </c>
      <c r="G481" s="11" t="s">
        <v>1092</v>
      </c>
      <c r="H481" s="11" t="s">
        <v>149</v>
      </c>
      <c r="I481" s="11" t="s">
        <v>1070</v>
      </c>
      <c r="J481" s="11">
        <v>1999</v>
      </c>
      <c r="K481" s="11" t="s">
        <v>151</v>
      </c>
    </row>
    <row r="482" spans="1:12" ht="14.25" customHeight="1">
      <c r="B482" s="15"/>
      <c r="E482" s="11" t="s">
        <v>1083</v>
      </c>
      <c r="F482" s="11">
        <v>0</v>
      </c>
      <c r="G482" s="11" t="s">
        <v>1092</v>
      </c>
      <c r="H482" s="11" t="s">
        <v>149</v>
      </c>
      <c r="I482" s="11" t="s">
        <v>1070</v>
      </c>
      <c r="J482" s="11">
        <v>1999</v>
      </c>
      <c r="K482" s="11" t="s">
        <v>151</v>
      </c>
    </row>
    <row r="483" spans="1:12" ht="14.25" customHeight="1">
      <c r="B483" s="15"/>
      <c r="E483" s="11" t="s">
        <v>1086</v>
      </c>
      <c r="F483" s="11">
        <v>2</v>
      </c>
      <c r="G483" s="11" t="s">
        <v>1092</v>
      </c>
      <c r="H483" s="11" t="s">
        <v>149</v>
      </c>
      <c r="I483" s="11" t="s">
        <v>1070</v>
      </c>
      <c r="J483" s="11">
        <v>1999</v>
      </c>
      <c r="K483" s="11" t="s">
        <v>151</v>
      </c>
    </row>
    <row r="484" spans="1:12" ht="14.25" customHeight="1">
      <c r="B484" s="15"/>
      <c r="E484" s="11" t="s">
        <v>1088</v>
      </c>
      <c r="F484" s="11">
        <v>0</v>
      </c>
      <c r="G484" s="11" t="s">
        <v>1092</v>
      </c>
      <c r="H484" s="11" t="s">
        <v>149</v>
      </c>
      <c r="I484" s="11" t="s">
        <v>1070</v>
      </c>
      <c r="J484" s="11">
        <v>1999</v>
      </c>
      <c r="K484" s="11" t="s">
        <v>151</v>
      </c>
    </row>
    <row r="485" spans="1:12" ht="14.25" customHeight="1">
      <c r="B485" s="15"/>
      <c r="E485" s="11" t="s">
        <v>1091</v>
      </c>
      <c r="F485" s="11">
        <v>0</v>
      </c>
      <c r="G485" s="11" t="s">
        <v>1092</v>
      </c>
      <c r="H485" s="11" t="s">
        <v>149</v>
      </c>
      <c r="I485" s="11" t="s">
        <v>1070</v>
      </c>
      <c r="J485" s="11">
        <v>1999</v>
      </c>
      <c r="K485" s="11" t="s">
        <v>151</v>
      </c>
    </row>
    <row r="486" spans="1:12" ht="14.25" customHeight="1">
      <c r="A486" s="11" t="s">
        <v>135</v>
      </c>
      <c r="B486" s="15" t="s">
        <v>136</v>
      </c>
      <c r="C486" s="11">
        <v>238</v>
      </c>
      <c r="E486" s="11" t="s">
        <v>421</v>
      </c>
      <c r="F486" s="11">
        <v>17.600000000000001</v>
      </c>
      <c r="G486" s="11" t="s">
        <v>398</v>
      </c>
      <c r="H486" s="11" t="s">
        <v>63</v>
      </c>
      <c r="I486" s="11" t="s">
        <v>153</v>
      </c>
      <c r="J486" s="11">
        <v>1992</v>
      </c>
      <c r="K486" s="11" t="s">
        <v>155</v>
      </c>
      <c r="L486" s="11" t="s">
        <v>1106</v>
      </c>
    </row>
    <row r="487" spans="1:12" ht="14.25" customHeight="1">
      <c r="B487" s="15"/>
      <c r="E487" s="11" t="s">
        <v>1107</v>
      </c>
      <c r="F487" s="11">
        <v>45</v>
      </c>
      <c r="G487" s="11" t="s">
        <v>1108</v>
      </c>
      <c r="H487" s="11" t="s">
        <v>63</v>
      </c>
      <c r="I487" s="11" t="s">
        <v>153</v>
      </c>
      <c r="J487" s="11">
        <v>1992</v>
      </c>
      <c r="K487" s="11" t="s">
        <v>155</v>
      </c>
    </row>
    <row r="488" spans="1:12" ht="14.25" customHeight="1">
      <c r="B488" s="15"/>
      <c r="E488" s="11" t="s">
        <v>1110</v>
      </c>
      <c r="F488" s="11">
        <v>20</v>
      </c>
      <c r="G488" s="11" t="s">
        <v>1108</v>
      </c>
      <c r="H488" s="11" t="s">
        <v>63</v>
      </c>
      <c r="I488" s="11" t="s">
        <v>153</v>
      </c>
      <c r="J488" s="11">
        <v>1992</v>
      </c>
      <c r="K488" s="11" t="s">
        <v>155</v>
      </c>
    </row>
    <row r="489" spans="1:12" ht="14.25" customHeight="1">
      <c r="B489" s="15"/>
      <c r="E489" s="11" t="s">
        <v>1112</v>
      </c>
      <c r="F489" s="11">
        <v>24</v>
      </c>
      <c r="G489" s="11" t="s">
        <v>1108</v>
      </c>
      <c r="H489" s="11" t="s">
        <v>63</v>
      </c>
      <c r="I489" s="11" t="s">
        <v>153</v>
      </c>
      <c r="J489" s="11">
        <v>1992</v>
      </c>
      <c r="K489" s="11" t="s">
        <v>155</v>
      </c>
    </row>
    <row r="490" spans="1:12" ht="14.25" customHeight="1">
      <c r="B490" s="15"/>
      <c r="E490" s="11" t="s">
        <v>1113</v>
      </c>
      <c r="F490" s="11">
        <v>5</v>
      </c>
      <c r="G490" s="11" t="s">
        <v>1108</v>
      </c>
      <c r="H490" s="11" t="s">
        <v>63</v>
      </c>
      <c r="I490" s="11" t="s">
        <v>153</v>
      </c>
      <c r="J490" s="11">
        <v>1992</v>
      </c>
      <c r="K490" s="11" t="s">
        <v>155</v>
      </c>
    </row>
    <row r="491" spans="1:12" ht="14.25" customHeight="1">
      <c r="B491" s="15"/>
      <c r="E491" s="11" t="s">
        <v>1114</v>
      </c>
      <c r="F491" s="11">
        <v>2</v>
      </c>
      <c r="G491" s="11" t="s">
        <v>1108</v>
      </c>
      <c r="H491" s="11" t="s">
        <v>63</v>
      </c>
      <c r="I491" s="11" t="s">
        <v>153</v>
      </c>
      <c r="J491" s="11">
        <v>1992</v>
      </c>
      <c r="K491" s="11" t="s">
        <v>155</v>
      </c>
    </row>
    <row r="492" spans="1:12" ht="14.25" customHeight="1">
      <c r="B492" s="15"/>
      <c r="E492" s="11" t="s">
        <v>1115</v>
      </c>
      <c r="F492" s="11">
        <v>3</v>
      </c>
      <c r="G492" s="11" t="s">
        <v>1108</v>
      </c>
      <c r="H492" s="11" t="s">
        <v>63</v>
      </c>
      <c r="I492" s="11" t="s">
        <v>153</v>
      </c>
      <c r="J492" s="11">
        <v>1992</v>
      </c>
      <c r="K492" s="11" t="s">
        <v>155</v>
      </c>
    </row>
    <row r="493" spans="1:12" ht="14.25" customHeight="1">
      <c r="B493" s="15"/>
      <c r="E493" s="11" t="s">
        <v>1117</v>
      </c>
      <c r="F493" s="11">
        <v>3</v>
      </c>
      <c r="G493" s="11" t="s">
        <v>1108</v>
      </c>
      <c r="H493" s="11" t="s">
        <v>63</v>
      </c>
      <c r="I493" s="11" t="s">
        <v>153</v>
      </c>
      <c r="J493" s="11">
        <v>1992</v>
      </c>
      <c r="K493" s="11" t="s">
        <v>155</v>
      </c>
    </row>
    <row r="494" spans="1:12" ht="14.25" customHeight="1">
      <c r="B494" s="15"/>
      <c r="E494" s="11" t="s">
        <v>1107</v>
      </c>
      <c r="F494" s="11">
        <v>80.5</v>
      </c>
      <c r="G494" s="11" t="s">
        <v>429</v>
      </c>
      <c r="H494" s="11" t="s">
        <v>63</v>
      </c>
      <c r="I494" s="11" t="s">
        <v>153</v>
      </c>
      <c r="J494" s="11">
        <v>1992</v>
      </c>
      <c r="K494" s="11" t="s">
        <v>155</v>
      </c>
    </row>
    <row r="495" spans="1:12" ht="14.25" customHeight="1">
      <c r="B495" s="15"/>
      <c r="E495" s="11" t="s">
        <v>1120</v>
      </c>
      <c r="F495" s="11">
        <v>48.6</v>
      </c>
      <c r="G495" s="11" t="s">
        <v>429</v>
      </c>
      <c r="H495" s="11" t="s">
        <v>63</v>
      </c>
      <c r="I495" s="11" t="s">
        <v>153</v>
      </c>
      <c r="J495" s="11">
        <v>1992</v>
      </c>
      <c r="K495" s="11" t="s">
        <v>155</v>
      </c>
    </row>
    <row r="496" spans="1:12" ht="14.25" customHeight="1">
      <c r="B496" s="15"/>
      <c r="E496" s="11" t="s">
        <v>1122</v>
      </c>
      <c r="F496" s="11">
        <v>72.7</v>
      </c>
      <c r="G496" s="11" t="s">
        <v>429</v>
      </c>
      <c r="H496" s="11" t="s">
        <v>63</v>
      </c>
      <c r="I496" s="11" t="s">
        <v>153</v>
      </c>
      <c r="J496" s="11">
        <v>1992</v>
      </c>
      <c r="K496" s="11" t="s">
        <v>155</v>
      </c>
    </row>
    <row r="497" spans="2:11" ht="14.25" customHeight="1">
      <c r="B497" s="15"/>
      <c r="E497" s="11" t="s">
        <v>1124</v>
      </c>
      <c r="F497" s="11">
        <v>36.4</v>
      </c>
      <c r="G497" s="11" t="s">
        <v>429</v>
      </c>
      <c r="H497" s="11" t="s">
        <v>63</v>
      </c>
      <c r="I497" s="11" t="s">
        <v>153</v>
      </c>
      <c r="J497" s="11">
        <v>1992</v>
      </c>
      <c r="K497" s="11" t="s">
        <v>155</v>
      </c>
    </row>
    <row r="498" spans="2:11" ht="14.25" customHeight="1">
      <c r="B498" s="15"/>
      <c r="E498" s="11" t="s">
        <v>1126</v>
      </c>
      <c r="F498" s="11">
        <v>27</v>
      </c>
      <c r="G498" s="11" t="s">
        <v>429</v>
      </c>
      <c r="H498" s="11" t="s">
        <v>63</v>
      </c>
      <c r="I498" s="11" t="s">
        <v>153</v>
      </c>
      <c r="J498" s="11">
        <v>1992</v>
      </c>
      <c r="K498" s="11" t="s">
        <v>155</v>
      </c>
    </row>
    <row r="499" spans="2:11" ht="14.25" customHeight="1">
      <c r="B499" s="15"/>
      <c r="E499" s="11" t="s">
        <v>852</v>
      </c>
      <c r="F499" s="11">
        <v>4.5999999999999996</v>
      </c>
      <c r="G499" s="11" t="s">
        <v>429</v>
      </c>
      <c r="H499" s="11" t="s">
        <v>63</v>
      </c>
      <c r="I499" s="11" t="s">
        <v>153</v>
      </c>
      <c r="J499" s="11">
        <v>1992</v>
      </c>
      <c r="K499" s="11" t="s">
        <v>155</v>
      </c>
    </row>
    <row r="500" spans="2:11" ht="14.25" customHeight="1">
      <c r="B500" s="15"/>
      <c r="E500" s="11" t="s">
        <v>1127</v>
      </c>
      <c r="F500" s="11">
        <v>15.3</v>
      </c>
      <c r="G500" s="11" t="s">
        <v>429</v>
      </c>
      <c r="H500" s="11" t="s">
        <v>63</v>
      </c>
      <c r="I500" s="11" t="s">
        <v>153</v>
      </c>
      <c r="J500" s="11">
        <v>1992</v>
      </c>
      <c r="K500" s="11" t="s">
        <v>155</v>
      </c>
    </row>
    <row r="501" spans="2:11" ht="14.25" customHeight="1">
      <c r="B501" s="15"/>
      <c r="E501" s="11" t="s">
        <v>1128</v>
      </c>
      <c r="F501" s="11">
        <v>5.6</v>
      </c>
      <c r="G501" s="11" t="s">
        <v>429</v>
      </c>
      <c r="H501" s="11" t="s">
        <v>63</v>
      </c>
      <c r="I501" s="11" t="s">
        <v>153</v>
      </c>
      <c r="J501" s="11">
        <v>1992</v>
      </c>
      <c r="K501" s="11" t="s">
        <v>155</v>
      </c>
    </row>
    <row r="502" spans="2:11" ht="14.25" customHeight="1">
      <c r="B502" s="15"/>
      <c r="E502" s="11" t="s">
        <v>749</v>
      </c>
      <c r="F502" s="11">
        <v>5.0999999999999996</v>
      </c>
      <c r="G502" s="11" t="s">
        <v>429</v>
      </c>
      <c r="H502" s="11" t="s">
        <v>63</v>
      </c>
      <c r="I502" s="11" t="s">
        <v>153</v>
      </c>
      <c r="J502" s="11">
        <v>1992</v>
      </c>
      <c r="K502" s="11" t="s">
        <v>155</v>
      </c>
    </row>
    <row r="503" spans="2:11" ht="14.25" customHeight="1">
      <c r="E503" s="11" t="s">
        <v>1129</v>
      </c>
      <c r="F503" s="11">
        <v>47.1</v>
      </c>
      <c r="G503" s="11" t="s">
        <v>429</v>
      </c>
      <c r="H503" s="11" t="s">
        <v>63</v>
      </c>
      <c r="I503" s="11" t="s">
        <v>153</v>
      </c>
      <c r="J503" s="11">
        <v>1992</v>
      </c>
      <c r="K503" s="11" t="s">
        <v>155</v>
      </c>
    </row>
    <row r="504" spans="2:11" ht="14.25" customHeight="1">
      <c r="E504" s="11" t="s">
        <v>1131</v>
      </c>
      <c r="F504" s="11">
        <v>0.5</v>
      </c>
      <c r="G504" s="11" t="s">
        <v>429</v>
      </c>
      <c r="H504" s="11" t="s">
        <v>63</v>
      </c>
      <c r="I504" s="11" t="s">
        <v>153</v>
      </c>
      <c r="J504" s="11">
        <v>1992</v>
      </c>
      <c r="K504" s="11" t="s">
        <v>155</v>
      </c>
    </row>
    <row r="505" spans="2:11" ht="14.25" customHeight="1">
      <c r="E505" s="11" t="s">
        <v>1134</v>
      </c>
      <c r="F505" s="11">
        <v>0</v>
      </c>
      <c r="G505" s="11" t="s">
        <v>429</v>
      </c>
      <c r="H505" s="11" t="s">
        <v>63</v>
      </c>
      <c r="I505" s="11" t="s">
        <v>153</v>
      </c>
      <c r="J505" s="11">
        <v>1992</v>
      </c>
      <c r="K505" s="11" t="s">
        <v>155</v>
      </c>
    </row>
    <row r="506" spans="2:11" ht="14.25" customHeight="1">
      <c r="E506" s="11" t="s">
        <v>1136</v>
      </c>
      <c r="F506" s="11">
        <v>0</v>
      </c>
      <c r="G506" s="11" t="s">
        <v>429</v>
      </c>
      <c r="H506" s="11" t="s">
        <v>63</v>
      </c>
      <c r="I506" s="11" t="s">
        <v>153</v>
      </c>
      <c r="J506" s="11">
        <v>1992</v>
      </c>
      <c r="K506" s="11" t="s">
        <v>155</v>
      </c>
    </row>
    <row r="507" spans="2:11" ht="14.25" customHeight="1">
      <c r="E507" s="11" t="s">
        <v>1137</v>
      </c>
      <c r="F507" s="11">
        <v>0</v>
      </c>
      <c r="G507" s="11" t="s">
        <v>429</v>
      </c>
      <c r="H507" s="11" t="s">
        <v>63</v>
      </c>
      <c r="I507" s="11" t="s">
        <v>153</v>
      </c>
      <c r="J507" s="11">
        <v>1992</v>
      </c>
      <c r="K507" s="11" t="s">
        <v>155</v>
      </c>
    </row>
    <row r="508" spans="2:11" ht="14.25" customHeight="1">
      <c r="E508" s="11" t="s">
        <v>1138</v>
      </c>
      <c r="F508" s="11">
        <v>6.4</v>
      </c>
      <c r="G508" s="11" t="s">
        <v>429</v>
      </c>
      <c r="H508" s="11" t="s">
        <v>63</v>
      </c>
      <c r="I508" s="11" t="s">
        <v>153</v>
      </c>
      <c r="J508" s="11">
        <v>1992</v>
      </c>
      <c r="K508" s="11" t="s">
        <v>155</v>
      </c>
    </row>
    <row r="509" spans="2:11" ht="14.25" customHeight="1">
      <c r="E509" s="11" t="s">
        <v>1139</v>
      </c>
      <c r="F509" s="11">
        <v>6.5</v>
      </c>
      <c r="G509" s="11" t="s">
        <v>429</v>
      </c>
      <c r="H509" s="11" t="s">
        <v>63</v>
      </c>
      <c r="I509" s="11" t="s">
        <v>153</v>
      </c>
      <c r="J509" s="11">
        <v>1992</v>
      </c>
      <c r="K509" s="11" t="s">
        <v>155</v>
      </c>
    </row>
    <row r="510" spans="2:11" ht="14.25" customHeight="1">
      <c r="E510" s="11" t="s">
        <v>1140</v>
      </c>
      <c r="F510" s="11">
        <v>0</v>
      </c>
      <c r="G510" s="11" t="s">
        <v>429</v>
      </c>
      <c r="H510" s="11" t="s">
        <v>63</v>
      </c>
      <c r="I510" s="11" t="s">
        <v>153</v>
      </c>
      <c r="J510" s="11">
        <v>1992</v>
      </c>
      <c r="K510" s="11" t="s">
        <v>155</v>
      </c>
    </row>
    <row r="511" spans="2:11" ht="14.25" customHeight="1">
      <c r="E511" s="11" t="s">
        <v>1141</v>
      </c>
      <c r="F511" s="11">
        <v>1.9</v>
      </c>
      <c r="G511" s="11" t="s">
        <v>429</v>
      </c>
      <c r="H511" s="11" t="s">
        <v>63</v>
      </c>
      <c r="I511" s="11" t="s">
        <v>153</v>
      </c>
      <c r="J511" s="11">
        <v>1992</v>
      </c>
      <c r="K511" s="11" t="s">
        <v>155</v>
      </c>
    </row>
    <row r="512" spans="2:11" ht="14.25" customHeight="1">
      <c r="E512" s="11"/>
      <c r="F512" s="11"/>
      <c r="G512" s="11"/>
      <c r="H512" s="11"/>
      <c r="I512" s="11"/>
      <c r="J512" s="11"/>
      <c r="K512" s="11"/>
    </row>
    <row r="513" spans="1:12" ht="14.25" customHeight="1">
      <c r="A513" s="11" t="s">
        <v>135</v>
      </c>
      <c r="B513" s="15" t="s">
        <v>136</v>
      </c>
      <c r="C513" s="55">
        <v>2117</v>
      </c>
      <c r="D513" s="55" t="s">
        <v>1143</v>
      </c>
      <c r="E513" s="57" t="s">
        <v>788</v>
      </c>
      <c r="F513" s="57">
        <v>49</v>
      </c>
      <c r="G513" s="57" t="s">
        <v>791</v>
      </c>
      <c r="H513" s="57" t="s">
        <v>63</v>
      </c>
      <c r="I513" s="57" t="s">
        <v>793</v>
      </c>
      <c r="J513" s="57">
        <v>2015</v>
      </c>
      <c r="K513" s="57" t="s">
        <v>794</v>
      </c>
      <c r="L513" s="58" t="s">
        <v>795</v>
      </c>
    </row>
    <row r="514" spans="1:12" ht="14.25" customHeight="1">
      <c r="D514" s="55" t="s">
        <v>797</v>
      </c>
      <c r="E514" s="62" t="s">
        <v>810</v>
      </c>
      <c r="F514" s="57">
        <v>6.8</v>
      </c>
      <c r="G514" s="57" t="s">
        <v>800</v>
      </c>
      <c r="H514" s="11"/>
      <c r="I514" s="11"/>
      <c r="J514" s="11"/>
      <c r="K514" s="11"/>
    </row>
    <row r="515" spans="1:12" ht="14.25" customHeight="1">
      <c r="E515" s="62"/>
      <c r="F515" s="57">
        <v>12.8</v>
      </c>
      <c r="G515" s="57" t="s">
        <v>801</v>
      </c>
      <c r="H515" s="11"/>
      <c r="I515" s="11"/>
      <c r="J515" s="11"/>
      <c r="K515" s="11"/>
    </row>
    <row r="516" spans="1:12" ht="14.25" customHeight="1">
      <c r="E516" s="62" t="s">
        <v>817</v>
      </c>
      <c r="F516" s="57">
        <v>36.4</v>
      </c>
      <c r="G516" s="57" t="s">
        <v>800</v>
      </c>
      <c r="H516" s="11"/>
      <c r="I516" s="11"/>
      <c r="J516" s="11"/>
      <c r="K516" s="11"/>
    </row>
    <row r="517" spans="1:12" ht="14.25" customHeight="1">
      <c r="E517" s="62"/>
      <c r="F517" s="57">
        <v>33.1</v>
      </c>
      <c r="G517" s="57" t="s">
        <v>801</v>
      </c>
      <c r="H517" s="11"/>
      <c r="I517" s="11"/>
      <c r="J517" s="11"/>
      <c r="K517" s="11"/>
    </row>
    <row r="518" spans="1:12" ht="14.25" customHeight="1">
      <c r="E518" s="60" t="s">
        <v>1147</v>
      </c>
      <c r="F518" s="57">
        <v>0.1</v>
      </c>
      <c r="G518" s="57" t="s">
        <v>800</v>
      </c>
      <c r="H518" s="11"/>
      <c r="I518" s="11"/>
      <c r="J518" s="11"/>
      <c r="K518" s="11"/>
    </row>
    <row r="519" spans="1:12" ht="14.25" customHeight="1">
      <c r="E519" s="62"/>
      <c r="F519" s="57">
        <v>4.2</v>
      </c>
      <c r="G519" s="57" t="s">
        <v>801</v>
      </c>
      <c r="H519" s="11"/>
      <c r="I519" s="11"/>
      <c r="J519" s="11"/>
      <c r="K519" s="11"/>
    </row>
    <row r="520" spans="1:12" ht="14.25" customHeight="1">
      <c r="E520" s="60" t="s">
        <v>572</v>
      </c>
      <c r="F520" s="57">
        <v>1.3</v>
      </c>
      <c r="G520" s="57" t="s">
        <v>800</v>
      </c>
      <c r="H520" s="11"/>
      <c r="I520" s="11"/>
      <c r="J520" s="11"/>
      <c r="K520" s="11"/>
    </row>
    <row r="521" spans="1:12" ht="14.25" customHeight="1">
      <c r="E521" s="62"/>
      <c r="F521" s="57">
        <v>4.2</v>
      </c>
      <c r="G521" s="57" t="s">
        <v>801</v>
      </c>
      <c r="H521" s="11"/>
      <c r="I521" s="11"/>
      <c r="J521" s="11"/>
      <c r="K521" s="11"/>
    </row>
    <row r="522" spans="1:12" ht="14.25" customHeight="1">
      <c r="E522" s="60" t="s">
        <v>573</v>
      </c>
      <c r="F522" s="57">
        <v>0.1</v>
      </c>
      <c r="G522" s="57" t="s">
        <v>800</v>
      </c>
      <c r="H522" s="11"/>
      <c r="I522" s="11"/>
      <c r="J522" s="11"/>
      <c r="K522" s="11"/>
    </row>
    <row r="523" spans="1:12" ht="14.25" customHeight="1">
      <c r="E523" s="62"/>
      <c r="F523" s="57">
        <v>3.6</v>
      </c>
      <c r="G523" s="57" t="s">
        <v>801</v>
      </c>
      <c r="H523" s="11"/>
      <c r="I523" s="11"/>
      <c r="J523" s="11"/>
      <c r="K523" s="11"/>
    </row>
    <row r="524" spans="1:12" ht="14.25" customHeight="1">
      <c r="E524" s="62" t="s">
        <v>920</v>
      </c>
      <c r="F524" s="57">
        <v>0.1</v>
      </c>
      <c r="G524" s="57" t="s">
        <v>800</v>
      </c>
      <c r="H524" s="11"/>
      <c r="I524" s="11"/>
      <c r="J524" s="11"/>
      <c r="K524" s="11"/>
    </row>
    <row r="525" spans="1:12" ht="14.25" customHeight="1">
      <c r="E525" s="11"/>
      <c r="F525" s="57">
        <v>0.2</v>
      </c>
      <c r="G525" s="57" t="s">
        <v>801</v>
      </c>
      <c r="H525" s="11"/>
      <c r="I525" s="11"/>
      <c r="J525" s="11"/>
      <c r="K525" s="11"/>
    </row>
    <row r="526" spans="1:12" ht="14.25" customHeight="1">
      <c r="E526" s="62" t="s">
        <v>1150</v>
      </c>
      <c r="F526" s="57">
        <v>0.2</v>
      </c>
      <c r="G526" s="57" t="s">
        <v>800</v>
      </c>
      <c r="H526" s="11"/>
      <c r="I526" s="11"/>
      <c r="J526" s="11"/>
      <c r="K526" s="11"/>
    </row>
    <row r="527" spans="1:12" ht="14.25" customHeight="1">
      <c r="E527" s="11"/>
      <c r="F527" s="57">
        <v>3.5</v>
      </c>
      <c r="G527" s="57" t="s">
        <v>801</v>
      </c>
      <c r="H527" s="11"/>
      <c r="I527" s="11"/>
      <c r="J527" s="11"/>
      <c r="K527" s="11"/>
    </row>
    <row r="528" spans="1:12" ht="14.25" customHeight="1">
      <c r="E528" s="62" t="s">
        <v>822</v>
      </c>
      <c r="F528" s="57">
        <v>0.1</v>
      </c>
      <c r="G528" s="57" t="s">
        <v>800</v>
      </c>
      <c r="H528" s="11"/>
      <c r="I528" s="11"/>
      <c r="J528" s="11"/>
      <c r="K528" s="11"/>
    </row>
    <row r="529" spans="5:11" ht="14.25" customHeight="1">
      <c r="E529" s="11"/>
      <c r="F529" s="57">
        <v>4.8</v>
      </c>
      <c r="G529" s="57" t="s">
        <v>801</v>
      </c>
      <c r="H529" s="11"/>
      <c r="I529" s="11"/>
      <c r="J529" s="11"/>
      <c r="K529" s="11"/>
    </row>
    <row r="530" spans="5:11" ht="14.25" customHeight="1">
      <c r="E530" s="62" t="s">
        <v>824</v>
      </c>
      <c r="F530" s="57">
        <v>0.7</v>
      </c>
      <c r="G530" s="57" t="s">
        <v>800</v>
      </c>
      <c r="H530" s="11"/>
      <c r="I530" s="11"/>
      <c r="J530" s="11"/>
      <c r="K530" s="11"/>
    </row>
    <row r="531" spans="5:11" ht="14.25" customHeight="1">
      <c r="E531" s="11"/>
      <c r="F531" s="57">
        <v>4.3</v>
      </c>
      <c r="G531" s="57" t="s">
        <v>801</v>
      </c>
      <c r="H531" s="11"/>
      <c r="I531" s="11"/>
      <c r="J531" s="11"/>
      <c r="K531" s="11"/>
    </row>
    <row r="532" spans="5:11" ht="14.25" customHeight="1">
      <c r="E532" s="62" t="s">
        <v>940</v>
      </c>
      <c r="F532" s="57">
        <v>0.3</v>
      </c>
      <c r="G532" s="57" t="s">
        <v>800</v>
      </c>
      <c r="H532" s="11"/>
      <c r="I532" s="11"/>
      <c r="J532" s="11"/>
      <c r="K532" s="11"/>
    </row>
    <row r="533" spans="5:11" ht="14.25" customHeight="1">
      <c r="E533" s="11"/>
      <c r="F533" s="57">
        <v>0.5</v>
      </c>
      <c r="G533" s="57" t="s">
        <v>801</v>
      </c>
      <c r="H533" s="11"/>
      <c r="I533" s="11"/>
      <c r="J533" s="11"/>
      <c r="K533" s="11"/>
    </row>
    <row r="534" spans="5:11" ht="14.25" customHeight="1">
      <c r="E534" s="62" t="s">
        <v>829</v>
      </c>
      <c r="F534" s="57">
        <v>41.5</v>
      </c>
      <c r="G534" s="57" t="s">
        <v>800</v>
      </c>
      <c r="H534" s="11"/>
      <c r="I534" s="11"/>
      <c r="J534" s="11"/>
      <c r="K534" s="11"/>
    </row>
    <row r="535" spans="5:11" ht="14.25" customHeight="1">
      <c r="E535" s="11"/>
      <c r="F535" s="57">
        <v>46.5</v>
      </c>
      <c r="G535" s="57" t="s">
        <v>801</v>
      </c>
      <c r="H535" s="11"/>
      <c r="I535" s="11"/>
      <c r="J535" s="11"/>
      <c r="K535" s="11"/>
    </row>
    <row r="536" spans="5:11" ht="14.25" customHeight="1">
      <c r="E536" s="60" t="s">
        <v>852</v>
      </c>
      <c r="F536" s="57">
        <v>0.2</v>
      </c>
      <c r="G536" s="57" t="s">
        <v>800</v>
      </c>
      <c r="H536" s="11"/>
      <c r="I536" s="11"/>
      <c r="J536" s="11"/>
      <c r="K536" s="11"/>
    </row>
    <row r="537" spans="5:11" ht="14.25" customHeight="1">
      <c r="E537" s="11"/>
      <c r="F537" s="57">
        <v>0.6</v>
      </c>
      <c r="G537" s="57" t="s">
        <v>801</v>
      </c>
      <c r="H537" s="11"/>
      <c r="I537" s="11"/>
      <c r="J537" s="11"/>
      <c r="K537" s="11"/>
    </row>
    <row r="538" spans="5:11" ht="14.25" customHeight="1">
      <c r="E538" s="62" t="s">
        <v>857</v>
      </c>
      <c r="F538" s="57">
        <v>4.5</v>
      </c>
      <c r="G538" s="57" t="s">
        <v>800</v>
      </c>
      <c r="H538" s="11"/>
      <c r="I538" s="11"/>
      <c r="J538" s="11"/>
      <c r="K538" s="11"/>
    </row>
    <row r="539" spans="5:11" ht="14.25" customHeight="1">
      <c r="E539" s="11"/>
      <c r="F539" s="57">
        <v>6.2</v>
      </c>
      <c r="G539" s="57" t="s">
        <v>801</v>
      </c>
      <c r="H539" s="11"/>
      <c r="I539" s="11"/>
      <c r="J539" s="11"/>
      <c r="K539" s="11"/>
    </row>
    <row r="540" spans="5:11" ht="14.25" customHeight="1">
      <c r="E540" s="60" t="s">
        <v>725</v>
      </c>
      <c r="F540" s="57">
        <v>0.8</v>
      </c>
      <c r="G540" s="57" t="s">
        <v>800</v>
      </c>
      <c r="H540" s="11"/>
      <c r="I540" s="11"/>
      <c r="J540" s="11"/>
      <c r="K540" s="11"/>
    </row>
    <row r="541" spans="5:11" ht="14.25" customHeight="1">
      <c r="E541" s="11"/>
      <c r="F541" s="57">
        <v>1.6</v>
      </c>
      <c r="G541" s="57" t="s">
        <v>801</v>
      </c>
      <c r="H541" s="11"/>
      <c r="I541" s="11"/>
      <c r="J541" s="11"/>
      <c r="K541" s="11"/>
    </row>
    <row r="542" spans="5:11" ht="14.25" customHeight="1">
      <c r="E542" s="62" t="s">
        <v>868</v>
      </c>
      <c r="F542" s="57">
        <v>0.7</v>
      </c>
      <c r="G542" s="57" t="s">
        <v>800</v>
      </c>
      <c r="H542" s="11"/>
      <c r="I542" s="11"/>
      <c r="J542" s="11"/>
      <c r="K542" s="11"/>
    </row>
    <row r="543" spans="5:11" ht="14.25" customHeight="1">
      <c r="E543" s="11"/>
      <c r="F543" s="57">
        <v>0.7</v>
      </c>
      <c r="G543" s="57" t="s">
        <v>801</v>
      </c>
      <c r="H543" s="11"/>
      <c r="I543" s="11"/>
      <c r="J543" s="11"/>
      <c r="K543" s="11"/>
    </row>
    <row r="544" spans="5:11" ht="14.25" customHeight="1">
      <c r="E544" s="62" t="s">
        <v>872</v>
      </c>
      <c r="F544" s="57">
        <v>1.2</v>
      </c>
      <c r="G544" s="57" t="s">
        <v>800</v>
      </c>
      <c r="H544" s="11"/>
      <c r="I544" s="11"/>
      <c r="J544" s="11"/>
      <c r="K544" s="11"/>
    </row>
    <row r="545" spans="1:26" ht="14.25" customHeight="1">
      <c r="E545" s="11"/>
      <c r="F545" s="57">
        <v>0.7</v>
      </c>
      <c r="G545" s="57" t="s">
        <v>801</v>
      </c>
      <c r="H545" s="11"/>
      <c r="I545" s="11"/>
      <c r="J545" s="11"/>
      <c r="K545" s="11"/>
    </row>
    <row r="546" spans="1:26" ht="14.25" customHeight="1">
      <c r="E546" s="60" t="s">
        <v>882</v>
      </c>
      <c r="F546" s="57">
        <v>4.4000000000000004</v>
      </c>
      <c r="G546" s="57" t="s">
        <v>800</v>
      </c>
      <c r="H546" s="11"/>
      <c r="I546" s="11"/>
      <c r="J546" s="11"/>
      <c r="K546" s="11"/>
    </row>
    <row r="547" spans="1:26" ht="14.25" customHeight="1">
      <c r="E547" s="11"/>
      <c r="F547" s="57">
        <v>25.1</v>
      </c>
      <c r="G547" s="57" t="s">
        <v>801</v>
      </c>
      <c r="H547" s="11"/>
      <c r="I547" s="11"/>
      <c r="J547" s="11"/>
      <c r="K547" s="11"/>
    </row>
    <row r="548" spans="1:26" ht="14.25" customHeight="1">
      <c r="E548" s="57" t="s">
        <v>883</v>
      </c>
      <c r="F548" s="57">
        <v>0.3</v>
      </c>
      <c r="G548" s="57" t="s">
        <v>800</v>
      </c>
      <c r="H548" s="11"/>
      <c r="I548" s="11"/>
      <c r="J548" s="11"/>
      <c r="K548" s="11"/>
    </row>
    <row r="549" spans="1:26" ht="14.25" customHeight="1">
      <c r="E549" s="11"/>
      <c r="F549" s="57">
        <v>0</v>
      </c>
      <c r="G549" s="57" t="s">
        <v>801</v>
      </c>
      <c r="H549" s="11"/>
      <c r="I549" s="11"/>
      <c r="J549" s="11"/>
      <c r="K549" s="11"/>
    </row>
    <row r="550" spans="1:26" ht="14.25" customHeight="1">
      <c r="A550" s="91"/>
      <c r="B550" s="91"/>
      <c r="C550" s="91"/>
      <c r="D550" s="91"/>
      <c r="E550" s="91"/>
      <c r="F550" s="91"/>
      <c r="G550" s="91"/>
      <c r="H550" s="91" t="s">
        <v>63</v>
      </c>
      <c r="I550" s="91" t="s">
        <v>153</v>
      </c>
      <c r="J550" s="91">
        <v>1992</v>
      </c>
      <c r="K550" s="91" t="s">
        <v>155</v>
      </c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spans="1:26" ht="14.25" customHeight="1">
      <c r="A551" s="11" t="s">
        <v>173</v>
      </c>
      <c r="B551" s="15" t="s">
        <v>175</v>
      </c>
      <c r="C551" s="11">
        <v>304</v>
      </c>
      <c r="E551" s="11" t="s">
        <v>421</v>
      </c>
      <c r="F551" s="11">
        <v>7.9</v>
      </c>
      <c r="G551" s="11" t="s">
        <v>398</v>
      </c>
      <c r="H551" s="11" t="s">
        <v>63</v>
      </c>
      <c r="I551" s="11" t="s">
        <v>153</v>
      </c>
      <c r="J551" s="11">
        <v>1992</v>
      </c>
      <c r="K551" s="11" t="s">
        <v>155</v>
      </c>
      <c r="L551" s="11" t="s">
        <v>1106</v>
      </c>
    </row>
    <row r="552" spans="1:26" ht="14.25" customHeight="1">
      <c r="D552" s="11" t="s">
        <v>1167</v>
      </c>
      <c r="E552" s="11" t="s">
        <v>1107</v>
      </c>
      <c r="F552" s="11">
        <v>62</v>
      </c>
      <c r="G552" s="11" t="s">
        <v>1108</v>
      </c>
      <c r="H552" s="11" t="s">
        <v>63</v>
      </c>
      <c r="I552" s="11" t="s">
        <v>153</v>
      </c>
      <c r="J552" s="11">
        <v>1992</v>
      </c>
      <c r="K552" s="11" t="s">
        <v>155</v>
      </c>
    </row>
    <row r="553" spans="1:26" ht="14.25" customHeight="1">
      <c r="E553" s="11" t="s">
        <v>1110</v>
      </c>
      <c r="F553" s="11">
        <v>25</v>
      </c>
      <c r="G553" s="11" t="s">
        <v>1108</v>
      </c>
      <c r="H553" s="11" t="s">
        <v>63</v>
      </c>
      <c r="I553" s="11" t="s">
        <v>153</v>
      </c>
      <c r="J553" s="11">
        <v>1992</v>
      </c>
      <c r="K553" s="11" t="s">
        <v>155</v>
      </c>
    </row>
    <row r="554" spans="1:26" ht="14.25" customHeight="1">
      <c r="E554" s="11" t="s">
        <v>1112</v>
      </c>
      <c r="F554" s="11">
        <v>4</v>
      </c>
      <c r="G554" s="11" t="s">
        <v>1108</v>
      </c>
      <c r="H554" s="11" t="s">
        <v>63</v>
      </c>
      <c r="I554" s="11" t="s">
        <v>153</v>
      </c>
      <c r="J554" s="11">
        <v>1992</v>
      </c>
      <c r="K554" s="11" t="s">
        <v>155</v>
      </c>
    </row>
    <row r="555" spans="1:26" ht="14.25" customHeight="1">
      <c r="E555" s="11" t="s">
        <v>1113</v>
      </c>
      <c r="F555" s="11">
        <v>5</v>
      </c>
      <c r="G555" s="11" t="s">
        <v>1108</v>
      </c>
      <c r="H555" s="11" t="s">
        <v>63</v>
      </c>
      <c r="I555" s="11" t="s">
        <v>153</v>
      </c>
      <c r="J555" s="11">
        <v>1992</v>
      </c>
      <c r="K555" s="11" t="s">
        <v>155</v>
      </c>
    </row>
    <row r="556" spans="1:26" ht="14.25" customHeight="1">
      <c r="E556" s="11" t="s">
        <v>1114</v>
      </c>
      <c r="F556" s="11">
        <v>1</v>
      </c>
      <c r="G556" s="11" t="s">
        <v>1108</v>
      </c>
      <c r="H556" s="11" t="s">
        <v>63</v>
      </c>
      <c r="I556" s="11" t="s">
        <v>153</v>
      </c>
      <c r="J556" s="11">
        <v>1992</v>
      </c>
      <c r="K556" s="11" t="s">
        <v>155</v>
      </c>
    </row>
    <row r="557" spans="1:26" ht="14.25" customHeight="1">
      <c r="E557" s="11" t="s">
        <v>1115</v>
      </c>
      <c r="F557" s="11">
        <v>2</v>
      </c>
      <c r="G557" s="11" t="s">
        <v>1108</v>
      </c>
      <c r="H557" s="11" t="s">
        <v>63</v>
      </c>
      <c r="I557" s="11" t="s">
        <v>153</v>
      </c>
      <c r="J557" s="11">
        <v>1992</v>
      </c>
      <c r="K557" s="11" t="s">
        <v>155</v>
      </c>
    </row>
    <row r="558" spans="1:26" ht="14.25" customHeight="1">
      <c r="E558" s="11" t="s">
        <v>1117</v>
      </c>
      <c r="F558" s="11">
        <v>1</v>
      </c>
      <c r="G558" s="11" t="s">
        <v>1108</v>
      </c>
      <c r="H558" s="11" t="s">
        <v>63</v>
      </c>
      <c r="I558" s="11" t="s">
        <v>153</v>
      </c>
      <c r="J558" s="11">
        <v>1992</v>
      </c>
      <c r="K558" s="11" t="s">
        <v>155</v>
      </c>
    </row>
    <row r="559" spans="1:26" ht="14.25" customHeight="1">
      <c r="D559" s="11" t="s">
        <v>1172</v>
      </c>
      <c r="E559" s="11" t="s">
        <v>1107</v>
      </c>
      <c r="F559" s="11">
        <v>73</v>
      </c>
      <c r="G559" s="11" t="s">
        <v>1108</v>
      </c>
      <c r="H559" s="11" t="s">
        <v>63</v>
      </c>
      <c r="I559" s="11" t="s">
        <v>153</v>
      </c>
      <c r="J559" s="11">
        <v>1992</v>
      </c>
      <c r="K559" s="11" t="s">
        <v>155</v>
      </c>
    </row>
    <row r="560" spans="1:26" ht="14.25" customHeight="1">
      <c r="E560" s="11" t="s">
        <v>1110</v>
      </c>
      <c r="F560" s="11">
        <v>7</v>
      </c>
      <c r="G560" s="11" t="s">
        <v>1108</v>
      </c>
      <c r="H560" s="11" t="s">
        <v>63</v>
      </c>
      <c r="I560" s="11" t="s">
        <v>153</v>
      </c>
      <c r="J560" s="11">
        <v>1992</v>
      </c>
      <c r="K560" s="11" t="s">
        <v>155</v>
      </c>
    </row>
    <row r="561" spans="4:11" ht="14.25" customHeight="1">
      <c r="E561" s="11" t="s">
        <v>1112</v>
      </c>
      <c r="F561" s="11">
        <v>12</v>
      </c>
      <c r="G561" s="11" t="s">
        <v>1108</v>
      </c>
      <c r="H561" s="11" t="s">
        <v>63</v>
      </c>
      <c r="I561" s="11" t="s">
        <v>153</v>
      </c>
      <c r="J561" s="11">
        <v>1992</v>
      </c>
      <c r="K561" s="11" t="s">
        <v>155</v>
      </c>
    </row>
    <row r="562" spans="4:11" ht="14.25" customHeight="1">
      <c r="E562" s="11" t="s">
        <v>1113</v>
      </c>
      <c r="F562" s="11">
        <v>3</v>
      </c>
      <c r="G562" s="11" t="s">
        <v>1108</v>
      </c>
      <c r="H562" s="11" t="s">
        <v>63</v>
      </c>
      <c r="I562" s="11" t="s">
        <v>153</v>
      </c>
      <c r="J562" s="11">
        <v>1992</v>
      </c>
      <c r="K562" s="11" t="s">
        <v>155</v>
      </c>
    </row>
    <row r="563" spans="4:11" ht="14.25" customHeight="1">
      <c r="E563" s="11" t="s">
        <v>1114</v>
      </c>
      <c r="F563" s="11">
        <v>3</v>
      </c>
      <c r="G563" s="11" t="s">
        <v>1108</v>
      </c>
      <c r="H563" s="11" t="s">
        <v>63</v>
      </c>
      <c r="I563" s="11" t="s">
        <v>153</v>
      </c>
      <c r="J563" s="11">
        <v>1992</v>
      </c>
      <c r="K563" s="11" t="s">
        <v>155</v>
      </c>
    </row>
    <row r="564" spans="4:11" ht="14.25" customHeight="1">
      <c r="E564" s="11" t="s">
        <v>1115</v>
      </c>
      <c r="F564" s="11">
        <v>1</v>
      </c>
      <c r="G564" s="11" t="s">
        <v>1108</v>
      </c>
      <c r="H564" s="11" t="s">
        <v>63</v>
      </c>
      <c r="I564" s="11" t="s">
        <v>153</v>
      </c>
      <c r="J564" s="11">
        <v>1992</v>
      </c>
      <c r="K564" s="11" t="s">
        <v>155</v>
      </c>
    </row>
    <row r="565" spans="4:11" ht="14.25" customHeight="1">
      <c r="E565" s="11" t="s">
        <v>1117</v>
      </c>
      <c r="F565" s="11">
        <v>1</v>
      </c>
      <c r="G565" s="11" t="s">
        <v>1108</v>
      </c>
      <c r="H565" s="11" t="s">
        <v>63</v>
      </c>
      <c r="I565" s="11" t="s">
        <v>153</v>
      </c>
      <c r="J565" s="11">
        <v>1992</v>
      </c>
      <c r="K565" s="11" t="s">
        <v>155</v>
      </c>
    </row>
    <row r="566" spans="4:11" ht="14.25" customHeight="1">
      <c r="D566" s="11" t="s">
        <v>67</v>
      </c>
      <c r="E566" s="11" t="s">
        <v>1107</v>
      </c>
      <c r="F566" s="11">
        <v>7.6</v>
      </c>
      <c r="G566" s="11" t="s">
        <v>429</v>
      </c>
      <c r="H566" s="11" t="s">
        <v>63</v>
      </c>
      <c r="I566" s="11" t="s">
        <v>153</v>
      </c>
      <c r="J566" s="11">
        <v>1992</v>
      </c>
      <c r="K566" s="11" t="s">
        <v>155</v>
      </c>
    </row>
    <row r="567" spans="4:11" ht="14.25" customHeight="1">
      <c r="E567" s="11" t="s">
        <v>1120</v>
      </c>
      <c r="F567" s="11">
        <v>59</v>
      </c>
      <c r="G567" s="11" t="s">
        <v>429</v>
      </c>
      <c r="H567" s="11" t="s">
        <v>63</v>
      </c>
      <c r="I567" s="11" t="s">
        <v>153</v>
      </c>
      <c r="J567" s="11">
        <v>1992</v>
      </c>
      <c r="K567" s="11" t="s">
        <v>155</v>
      </c>
    </row>
    <row r="568" spans="4:11" ht="14.25" customHeight="1">
      <c r="E568" s="11" t="s">
        <v>1122</v>
      </c>
      <c r="F568" s="11">
        <v>51.6</v>
      </c>
      <c r="G568" s="11" t="s">
        <v>429</v>
      </c>
      <c r="H568" s="11" t="s">
        <v>63</v>
      </c>
      <c r="I568" s="11" t="s">
        <v>153</v>
      </c>
      <c r="J568" s="11">
        <v>1992</v>
      </c>
      <c r="K568" s="11" t="s">
        <v>155</v>
      </c>
    </row>
    <row r="569" spans="4:11" ht="14.25" customHeight="1">
      <c r="E569" s="11" t="s">
        <v>1124</v>
      </c>
      <c r="F569" s="11">
        <v>18.7</v>
      </c>
      <c r="G569" s="11" t="s">
        <v>429</v>
      </c>
      <c r="H569" s="11" t="s">
        <v>63</v>
      </c>
      <c r="I569" s="11" t="s">
        <v>153</v>
      </c>
      <c r="J569" s="11">
        <v>1992</v>
      </c>
      <c r="K569" s="11" t="s">
        <v>155</v>
      </c>
    </row>
    <row r="570" spans="4:11" ht="14.25" customHeight="1">
      <c r="E570" s="11" t="s">
        <v>1126</v>
      </c>
      <c r="F570" s="11">
        <v>12.4</v>
      </c>
      <c r="G570" s="11" t="s">
        <v>429</v>
      </c>
      <c r="H570" s="11" t="s">
        <v>63</v>
      </c>
      <c r="I570" s="11" t="s">
        <v>153</v>
      </c>
      <c r="J570" s="11">
        <v>1992</v>
      </c>
      <c r="K570" s="11" t="s">
        <v>155</v>
      </c>
    </row>
    <row r="571" spans="4:11" ht="14.25" customHeight="1">
      <c r="E571" s="11" t="s">
        <v>852</v>
      </c>
      <c r="F571" s="11">
        <v>9.9</v>
      </c>
      <c r="G571" s="11" t="s">
        <v>429</v>
      </c>
      <c r="H571" s="11" t="s">
        <v>63</v>
      </c>
      <c r="I571" s="11" t="s">
        <v>153</v>
      </c>
      <c r="J571" s="11">
        <v>1992</v>
      </c>
      <c r="K571" s="11" t="s">
        <v>155</v>
      </c>
    </row>
    <row r="572" spans="4:11" ht="14.25" customHeight="1">
      <c r="E572" s="11" t="s">
        <v>1127</v>
      </c>
      <c r="F572" s="11">
        <v>8.8000000000000007</v>
      </c>
      <c r="G572" s="11" t="s">
        <v>429</v>
      </c>
      <c r="H572" s="11" t="s">
        <v>63</v>
      </c>
      <c r="I572" s="11" t="s">
        <v>153</v>
      </c>
      <c r="J572" s="11">
        <v>1992</v>
      </c>
      <c r="K572" s="11" t="s">
        <v>155</v>
      </c>
    </row>
    <row r="573" spans="4:11" ht="14.25" customHeight="1">
      <c r="E573" s="11" t="s">
        <v>1128</v>
      </c>
      <c r="F573" s="11">
        <v>8.5</v>
      </c>
      <c r="G573" s="11" t="s">
        <v>429</v>
      </c>
      <c r="H573" s="11" t="s">
        <v>63</v>
      </c>
      <c r="I573" s="11" t="s">
        <v>153</v>
      </c>
      <c r="J573" s="11">
        <v>1992</v>
      </c>
      <c r="K573" s="11" t="s">
        <v>155</v>
      </c>
    </row>
    <row r="574" spans="4:11" ht="14.25" customHeight="1">
      <c r="E574" s="11" t="s">
        <v>749</v>
      </c>
      <c r="F574" s="11">
        <v>8.5</v>
      </c>
      <c r="G574" s="11" t="s">
        <v>429</v>
      </c>
      <c r="H574" s="11" t="s">
        <v>63</v>
      </c>
      <c r="I574" s="11" t="s">
        <v>153</v>
      </c>
      <c r="J574" s="11">
        <v>1992</v>
      </c>
      <c r="K574" s="11" t="s">
        <v>155</v>
      </c>
    </row>
    <row r="575" spans="4:11" ht="14.25" customHeight="1">
      <c r="E575" s="11" t="s">
        <v>1129</v>
      </c>
      <c r="F575" s="11">
        <v>7.4</v>
      </c>
      <c r="G575" s="11" t="s">
        <v>429</v>
      </c>
      <c r="H575" s="11" t="s">
        <v>63</v>
      </c>
      <c r="I575" s="11" t="s">
        <v>153</v>
      </c>
      <c r="J575" s="11">
        <v>1992</v>
      </c>
      <c r="K575" s="11" t="s">
        <v>155</v>
      </c>
    </row>
    <row r="576" spans="4:11" ht="14.25" customHeight="1">
      <c r="E576" s="11" t="s">
        <v>1131</v>
      </c>
      <c r="F576" s="11">
        <v>5.6</v>
      </c>
      <c r="G576" s="11" t="s">
        <v>429</v>
      </c>
      <c r="H576" s="11" t="s">
        <v>63</v>
      </c>
      <c r="I576" s="11" t="s">
        <v>153</v>
      </c>
      <c r="J576" s="11">
        <v>1992</v>
      </c>
      <c r="K576" s="11" t="s">
        <v>155</v>
      </c>
    </row>
    <row r="577" spans="1:26" ht="14.25" customHeight="1">
      <c r="E577" s="11" t="s">
        <v>1134</v>
      </c>
      <c r="F577" s="11">
        <v>1.8</v>
      </c>
      <c r="G577" s="11" t="s">
        <v>429</v>
      </c>
      <c r="H577" s="11" t="s">
        <v>63</v>
      </c>
      <c r="I577" s="11" t="s">
        <v>153</v>
      </c>
      <c r="J577" s="11">
        <v>1992</v>
      </c>
      <c r="K577" s="11" t="s">
        <v>155</v>
      </c>
    </row>
    <row r="578" spans="1:26" ht="14.25" customHeight="1">
      <c r="E578" s="11" t="s">
        <v>1136</v>
      </c>
      <c r="F578" s="11">
        <v>1.1000000000000001</v>
      </c>
      <c r="G578" s="11" t="s">
        <v>429</v>
      </c>
      <c r="H578" s="11" t="s">
        <v>63</v>
      </c>
      <c r="I578" s="11" t="s">
        <v>153</v>
      </c>
      <c r="J578" s="11">
        <v>1992</v>
      </c>
      <c r="K578" s="11" t="s">
        <v>155</v>
      </c>
    </row>
    <row r="579" spans="1:26" ht="14.25" customHeight="1">
      <c r="E579" s="11" t="s">
        <v>1137</v>
      </c>
      <c r="F579" s="11">
        <v>1.1000000000000001</v>
      </c>
      <c r="G579" s="11" t="s">
        <v>429</v>
      </c>
      <c r="H579" s="11" t="s">
        <v>63</v>
      </c>
      <c r="I579" s="11" t="s">
        <v>153</v>
      </c>
      <c r="J579" s="11">
        <v>1992</v>
      </c>
      <c r="K579" s="11" t="s">
        <v>155</v>
      </c>
    </row>
    <row r="580" spans="1:26" ht="14.25" customHeight="1">
      <c r="E580" s="11" t="s">
        <v>1138</v>
      </c>
      <c r="F580" s="11">
        <v>0.7</v>
      </c>
      <c r="G580" s="11" t="s">
        <v>429</v>
      </c>
      <c r="H580" s="11" t="s">
        <v>63</v>
      </c>
      <c r="I580" s="11" t="s">
        <v>153</v>
      </c>
      <c r="J580" s="11">
        <v>1992</v>
      </c>
      <c r="K580" s="11" t="s">
        <v>155</v>
      </c>
    </row>
    <row r="581" spans="1:26" ht="14.25" customHeight="1">
      <c r="E581" s="11" t="s">
        <v>1139</v>
      </c>
      <c r="F581" s="11">
        <v>0.4</v>
      </c>
      <c r="G581" s="11" t="s">
        <v>429</v>
      </c>
      <c r="H581" s="11" t="s">
        <v>63</v>
      </c>
      <c r="I581" s="11" t="s">
        <v>153</v>
      </c>
      <c r="J581" s="11">
        <v>1992</v>
      </c>
      <c r="K581" s="11" t="s">
        <v>155</v>
      </c>
    </row>
    <row r="582" spans="1:26" ht="14.25" customHeight="1">
      <c r="E582" s="11" t="s">
        <v>1140</v>
      </c>
      <c r="F582" s="11">
        <v>0.4</v>
      </c>
      <c r="G582" s="11" t="s">
        <v>429</v>
      </c>
      <c r="H582" s="11" t="s">
        <v>63</v>
      </c>
      <c r="I582" s="11" t="s">
        <v>153</v>
      </c>
      <c r="J582" s="11">
        <v>1992</v>
      </c>
      <c r="K582" s="11" t="s">
        <v>155</v>
      </c>
    </row>
    <row r="583" spans="1:26" ht="14.25" customHeight="1">
      <c r="E583" s="11" t="s">
        <v>1141</v>
      </c>
      <c r="F583" s="11">
        <v>1.9</v>
      </c>
      <c r="G583" s="11" t="s">
        <v>429</v>
      </c>
      <c r="H583" s="11" t="s">
        <v>63</v>
      </c>
      <c r="I583" s="11" t="s">
        <v>153</v>
      </c>
      <c r="J583" s="11">
        <v>1992</v>
      </c>
      <c r="K583" s="11" t="s">
        <v>155</v>
      </c>
    </row>
    <row r="584" spans="1:26" ht="14.25" customHeight="1">
      <c r="E584" s="11"/>
      <c r="F584" s="11"/>
      <c r="G584" s="11"/>
      <c r="H584" s="11"/>
      <c r="I584" s="11"/>
      <c r="J584" s="11"/>
      <c r="K584" s="11"/>
    </row>
    <row r="585" spans="1:26" ht="14.25" customHeight="1">
      <c r="A585" s="11" t="s">
        <v>173</v>
      </c>
      <c r="B585" s="15" t="s">
        <v>175</v>
      </c>
      <c r="C585" s="55">
        <v>415</v>
      </c>
      <c r="D585" s="55" t="s">
        <v>1186</v>
      </c>
      <c r="E585" s="57" t="s">
        <v>788</v>
      </c>
      <c r="F585" s="57">
        <v>75</v>
      </c>
      <c r="G585" s="57" t="s">
        <v>791</v>
      </c>
      <c r="H585" s="57" t="s">
        <v>63</v>
      </c>
      <c r="I585" s="57" t="s">
        <v>793</v>
      </c>
      <c r="J585" s="57">
        <v>2015</v>
      </c>
      <c r="K585" s="57" t="s">
        <v>794</v>
      </c>
      <c r="L585" s="58" t="s">
        <v>795</v>
      </c>
    </row>
    <row r="586" spans="1:26" ht="14.25" customHeight="1">
      <c r="D586" s="55" t="s">
        <v>797</v>
      </c>
      <c r="E586" s="62" t="s">
        <v>817</v>
      </c>
      <c r="F586" s="57">
        <v>74.400000000000006</v>
      </c>
      <c r="G586" s="57" t="s">
        <v>800</v>
      </c>
      <c r="H586" s="11"/>
      <c r="I586" s="11"/>
      <c r="J586" s="11"/>
      <c r="K586" s="11"/>
    </row>
    <row r="587" spans="1:26" ht="14.25" customHeight="1">
      <c r="E587" s="11"/>
      <c r="F587" s="57">
        <v>70.599999999999994</v>
      </c>
      <c r="G587" s="57" t="s">
        <v>801</v>
      </c>
      <c r="H587" s="11"/>
      <c r="I587" s="11"/>
      <c r="J587" s="11"/>
      <c r="K587" s="11"/>
    </row>
    <row r="588" spans="1:26" ht="14.25" customHeight="1">
      <c r="E588" s="62" t="s">
        <v>829</v>
      </c>
      <c r="F588" s="57">
        <v>23.1</v>
      </c>
      <c r="G588" s="57" t="s">
        <v>800</v>
      </c>
      <c r="H588" s="11"/>
      <c r="I588" s="11"/>
      <c r="J588" s="11"/>
      <c r="K588" s="11"/>
    </row>
    <row r="589" spans="1:26" ht="14.25" customHeight="1">
      <c r="E589" s="11"/>
      <c r="F589" s="57">
        <v>28.4</v>
      </c>
      <c r="G589" s="57" t="s">
        <v>801</v>
      </c>
      <c r="H589" s="11"/>
      <c r="I589" s="11"/>
      <c r="J589" s="11"/>
      <c r="K589" s="11"/>
    </row>
    <row r="590" spans="1:26" ht="14.25" customHeight="1">
      <c r="E590" s="62" t="s">
        <v>857</v>
      </c>
      <c r="F590" s="57">
        <v>2.5</v>
      </c>
      <c r="G590" s="57" t="s">
        <v>800</v>
      </c>
      <c r="H590" s="11"/>
      <c r="I590" s="11"/>
      <c r="J590" s="11"/>
      <c r="K590" s="11"/>
    </row>
    <row r="591" spans="1:26" ht="14.25" customHeight="1">
      <c r="E591" s="11"/>
      <c r="F591" s="57">
        <v>2</v>
      </c>
      <c r="G591" s="57" t="s">
        <v>801</v>
      </c>
      <c r="H591" s="11"/>
      <c r="I591" s="11"/>
      <c r="J591" s="11"/>
      <c r="K591" s="11"/>
    </row>
    <row r="592" spans="1:26" ht="14.2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12" ht="14.25" customHeight="1">
      <c r="A593" s="11" t="s">
        <v>180</v>
      </c>
      <c r="B593" s="15" t="s">
        <v>181</v>
      </c>
      <c r="C593" s="11">
        <v>160</v>
      </c>
      <c r="E593" s="11" t="s">
        <v>421</v>
      </c>
      <c r="F593" s="11">
        <v>47</v>
      </c>
      <c r="G593" s="11" t="s">
        <v>592</v>
      </c>
      <c r="H593" s="11" t="s">
        <v>96</v>
      </c>
      <c r="I593" s="11" t="s">
        <v>187</v>
      </c>
      <c r="J593" s="11" t="s">
        <v>1201</v>
      </c>
      <c r="K593" s="11" t="s">
        <v>189</v>
      </c>
      <c r="L593" s="11" t="s">
        <v>1202</v>
      </c>
    </row>
    <row r="594" spans="1:12" ht="14.25" customHeight="1">
      <c r="D594" s="11" t="s">
        <v>1203</v>
      </c>
      <c r="E594" s="11" t="s">
        <v>53</v>
      </c>
      <c r="F594" s="11">
        <v>73</v>
      </c>
      <c r="G594" s="11" t="s">
        <v>456</v>
      </c>
      <c r="H594" s="11" t="s">
        <v>96</v>
      </c>
      <c r="I594" s="11" t="s">
        <v>187</v>
      </c>
      <c r="J594" s="11" t="s">
        <v>1201</v>
      </c>
      <c r="K594" s="11" t="s">
        <v>189</v>
      </c>
      <c r="L594" s="11" t="s">
        <v>1205</v>
      </c>
    </row>
    <row r="595" spans="1:12" ht="14.25" customHeight="1">
      <c r="E595" s="11" t="s">
        <v>1206</v>
      </c>
      <c r="F595" s="11">
        <v>0</v>
      </c>
      <c r="G595" s="11" t="s">
        <v>456</v>
      </c>
      <c r="H595" s="11" t="s">
        <v>96</v>
      </c>
      <c r="I595" s="11" t="s">
        <v>187</v>
      </c>
      <c r="J595" s="11" t="s">
        <v>1201</v>
      </c>
      <c r="K595" s="11" t="s">
        <v>189</v>
      </c>
      <c r="L595" s="11" t="s">
        <v>1208</v>
      </c>
    </row>
    <row r="596" spans="1:12" ht="14.25" customHeight="1">
      <c r="E596" s="11" t="s">
        <v>1209</v>
      </c>
      <c r="F596" s="11">
        <v>15</v>
      </c>
      <c r="G596" s="11" t="s">
        <v>456</v>
      </c>
      <c r="H596" s="11" t="s">
        <v>96</v>
      </c>
      <c r="I596" s="11" t="s">
        <v>187</v>
      </c>
      <c r="J596" s="11" t="s">
        <v>1201</v>
      </c>
      <c r="K596" s="11" t="s">
        <v>189</v>
      </c>
    </row>
    <row r="597" spans="1:12" ht="14.25" customHeight="1">
      <c r="E597" s="11" t="s">
        <v>1210</v>
      </c>
      <c r="F597" s="11">
        <v>9</v>
      </c>
      <c r="G597" s="11" t="s">
        <v>456</v>
      </c>
      <c r="H597" s="11" t="s">
        <v>96</v>
      </c>
      <c r="I597" s="11" t="s">
        <v>187</v>
      </c>
      <c r="J597" s="11" t="s">
        <v>1201</v>
      </c>
      <c r="K597" s="11" t="s">
        <v>189</v>
      </c>
    </row>
    <row r="598" spans="1:12" ht="14.25" customHeight="1">
      <c r="E598" s="11" t="s">
        <v>1212</v>
      </c>
      <c r="F598" s="11">
        <v>0</v>
      </c>
      <c r="G598" s="11" t="s">
        <v>456</v>
      </c>
      <c r="H598" s="11" t="s">
        <v>96</v>
      </c>
      <c r="I598" s="11" t="s">
        <v>187</v>
      </c>
      <c r="J598" s="11" t="s">
        <v>1201</v>
      </c>
      <c r="K598" s="11" t="s">
        <v>189</v>
      </c>
    </row>
    <row r="599" spans="1:12" ht="14.25" customHeight="1">
      <c r="E599" s="11" t="s">
        <v>1213</v>
      </c>
      <c r="F599" s="11" t="s">
        <v>1215</v>
      </c>
      <c r="G599" s="11" t="s">
        <v>456</v>
      </c>
      <c r="H599" s="11" t="s">
        <v>96</v>
      </c>
      <c r="I599" s="11" t="s">
        <v>187</v>
      </c>
      <c r="J599" s="11" t="s">
        <v>1201</v>
      </c>
      <c r="K599" s="11" t="s">
        <v>189</v>
      </c>
    </row>
    <row r="600" spans="1:12" ht="14.25" customHeight="1">
      <c r="E600" s="11" t="s">
        <v>1216</v>
      </c>
      <c r="F600" s="11" t="s">
        <v>1215</v>
      </c>
      <c r="G600" s="11" t="s">
        <v>456</v>
      </c>
      <c r="H600" s="11" t="s">
        <v>96</v>
      </c>
      <c r="I600" s="11" t="s">
        <v>187</v>
      </c>
      <c r="J600" s="11" t="s">
        <v>1201</v>
      </c>
      <c r="K600" s="11" t="s">
        <v>189</v>
      </c>
    </row>
    <row r="601" spans="1:12" ht="14.25" customHeight="1">
      <c r="E601" s="11" t="s">
        <v>725</v>
      </c>
      <c r="F601" s="11" t="s">
        <v>1215</v>
      </c>
      <c r="G601" s="11" t="s">
        <v>456</v>
      </c>
      <c r="H601" s="11" t="s">
        <v>96</v>
      </c>
      <c r="I601" s="11" t="s">
        <v>187</v>
      </c>
      <c r="J601" s="11" t="s">
        <v>1201</v>
      </c>
      <c r="K601" s="11" t="s">
        <v>189</v>
      </c>
    </row>
    <row r="602" spans="1:12" ht="14.25" customHeight="1">
      <c r="E602" s="11" t="s">
        <v>730</v>
      </c>
      <c r="F602" s="11" t="s">
        <v>1215</v>
      </c>
      <c r="G602" s="11" t="s">
        <v>456</v>
      </c>
      <c r="H602" s="11" t="s">
        <v>96</v>
      </c>
      <c r="I602" s="11" t="s">
        <v>187</v>
      </c>
      <c r="J602" s="11" t="s">
        <v>1201</v>
      </c>
      <c r="K602" s="11" t="s">
        <v>189</v>
      </c>
    </row>
    <row r="603" spans="1:12" ht="14.25" customHeight="1">
      <c r="E603" s="11" t="s">
        <v>852</v>
      </c>
      <c r="F603" s="11">
        <v>0</v>
      </c>
      <c r="G603" s="11" t="s">
        <v>456</v>
      </c>
      <c r="H603" s="11" t="s">
        <v>96</v>
      </c>
      <c r="I603" s="11" t="s">
        <v>187</v>
      </c>
      <c r="J603" s="11" t="s">
        <v>1201</v>
      </c>
      <c r="K603" s="11" t="s">
        <v>189</v>
      </c>
    </row>
    <row r="604" spans="1:12" ht="14.25" customHeight="1">
      <c r="E604" s="11" t="s">
        <v>1217</v>
      </c>
      <c r="F604" s="11" t="s">
        <v>1215</v>
      </c>
      <c r="G604" s="11" t="s">
        <v>456</v>
      </c>
      <c r="H604" s="11" t="s">
        <v>96</v>
      </c>
      <c r="I604" s="11" t="s">
        <v>187</v>
      </c>
      <c r="J604" s="11" t="s">
        <v>1201</v>
      </c>
      <c r="K604" s="11" t="s">
        <v>189</v>
      </c>
    </row>
    <row r="605" spans="1:12" ht="14.25" customHeight="1">
      <c r="E605" s="11" t="s">
        <v>1219</v>
      </c>
      <c r="F605" s="11">
        <v>0</v>
      </c>
      <c r="G605" s="11" t="s">
        <v>456</v>
      </c>
      <c r="H605" s="11" t="s">
        <v>96</v>
      </c>
      <c r="I605" s="11" t="s">
        <v>187</v>
      </c>
      <c r="J605" s="11" t="s">
        <v>1201</v>
      </c>
      <c r="K605" s="11" t="s">
        <v>189</v>
      </c>
    </row>
    <row r="606" spans="1:12" ht="14.25" customHeight="1">
      <c r="E606" s="11" t="s">
        <v>882</v>
      </c>
      <c r="F606" s="11">
        <v>0</v>
      </c>
      <c r="G606" s="11" t="s">
        <v>456</v>
      </c>
      <c r="H606" s="11" t="s">
        <v>96</v>
      </c>
      <c r="I606" s="11" t="s">
        <v>187</v>
      </c>
      <c r="J606" s="11" t="s">
        <v>1201</v>
      </c>
      <c r="K606" s="11" t="s">
        <v>189</v>
      </c>
    </row>
    <row r="607" spans="1:12" ht="14.25" customHeight="1">
      <c r="E607" s="11" t="s">
        <v>754</v>
      </c>
      <c r="F607" s="11" t="s">
        <v>1215</v>
      </c>
      <c r="G607" s="11" t="s">
        <v>456</v>
      </c>
      <c r="H607" s="11" t="s">
        <v>96</v>
      </c>
      <c r="I607" s="11" t="s">
        <v>187</v>
      </c>
      <c r="J607" s="11" t="s">
        <v>1201</v>
      </c>
      <c r="K607" s="11" t="s">
        <v>189</v>
      </c>
    </row>
    <row r="608" spans="1:12" ht="14.25" customHeight="1">
      <c r="E608" s="11" t="s">
        <v>1223</v>
      </c>
      <c r="F608" s="11" t="s">
        <v>1215</v>
      </c>
      <c r="G608" s="11" t="s">
        <v>456</v>
      </c>
      <c r="H608" s="11" t="s">
        <v>96</v>
      </c>
      <c r="I608" s="11" t="s">
        <v>187</v>
      </c>
      <c r="J608" s="11" t="s">
        <v>1201</v>
      </c>
      <c r="K608" s="11" t="s">
        <v>189</v>
      </c>
    </row>
    <row r="609" spans="4:11" ht="14.25" customHeight="1">
      <c r="E609" s="11" t="s">
        <v>1224</v>
      </c>
      <c r="F609" s="11" t="s">
        <v>1215</v>
      </c>
      <c r="G609" s="11" t="s">
        <v>456</v>
      </c>
      <c r="H609" s="11" t="s">
        <v>96</v>
      </c>
      <c r="I609" s="11" t="s">
        <v>187</v>
      </c>
      <c r="J609" s="11" t="s">
        <v>1201</v>
      </c>
      <c r="K609" s="11" t="s">
        <v>189</v>
      </c>
    </row>
    <row r="610" spans="4:11" ht="14.25" customHeight="1">
      <c r="E610" s="11" t="s">
        <v>1225</v>
      </c>
      <c r="F610" s="11">
        <v>1</v>
      </c>
      <c r="G610" s="11" t="s">
        <v>456</v>
      </c>
      <c r="H610" s="11" t="s">
        <v>96</v>
      </c>
      <c r="I610" s="11" t="s">
        <v>187</v>
      </c>
      <c r="J610" s="11" t="s">
        <v>1201</v>
      </c>
      <c r="K610" s="11" t="s">
        <v>189</v>
      </c>
    </row>
    <row r="611" spans="4:11" ht="14.25" customHeight="1">
      <c r="D611" s="11" t="s">
        <v>1226</v>
      </c>
      <c r="E611" s="11" t="s">
        <v>53</v>
      </c>
      <c r="F611" s="11">
        <v>10.5</v>
      </c>
      <c r="G611" s="11" t="s">
        <v>456</v>
      </c>
      <c r="H611" s="11" t="s">
        <v>96</v>
      </c>
      <c r="I611" s="11" t="s">
        <v>187</v>
      </c>
      <c r="J611" s="11" t="s">
        <v>1201</v>
      </c>
      <c r="K611" s="11" t="s">
        <v>189</v>
      </c>
    </row>
    <row r="612" spans="4:11" ht="14.25" customHeight="1">
      <c r="E612" s="11" t="s">
        <v>1206</v>
      </c>
      <c r="F612" s="11">
        <v>47</v>
      </c>
      <c r="G612" s="11" t="s">
        <v>456</v>
      </c>
      <c r="H612" s="11" t="s">
        <v>96</v>
      </c>
      <c r="I612" s="11" t="s">
        <v>187</v>
      </c>
      <c r="J612" s="11" t="s">
        <v>1201</v>
      </c>
      <c r="K612" s="11" t="s">
        <v>189</v>
      </c>
    </row>
    <row r="613" spans="4:11" ht="14.25" customHeight="1">
      <c r="E613" s="11" t="s">
        <v>1209</v>
      </c>
      <c r="F613" s="11">
        <v>8.5</v>
      </c>
      <c r="G613" s="11" t="s">
        <v>456</v>
      </c>
      <c r="H613" s="11" t="s">
        <v>96</v>
      </c>
      <c r="I613" s="11" t="s">
        <v>187</v>
      </c>
      <c r="J613" s="11" t="s">
        <v>1201</v>
      </c>
      <c r="K613" s="11" t="s">
        <v>189</v>
      </c>
    </row>
    <row r="614" spans="4:11" ht="14.25" customHeight="1">
      <c r="E614" s="11" t="s">
        <v>1210</v>
      </c>
      <c r="F614" s="11">
        <v>21.5</v>
      </c>
      <c r="G614" s="11" t="s">
        <v>456</v>
      </c>
      <c r="H614" s="11" t="s">
        <v>96</v>
      </c>
      <c r="I614" s="11" t="s">
        <v>187</v>
      </c>
      <c r="J614" s="11" t="s">
        <v>1201</v>
      </c>
      <c r="K614" s="11" t="s">
        <v>189</v>
      </c>
    </row>
    <row r="615" spans="4:11" ht="14.25" customHeight="1">
      <c r="E615" s="11" t="s">
        <v>1212</v>
      </c>
      <c r="F615" s="11">
        <v>3</v>
      </c>
      <c r="G615" s="11" t="s">
        <v>456</v>
      </c>
      <c r="H615" s="11" t="s">
        <v>96</v>
      </c>
      <c r="I615" s="11" t="s">
        <v>187</v>
      </c>
      <c r="J615" s="11" t="s">
        <v>1201</v>
      </c>
      <c r="K615" s="11" t="s">
        <v>189</v>
      </c>
    </row>
    <row r="616" spans="4:11" ht="14.25" customHeight="1">
      <c r="E616" s="11" t="s">
        <v>1213</v>
      </c>
      <c r="F616" s="11">
        <v>3.5</v>
      </c>
      <c r="G616" s="11" t="s">
        <v>456</v>
      </c>
      <c r="H616" s="11" t="s">
        <v>96</v>
      </c>
      <c r="I616" s="11" t="s">
        <v>187</v>
      </c>
      <c r="J616" s="11" t="s">
        <v>1201</v>
      </c>
      <c r="K616" s="11" t="s">
        <v>189</v>
      </c>
    </row>
    <row r="617" spans="4:11" ht="14.25" customHeight="1">
      <c r="E617" s="11" t="s">
        <v>1216</v>
      </c>
      <c r="F617" s="11">
        <v>2</v>
      </c>
      <c r="G617" s="11" t="s">
        <v>456</v>
      </c>
      <c r="H617" s="11" t="s">
        <v>96</v>
      </c>
      <c r="I617" s="11" t="s">
        <v>187</v>
      </c>
      <c r="J617" s="11" t="s">
        <v>1201</v>
      </c>
      <c r="K617" s="11" t="s">
        <v>189</v>
      </c>
    </row>
    <row r="618" spans="4:11" ht="14.25" customHeight="1">
      <c r="E618" s="11" t="s">
        <v>725</v>
      </c>
      <c r="F618" s="11">
        <v>0.5</v>
      </c>
      <c r="G618" s="11" t="s">
        <v>456</v>
      </c>
      <c r="H618" s="11" t="s">
        <v>96</v>
      </c>
      <c r="I618" s="11" t="s">
        <v>187</v>
      </c>
      <c r="J618" s="11" t="s">
        <v>1201</v>
      </c>
      <c r="K618" s="11" t="s">
        <v>189</v>
      </c>
    </row>
    <row r="619" spans="4:11" ht="14.25" customHeight="1">
      <c r="E619" s="11" t="s">
        <v>730</v>
      </c>
      <c r="F619" s="11">
        <v>0</v>
      </c>
      <c r="G619" s="11" t="s">
        <v>456</v>
      </c>
      <c r="H619" s="11" t="s">
        <v>96</v>
      </c>
      <c r="I619" s="11" t="s">
        <v>187</v>
      </c>
      <c r="J619" s="11" t="s">
        <v>1201</v>
      </c>
      <c r="K619" s="11" t="s">
        <v>189</v>
      </c>
    </row>
    <row r="620" spans="4:11" ht="14.25" customHeight="1">
      <c r="E620" s="11" t="s">
        <v>852</v>
      </c>
      <c r="F620" s="11" t="s">
        <v>1215</v>
      </c>
      <c r="G620" s="11" t="s">
        <v>456</v>
      </c>
      <c r="H620" s="11" t="s">
        <v>96</v>
      </c>
      <c r="I620" s="11" t="s">
        <v>187</v>
      </c>
      <c r="J620" s="11" t="s">
        <v>1201</v>
      </c>
      <c r="K620" s="11" t="s">
        <v>189</v>
      </c>
    </row>
    <row r="621" spans="4:11" ht="14.25" customHeight="1">
      <c r="E621" s="11" t="s">
        <v>1217</v>
      </c>
      <c r="F621" s="11">
        <v>0</v>
      </c>
      <c r="G621" s="11" t="s">
        <v>456</v>
      </c>
      <c r="H621" s="11" t="s">
        <v>96</v>
      </c>
      <c r="I621" s="11" t="s">
        <v>187</v>
      </c>
      <c r="J621" s="11" t="s">
        <v>1201</v>
      </c>
      <c r="K621" s="11" t="s">
        <v>189</v>
      </c>
    </row>
    <row r="622" spans="4:11" ht="14.25" customHeight="1">
      <c r="E622" s="11" t="s">
        <v>1219</v>
      </c>
      <c r="F622" s="11" t="s">
        <v>1215</v>
      </c>
      <c r="G622" s="11" t="s">
        <v>456</v>
      </c>
      <c r="H622" s="11" t="s">
        <v>96</v>
      </c>
      <c r="I622" s="11" t="s">
        <v>187</v>
      </c>
      <c r="J622" s="11" t="s">
        <v>1201</v>
      </c>
      <c r="K622" s="11" t="s">
        <v>189</v>
      </c>
    </row>
    <row r="623" spans="4:11" ht="14.25" customHeight="1">
      <c r="E623" s="11" t="s">
        <v>882</v>
      </c>
      <c r="F623" s="11" t="s">
        <v>1215</v>
      </c>
      <c r="G623" s="11" t="s">
        <v>456</v>
      </c>
      <c r="H623" s="11" t="s">
        <v>96</v>
      </c>
      <c r="I623" s="11" t="s">
        <v>187</v>
      </c>
      <c r="J623" s="11" t="s">
        <v>1201</v>
      </c>
      <c r="K623" s="11" t="s">
        <v>189</v>
      </c>
    </row>
    <row r="624" spans="4:11" ht="14.25" customHeight="1">
      <c r="E624" s="11" t="s">
        <v>754</v>
      </c>
      <c r="F624" s="11">
        <v>0</v>
      </c>
      <c r="G624" s="11" t="s">
        <v>456</v>
      </c>
      <c r="H624" s="11" t="s">
        <v>96</v>
      </c>
      <c r="I624" s="11" t="s">
        <v>187</v>
      </c>
      <c r="J624" s="11" t="s">
        <v>1201</v>
      </c>
      <c r="K624" s="11" t="s">
        <v>189</v>
      </c>
    </row>
    <row r="625" spans="1:12" ht="14.25" customHeight="1">
      <c r="E625" s="11" t="s">
        <v>1223</v>
      </c>
      <c r="F625" s="11">
        <v>0</v>
      </c>
      <c r="G625" s="11" t="s">
        <v>456</v>
      </c>
      <c r="H625" s="11" t="s">
        <v>96</v>
      </c>
      <c r="I625" s="11" t="s">
        <v>187</v>
      </c>
      <c r="J625" s="11" t="s">
        <v>1201</v>
      </c>
      <c r="K625" s="11" t="s">
        <v>189</v>
      </c>
    </row>
    <row r="626" spans="1:12" ht="14.25" customHeight="1">
      <c r="E626" s="11" t="s">
        <v>1224</v>
      </c>
      <c r="F626" s="11">
        <v>0</v>
      </c>
      <c r="G626" s="11" t="s">
        <v>456</v>
      </c>
      <c r="H626" s="11" t="s">
        <v>96</v>
      </c>
      <c r="I626" s="11" t="s">
        <v>187</v>
      </c>
      <c r="J626" s="11" t="s">
        <v>1201</v>
      </c>
      <c r="K626" s="11" t="s">
        <v>189</v>
      </c>
    </row>
    <row r="627" spans="1:12" ht="14.25" customHeight="1">
      <c r="E627" s="11" t="s">
        <v>1225</v>
      </c>
      <c r="F627" s="11">
        <v>3</v>
      </c>
      <c r="G627" s="11" t="s">
        <v>456</v>
      </c>
      <c r="H627" s="11" t="s">
        <v>96</v>
      </c>
      <c r="I627" s="11" t="s">
        <v>187</v>
      </c>
      <c r="J627" s="11" t="s">
        <v>1201</v>
      </c>
      <c r="K627" s="11" t="s">
        <v>189</v>
      </c>
    </row>
    <row r="628" spans="1:12" ht="14.25" customHeight="1">
      <c r="A628" s="11" t="s">
        <v>180</v>
      </c>
      <c r="B628" s="15" t="s">
        <v>181</v>
      </c>
      <c r="C628" s="11" t="s">
        <v>190</v>
      </c>
      <c r="E628" s="11" t="s">
        <v>421</v>
      </c>
      <c r="F628" s="11">
        <v>2808</v>
      </c>
      <c r="G628" s="11" t="s">
        <v>592</v>
      </c>
      <c r="H628" s="11" t="s">
        <v>63</v>
      </c>
      <c r="I628" s="11" t="s">
        <v>1241</v>
      </c>
      <c r="J628" s="11" t="s">
        <v>1242</v>
      </c>
      <c r="K628" s="11" t="s">
        <v>1243</v>
      </c>
    </row>
    <row r="629" spans="1:12" ht="14.25" customHeight="1">
      <c r="D629" s="11" t="s">
        <v>1244</v>
      </c>
      <c r="E629" s="11" t="s">
        <v>1245</v>
      </c>
      <c r="F629" s="11" t="s">
        <v>1246</v>
      </c>
      <c r="G629" s="11" t="s">
        <v>456</v>
      </c>
      <c r="H629" s="11" t="s">
        <v>63</v>
      </c>
      <c r="I629" s="11" t="s">
        <v>1241</v>
      </c>
      <c r="J629" s="11" t="s">
        <v>1242</v>
      </c>
      <c r="K629" s="11" t="s">
        <v>1243</v>
      </c>
      <c r="L629" s="11" t="s">
        <v>1247</v>
      </c>
    </row>
    <row r="630" spans="1:12" ht="14.25" customHeight="1">
      <c r="E630" s="11" t="s">
        <v>1248</v>
      </c>
      <c r="F630" s="11">
        <v>0.1</v>
      </c>
      <c r="G630" s="11" t="s">
        <v>456</v>
      </c>
      <c r="H630" s="11" t="s">
        <v>63</v>
      </c>
      <c r="I630" s="11" t="s">
        <v>1241</v>
      </c>
      <c r="J630" s="11" t="s">
        <v>1242</v>
      </c>
      <c r="K630" s="11" t="s">
        <v>1243</v>
      </c>
    </row>
    <row r="631" spans="1:12" ht="14.25" customHeight="1">
      <c r="E631" s="11" t="s">
        <v>1249</v>
      </c>
      <c r="F631" s="11">
        <v>2.2999999999999998</v>
      </c>
      <c r="G631" s="11" t="s">
        <v>456</v>
      </c>
      <c r="H631" s="11" t="s">
        <v>63</v>
      </c>
      <c r="I631" s="11" t="s">
        <v>1241</v>
      </c>
      <c r="J631" s="11" t="s">
        <v>1242</v>
      </c>
      <c r="K631" s="11" t="s">
        <v>1243</v>
      </c>
    </row>
    <row r="632" spans="1:12" ht="14.25" customHeight="1">
      <c r="E632" s="11" t="s">
        <v>1251</v>
      </c>
      <c r="F632" s="11">
        <v>15</v>
      </c>
      <c r="G632" s="11" t="s">
        <v>456</v>
      </c>
      <c r="H632" s="11" t="s">
        <v>63</v>
      </c>
      <c r="I632" s="11" t="s">
        <v>1241</v>
      </c>
      <c r="J632" s="11" t="s">
        <v>1242</v>
      </c>
      <c r="K632" s="11" t="s">
        <v>1243</v>
      </c>
    </row>
    <row r="633" spans="1:12" ht="14.25" customHeight="1">
      <c r="E633" s="11" t="s">
        <v>1253</v>
      </c>
      <c r="F633" s="11">
        <v>0.9</v>
      </c>
      <c r="G633" s="11" t="s">
        <v>456</v>
      </c>
      <c r="H633" s="11" t="s">
        <v>63</v>
      </c>
      <c r="I633" s="11" t="s">
        <v>1241</v>
      </c>
      <c r="J633" s="11" t="s">
        <v>1242</v>
      </c>
      <c r="K633" s="11" t="s">
        <v>1243</v>
      </c>
    </row>
    <row r="634" spans="1:12" ht="14.25" customHeight="1">
      <c r="E634" s="11" t="s">
        <v>1254</v>
      </c>
      <c r="F634" s="11">
        <v>0.3</v>
      </c>
      <c r="G634" s="11" t="s">
        <v>456</v>
      </c>
      <c r="H634" s="11" t="s">
        <v>63</v>
      </c>
      <c r="I634" s="11" t="s">
        <v>1241</v>
      </c>
      <c r="J634" s="11" t="s">
        <v>1242</v>
      </c>
      <c r="K634" s="11" t="s">
        <v>1243</v>
      </c>
    </row>
    <row r="635" spans="1:12" ht="14.25" customHeight="1">
      <c r="E635" s="11" t="s">
        <v>1256</v>
      </c>
      <c r="F635" s="11" t="s">
        <v>1246</v>
      </c>
      <c r="G635" s="11" t="s">
        <v>456</v>
      </c>
      <c r="H635" s="11" t="s">
        <v>63</v>
      </c>
      <c r="I635" s="11" t="s">
        <v>1241</v>
      </c>
      <c r="J635" s="11" t="s">
        <v>1242</v>
      </c>
      <c r="K635" s="11" t="s">
        <v>1243</v>
      </c>
    </row>
    <row r="636" spans="1:12" ht="14.25" customHeight="1">
      <c r="E636" s="11" t="s">
        <v>974</v>
      </c>
      <c r="F636" s="11" t="s">
        <v>1246</v>
      </c>
      <c r="G636" s="11" t="s">
        <v>456</v>
      </c>
      <c r="H636" s="11" t="s">
        <v>63</v>
      </c>
      <c r="I636" s="11" t="s">
        <v>1241</v>
      </c>
      <c r="J636" s="11" t="s">
        <v>1242</v>
      </c>
      <c r="K636" s="11" t="s">
        <v>1243</v>
      </c>
    </row>
    <row r="637" spans="1:12" ht="14.25" customHeight="1">
      <c r="E637" s="11" t="s">
        <v>831</v>
      </c>
      <c r="F637" s="11">
        <v>0.1</v>
      </c>
      <c r="G637" s="11" t="s">
        <v>456</v>
      </c>
      <c r="H637" s="11" t="s">
        <v>63</v>
      </c>
      <c r="I637" s="11" t="s">
        <v>1241</v>
      </c>
      <c r="J637" s="11" t="s">
        <v>1242</v>
      </c>
      <c r="K637" s="11" t="s">
        <v>1243</v>
      </c>
    </row>
    <row r="638" spans="1:12" ht="14.25" customHeight="1">
      <c r="E638" s="11" t="s">
        <v>1258</v>
      </c>
      <c r="F638" s="11" t="s">
        <v>1246</v>
      </c>
      <c r="G638" s="11" t="s">
        <v>456</v>
      </c>
      <c r="H638" s="11" t="s">
        <v>63</v>
      </c>
      <c r="I638" s="11" t="s">
        <v>1241</v>
      </c>
      <c r="J638" s="11" t="s">
        <v>1242</v>
      </c>
      <c r="K638" s="11" t="s">
        <v>1243</v>
      </c>
    </row>
    <row r="639" spans="1:12" ht="14.25" customHeight="1">
      <c r="E639" s="11" t="s">
        <v>1259</v>
      </c>
      <c r="F639" s="11">
        <v>0.3</v>
      </c>
      <c r="G639" s="11" t="s">
        <v>456</v>
      </c>
      <c r="H639" s="11" t="s">
        <v>63</v>
      </c>
      <c r="I639" s="11" t="s">
        <v>1241</v>
      </c>
      <c r="J639" s="11" t="s">
        <v>1242</v>
      </c>
      <c r="K639" s="11" t="s">
        <v>1243</v>
      </c>
    </row>
    <row r="640" spans="1:12" ht="14.25" customHeight="1">
      <c r="E640" s="11" t="s">
        <v>1260</v>
      </c>
      <c r="F640" s="11" t="s">
        <v>1246</v>
      </c>
      <c r="G640" s="11" t="s">
        <v>456</v>
      </c>
      <c r="H640" s="11" t="s">
        <v>63</v>
      </c>
      <c r="I640" s="11" t="s">
        <v>1241</v>
      </c>
      <c r="J640" s="11" t="s">
        <v>1242</v>
      </c>
      <c r="K640" s="11" t="s">
        <v>1243</v>
      </c>
    </row>
    <row r="641" spans="5:11" ht="14.25" customHeight="1">
      <c r="E641" s="11" t="s">
        <v>1261</v>
      </c>
      <c r="F641" s="11" t="s">
        <v>1246</v>
      </c>
      <c r="G641" s="11" t="s">
        <v>456</v>
      </c>
      <c r="H641" s="11" t="s">
        <v>63</v>
      </c>
      <c r="I641" s="11" t="s">
        <v>1241</v>
      </c>
      <c r="J641" s="11" t="s">
        <v>1242</v>
      </c>
      <c r="K641" s="11" t="s">
        <v>1243</v>
      </c>
    </row>
    <row r="642" spans="5:11" ht="14.25" customHeight="1">
      <c r="E642" s="11" t="s">
        <v>852</v>
      </c>
      <c r="F642" s="11">
        <v>1</v>
      </c>
      <c r="G642" s="11" t="s">
        <v>456</v>
      </c>
      <c r="H642" s="11" t="s">
        <v>63</v>
      </c>
      <c r="I642" s="11" t="s">
        <v>1241</v>
      </c>
      <c r="J642" s="11" t="s">
        <v>1242</v>
      </c>
      <c r="K642" s="11" t="s">
        <v>1243</v>
      </c>
    </row>
    <row r="643" spans="5:11" ht="14.25" customHeight="1">
      <c r="E643" s="11" t="s">
        <v>882</v>
      </c>
      <c r="F643" s="11" t="s">
        <v>1246</v>
      </c>
      <c r="G643" s="11" t="s">
        <v>456</v>
      </c>
      <c r="H643" s="11" t="s">
        <v>63</v>
      </c>
      <c r="I643" s="11" t="s">
        <v>1241</v>
      </c>
      <c r="J643" s="11" t="s">
        <v>1242</v>
      </c>
      <c r="K643" s="11" t="s">
        <v>1243</v>
      </c>
    </row>
    <row r="644" spans="5:11" ht="14.25" customHeight="1">
      <c r="E644" s="11" t="s">
        <v>1265</v>
      </c>
      <c r="F644" s="11">
        <v>0.5</v>
      </c>
      <c r="G644" s="11" t="s">
        <v>456</v>
      </c>
      <c r="H644" s="11" t="s">
        <v>63</v>
      </c>
      <c r="I644" s="11" t="s">
        <v>1241</v>
      </c>
      <c r="J644" s="11" t="s">
        <v>1242</v>
      </c>
      <c r="K644" s="11" t="s">
        <v>1243</v>
      </c>
    </row>
    <row r="645" spans="5:11" ht="14.25" customHeight="1">
      <c r="E645" s="11" t="s">
        <v>1268</v>
      </c>
      <c r="F645" s="11">
        <v>0.4</v>
      </c>
      <c r="G645" s="11" t="s">
        <v>456</v>
      </c>
      <c r="H645" s="11" t="s">
        <v>63</v>
      </c>
      <c r="I645" s="11" t="s">
        <v>1241</v>
      </c>
      <c r="J645" s="11" t="s">
        <v>1242</v>
      </c>
      <c r="K645" s="11" t="s">
        <v>1243</v>
      </c>
    </row>
    <row r="646" spans="5:11" ht="14.25" customHeight="1">
      <c r="E646" s="11" t="s">
        <v>1269</v>
      </c>
      <c r="F646" s="11">
        <v>0.1</v>
      </c>
      <c r="G646" s="11" t="s">
        <v>456</v>
      </c>
      <c r="H646" s="11" t="s">
        <v>63</v>
      </c>
      <c r="I646" s="11" t="s">
        <v>1241</v>
      </c>
      <c r="J646" s="11" t="s">
        <v>1242</v>
      </c>
      <c r="K646" s="11" t="s">
        <v>1243</v>
      </c>
    </row>
    <row r="647" spans="5:11" ht="14.25" customHeight="1">
      <c r="E647" s="11" t="s">
        <v>1270</v>
      </c>
      <c r="F647" s="11">
        <v>1.2</v>
      </c>
      <c r="G647" s="11" t="s">
        <v>456</v>
      </c>
      <c r="H647" s="11" t="s">
        <v>63</v>
      </c>
      <c r="I647" s="11" t="s">
        <v>1241</v>
      </c>
      <c r="J647" s="11" t="s">
        <v>1242</v>
      </c>
      <c r="K647" s="11" t="s">
        <v>1243</v>
      </c>
    </row>
    <row r="648" spans="5:11" ht="14.25" customHeight="1">
      <c r="E648" s="11" t="s">
        <v>1271</v>
      </c>
      <c r="F648" s="11">
        <v>0.1</v>
      </c>
      <c r="G648" s="11" t="s">
        <v>456</v>
      </c>
      <c r="H648" s="11" t="s">
        <v>63</v>
      </c>
      <c r="I648" s="11" t="s">
        <v>1241</v>
      </c>
      <c r="J648" s="11" t="s">
        <v>1242</v>
      </c>
      <c r="K648" s="11" t="s">
        <v>1243</v>
      </c>
    </row>
    <row r="649" spans="5:11" ht="14.25" customHeight="1">
      <c r="E649" s="11" t="s">
        <v>272</v>
      </c>
      <c r="F649" s="11">
        <v>0.7</v>
      </c>
      <c r="G649" s="11" t="s">
        <v>456</v>
      </c>
      <c r="H649" s="11" t="s">
        <v>63</v>
      </c>
      <c r="I649" s="11" t="s">
        <v>1241</v>
      </c>
      <c r="J649" s="11" t="s">
        <v>1242</v>
      </c>
      <c r="K649" s="11" t="s">
        <v>1243</v>
      </c>
    </row>
    <row r="650" spans="5:11" ht="14.25" customHeight="1">
      <c r="E650" s="11" t="s">
        <v>1274</v>
      </c>
      <c r="F650" s="11" t="s">
        <v>1246</v>
      </c>
      <c r="G650" s="11" t="s">
        <v>456</v>
      </c>
      <c r="H650" s="11" t="s">
        <v>63</v>
      </c>
      <c r="I650" s="11" t="s">
        <v>1241</v>
      </c>
      <c r="J650" s="11" t="s">
        <v>1242</v>
      </c>
      <c r="K650" s="11" t="s">
        <v>1243</v>
      </c>
    </row>
    <row r="651" spans="5:11" ht="14.25" customHeight="1">
      <c r="E651" s="11" t="s">
        <v>1276</v>
      </c>
      <c r="F651" s="11" t="s">
        <v>1246</v>
      </c>
      <c r="G651" s="11" t="s">
        <v>456</v>
      </c>
      <c r="H651" s="11" t="s">
        <v>63</v>
      </c>
      <c r="I651" s="11" t="s">
        <v>1241</v>
      </c>
      <c r="J651" s="11" t="s">
        <v>1242</v>
      </c>
      <c r="K651" s="11" t="s">
        <v>1243</v>
      </c>
    </row>
    <row r="652" spans="5:11" ht="14.25" customHeight="1">
      <c r="E652" s="11" t="s">
        <v>1277</v>
      </c>
      <c r="F652" s="11" t="s">
        <v>1246</v>
      </c>
      <c r="G652" s="11" t="s">
        <v>456</v>
      </c>
      <c r="H652" s="11" t="s">
        <v>63</v>
      </c>
      <c r="I652" s="11" t="s">
        <v>1241</v>
      </c>
      <c r="J652" s="11" t="s">
        <v>1242</v>
      </c>
      <c r="K652" s="11" t="s">
        <v>1243</v>
      </c>
    </row>
    <row r="653" spans="5:11" ht="14.25" customHeight="1">
      <c r="E653" s="11" t="s">
        <v>175</v>
      </c>
      <c r="F653" s="11">
        <v>23.5</v>
      </c>
      <c r="G653" s="11" t="s">
        <v>456</v>
      </c>
      <c r="H653" s="11" t="s">
        <v>63</v>
      </c>
      <c r="I653" s="11" t="s">
        <v>1241</v>
      </c>
      <c r="J653" s="11" t="s">
        <v>1242</v>
      </c>
      <c r="K653" s="11" t="s">
        <v>1243</v>
      </c>
    </row>
    <row r="654" spans="5:11" ht="14.25" customHeight="1">
      <c r="E654" s="11" t="s">
        <v>1278</v>
      </c>
      <c r="F654" s="11" t="s">
        <v>1246</v>
      </c>
      <c r="G654" s="11" t="s">
        <v>456</v>
      </c>
      <c r="H654" s="11" t="s">
        <v>63</v>
      </c>
      <c r="I654" s="11" t="s">
        <v>1241</v>
      </c>
      <c r="J654" s="11" t="s">
        <v>1242</v>
      </c>
      <c r="K654" s="11" t="s">
        <v>1243</v>
      </c>
    </row>
    <row r="655" spans="5:11" ht="14.25" customHeight="1">
      <c r="E655" s="11" t="s">
        <v>911</v>
      </c>
      <c r="F655" s="11">
        <v>1.6</v>
      </c>
      <c r="G655" s="11" t="s">
        <v>456</v>
      </c>
      <c r="H655" s="11" t="s">
        <v>63</v>
      </c>
      <c r="I655" s="11" t="s">
        <v>1241</v>
      </c>
      <c r="J655" s="11" t="s">
        <v>1242</v>
      </c>
      <c r="K655" s="11" t="s">
        <v>1243</v>
      </c>
    </row>
    <row r="656" spans="5:11" ht="14.25" customHeight="1">
      <c r="E656" s="11" t="s">
        <v>136</v>
      </c>
      <c r="F656" s="11">
        <v>3.3</v>
      </c>
      <c r="G656" s="11" t="s">
        <v>456</v>
      </c>
      <c r="H656" s="11" t="s">
        <v>63</v>
      </c>
      <c r="I656" s="11" t="s">
        <v>1241</v>
      </c>
      <c r="J656" s="11" t="s">
        <v>1242</v>
      </c>
      <c r="K656" s="11" t="s">
        <v>1243</v>
      </c>
    </row>
    <row r="657" spans="5:11" ht="14.25" customHeight="1">
      <c r="E657" s="11" t="s">
        <v>1282</v>
      </c>
      <c r="F657" s="11">
        <v>0.2</v>
      </c>
      <c r="G657" s="11" t="s">
        <v>456</v>
      </c>
      <c r="H657" s="11" t="s">
        <v>63</v>
      </c>
      <c r="I657" s="11" t="s">
        <v>1241</v>
      </c>
      <c r="J657" s="11" t="s">
        <v>1242</v>
      </c>
      <c r="K657" s="11" t="s">
        <v>1243</v>
      </c>
    </row>
    <row r="658" spans="5:11" ht="14.25" customHeight="1">
      <c r="E658" s="11" t="s">
        <v>1283</v>
      </c>
      <c r="F658" s="11">
        <v>0.6</v>
      </c>
      <c r="G658" s="11" t="s">
        <v>456</v>
      </c>
      <c r="H658" s="11" t="s">
        <v>63</v>
      </c>
      <c r="I658" s="11" t="s">
        <v>1241</v>
      </c>
      <c r="J658" s="11" t="s">
        <v>1242</v>
      </c>
      <c r="K658" s="11" t="s">
        <v>1243</v>
      </c>
    </row>
    <row r="659" spans="5:11" ht="14.25" customHeight="1">
      <c r="E659" s="11" t="s">
        <v>987</v>
      </c>
      <c r="F659" s="11">
        <v>2.5</v>
      </c>
      <c r="G659" s="11" t="s">
        <v>456</v>
      </c>
      <c r="H659" s="11" t="s">
        <v>63</v>
      </c>
      <c r="I659" s="11" t="s">
        <v>1241</v>
      </c>
      <c r="J659" s="11" t="s">
        <v>1242</v>
      </c>
      <c r="K659" s="11" t="s">
        <v>1243</v>
      </c>
    </row>
    <row r="660" spans="5:11" ht="14.25" customHeight="1">
      <c r="E660" s="11" t="s">
        <v>1284</v>
      </c>
      <c r="F660" s="11" t="s">
        <v>1246</v>
      </c>
      <c r="G660" s="11" t="s">
        <v>456</v>
      </c>
      <c r="H660" s="11" t="s">
        <v>63</v>
      </c>
      <c r="I660" s="11" t="s">
        <v>1241</v>
      </c>
      <c r="J660" s="11" t="s">
        <v>1242</v>
      </c>
      <c r="K660" s="11" t="s">
        <v>1243</v>
      </c>
    </row>
    <row r="661" spans="5:11" ht="14.25" customHeight="1">
      <c r="E661" s="11" t="s">
        <v>986</v>
      </c>
      <c r="F661" s="11" t="s">
        <v>1246</v>
      </c>
      <c r="G661" s="11" t="s">
        <v>456</v>
      </c>
      <c r="H661" s="11" t="s">
        <v>63</v>
      </c>
      <c r="I661" s="11" t="s">
        <v>1241</v>
      </c>
      <c r="J661" s="11" t="s">
        <v>1242</v>
      </c>
      <c r="K661" s="11" t="s">
        <v>1243</v>
      </c>
    </row>
    <row r="662" spans="5:11" ht="14.25" customHeight="1">
      <c r="E662" s="11" t="s">
        <v>1285</v>
      </c>
      <c r="F662" s="11">
        <v>0.1</v>
      </c>
      <c r="G662" s="11" t="s">
        <v>456</v>
      </c>
      <c r="H662" s="11" t="s">
        <v>63</v>
      </c>
      <c r="I662" s="11" t="s">
        <v>1241</v>
      </c>
      <c r="J662" s="11" t="s">
        <v>1242</v>
      </c>
      <c r="K662" s="11" t="s">
        <v>1243</v>
      </c>
    </row>
    <row r="663" spans="5:11" ht="14.25" customHeight="1">
      <c r="E663" s="11" t="s">
        <v>529</v>
      </c>
      <c r="F663" s="11">
        <v>2</v>
      </c>
      <c r="G663" s="11" t="s">
        <v>456</v>
      </c>
      <c r="H663" s="11" t="s">
        <v>63</v>
      </c>
      <c r="I663" s="11" t="s">
        <v>1241</v>
      </c>
      <c r="J663" s="11" t="s">
        <v>1242</v>
      </c>
      <c r="K663" s="11" t="s">
        <v>1243</v>
      </c>
    </row>
    <row r="664" spans="5:11" ht="14.25" customHeight="1">
      <c r="E664" s="11" t="s">
        <v>1288</v>
      </c>
      <c r="F664" s="11">
        <v>1</v>
      </c>
      <c r="G664" s="11" t="s">
        <v>456</v>
      </c>
      <c r="H664" s="11" t="s">
        <v>63</v>
      </c>
      <c r="I664" s="11" t="s">
        <v>1241</v>
      </c>
      <c r="J664" s="11" t="s">
        <v>1242</v>
      </c>
      <c r="K664" s="11" t="s">
        <v>1243</v>
      </c>
    </row>
    <row r="665" spans="5:11" ht="14.25" customHeight="1">
      <c r="E665" s="11" t="s">
        <v>1290</v>
      </c>
      <c r="F665" s="11">
        <v>2.5</v>
      </c>
      <c r="G665" s="11" t="s">
        <v>456</v>
      </c>
      <c r="H665" s="11" t="s">
        <v>63</v>
      </c>
      <c r="I665" s="11" t="s">
        <v>1241</v>
      </c>
      <c r="J665" s="11" t="s">
        <v>1242</v>
      </c>
      <c r="K665" s="11" t="s">
        <v>1243</v>
      </c>
    </row>
    <row r="666" spans="5:11" ht="14.25" customHeight="1">
      <c r="E666" s="11" t="s">
        <v>1291</v>
      </c>
      <c r="F666" s="11">
        <v>1.2</v>
      </c>
      <c r="G666" s="11" t="s">
        <v>456</v>
      </c>
      <c r="H666" s="11" t="s">
        <v>63</v>
      </c>
      <c r="I666" s="11" t="s">
        <v>1241</v>
      </c>
      <c r="J666" s="11" t="s">
        <v>1242</v>
      </c>
      <c r="K666" s="11" t="s">
        <v>1243</v>
      </c>
    </row>
    <row r="667" spans="5:11" ht="14.25" customHeight="1">
      <c r="E667" s="11" t="s">
        <v>318</v>
      </c>
      <c r="F667" s="11" t="s">
        <v>1246</v>
      </c>
      <c r="G667" s="11" t="s">
        <v>456</v>
      </c>
      <c r="H667" s="11" t="s">
        <v>63</v>
      </c>
      <c r="I667" s="11" t="s">
        <v>1241</v>
      </c>
      <c r="J667" s="11" t="s">
        <v>1242</v>
      </c>
      <c r="K667" s="11" t="s">
        <v>1243</v>
      </c>
    </row>
    <row r="668" spans="5:11" ht="14.25" customHeight="1">
      <c r="E668" s="11" t="s">
        <v>677</v>
      </c>
      <c r="F668" s="11">
        <v>0.9</v>
      </c>
      <c r="G668" s="11" t="s">
        <v>456</v>
      </c>
      <c r="H668" s="11" t="s">
        <v>63</v>
      </c>
      <c r="I668" s="11" t="s">
        <v>1241</v>
      </c>
      <c r="J668" s="11" t="s">
        <v>1242</v>
      </c>
      <c r="K668" s="11" t="s">
        <v>1243</v>
      </c>
    </row>
    <row r="669" spans="5:11" ht="14.25" customHeight="1">
      <c r="E669" s="11" t="s">
        <v>1292</v>
      </c>
      <c r="F669" s="11">
        <v>1.5</v>
      </c>
      <c r="G669" s="11" t="s">
        <v>456</v>
      </c>
      <c r="H669" s="11" t="s">
        <v>63</v>
      </c>
      <c r="I669" s="11" t="s">
        <v>1241</v>
      </c>
      <c r="J669" s="11" t="s">
        <v>1242</v>
      </c>
      <c r="K669" s="11" t="s">
        <v>1243</v>
      </c>
    </row>
    <row r="670" spans="5:11" ht="14.25" customHeight="1">
      <c r="E670" s="11" t="s">
        <v>1293</v>
      </c>
      <c r="F670" s="11">
        <v>0.2</v>
      </c>
      <c r="G670" s="11" t="s">
        <v>456</v>
      </c>
      <c r="H670" s="11" t="s">
        <v>63</v>
      </c>
      <c r="I670" s="11" t="s">
        <v>1241</v>
      </c>
      <c r="J670" s="11" t="s">
        <v>1242</v>
      </c>
      <c r="K670" s="11" t="s">
        <v>1243</v>
      </c>
    </row>
    <row r="671" spans="5:11" ht="14.25" customHeight="1">
      <c r="E671" s="11" t="s">
        <v>731</v>
      </c>
      <c r="F671" s="11" t="s">
        <v>1246</v>
      </c>
      <c r="G671" s="11" t="s">
        <v>456</v>
      </c>
      <c r="H671" s="11" t="s">
        <v>63</v>
      </c>
      <c r="I671" s="11" t="s">
        <v>1241</v>
      </c>
      <c r="J671" s="11" t="s">
        <v>1242</v>
      </c>
      <c r="K671" s="11" t="s">
        <v>1243</v>
      </c>
    </row>
    <row r="672" spans="5:11" ht="14.25" customHeight="1">
      <c r="E672" s="11" t="s">
        <v>1294</v>
      </c>
      <c r="F672" s="11">
        <v>2.5</v>
      </c>
      <c r="G672" s="11" t="s">
        <v>456</v>
      </c>
      <c r="H672" s="11" t="s">
        <v>63</v>
      </c>
      <c r="I672" s="11" t="s">
        <v>1241</v>
      </c>
      <c r="J672" s="11" t="s">
        <v>1242</v>
      </c>
      <c r="K672" s="11" t="s">
        <v>1243</v>
      </c>
    </row>
    <row r="673" spans="1:12" ht="14.25" customHeight="1">
      <c r="E673" s="11" t="s">
        <v>1296</v>
      </c>
      <c r="F673" s="11">
        <v>5.3</v>
      </c>
      <c r="G673" s="11" t="s">
        <v>456</v>
      </c>
      <c r="H673" s="11" t="s">
        <v>63</v>
      </c>
      <c r="I673" s="11" t="s">
        <v>1241</v>
      </c>
      <c r="J673" s="11" t="s">
        <v>1242</v>
      </c>
      <c r="K673" s="11" t="s">
        <v>1243</v>
      </c>
    </row>
    <row r="674" spans="1:12" ht="14.25" customHeight="1">
      <c r="E674" s="11" t="s">
        <v>1298</v>
      </c>
      <c r="F674" s="11">
        <v>28.1</v>
      </c>
      <c r="G674" s="11" t="s">
        <v>456</v>
      </c>
      <c r="H674" s="11" t="s">
        <v>63</v>
      </c>
      <c r="I674" s="11" t="s">
        <v>1241</v>
      </c>
      <c r="J674" s="11" t="s">
        <v>1242</v>
      </c>
      <c r="K674" s="11" t="s">
        <v>1243</v>
      </c>
    </row>
    <row r="675" spans="1:12" ht="14.25" customHeight="1">
      <c r="E675" s="11" t="s">
        <v>1117</v>
      </c>
      <c r="F675" s="11">
        <v>0.1</v>
      </c>
      <c r="G675" s="11" t="s">
        <v>456</v>
      </c>
      <c r="H675" s="11" t="s">
        <v>63</v>
      </c>
      <c r="I675" s="11" t="s">
        <v>1241</v>
      </c>
      <c r="J675" s="11" t="s">
        <v>1242</v>
      </c>
      <c r="K675" s="11" t="s">
        <v>1243</v>
      </c>
    </row>
    <row r="676" spans="1:12" ht="14.25" customHeight="1">
      <c r="A676" s="11" t="s">
        <v>180</v>
      </c>
      <c r="B676" s="15" t="s">
        <v>181</v>
      </c>
      <c r="C676" s="11">
        <v>249</v>
      </c>
      <c r="E676" s="11" t="s">
        <v>421</v>
      </c>
      <c r="F676" s="11">
        <v>13.7</v>
      </c>
      <c r="G676" s="11" t="s">
        <v>398</v>
      </c>
      <c r="H676" s="11" t="s">
        <v>195</v>
      </c>
      <c r="I676" s="11" t="s">
        <v>196</v>
      </c>
      <c r="J676" s="11">
        <v>1992</v>
      </c>
      <c r="K676" s="11" t="s">
        <v>198</v>
      </c>
      <c r="L676" s="11" t="s">
        <v>1299</v>
      </c>
    </row>
    <row r="677" spans="1:12" ht="14.25" customHeight="1">
      <c r="D677" s="11" t="s">
        <v>1300</v>
      </c>
      <c r="E677" s="11" t="s">
        <v>1301</v>
      </c>
      <c r="F677" s="11">
        <v>0.05</v>
      </c>
      <c r="G677" s="11" t="s">
        <v>456</v>
      </c>
      <c r="H677" s="11" t="s">
        <v>195</v>
      </c>
      <c r="I677" s="11" t="s">
        <v>196</v>
      </c>
      <c r="J677" s="11">
        <v>1992</v>
      </c>
      <c r="K677" s="11" t="s">
        <v>198</v>
      </c>
    </row>
    <row r="678" spans="1:12" ht="14.25" customHeight="1">
      <c r="E678" s="11" t="s">
        <v>1303</v>
      </c>
      <c r="F678" s="11">
        <v>1.58</v>
      </c>
      <c r="G678" s="11" t="s">
        <v>456</v>
      </c>
      <c r="H678" s="11" t="s">
        <v>195</v>
      </c>
      <c r="I678" s="11" t="s">
        <v>196</v>
      </c>
      <c r="J678" s="11">
        <v>1992</v>
      </c>
      <c r="K678" s="11" t="s">
        <v>198</v>
      </c>
    </row>
    <row r="679" spans="1:12" ht="14.25" customHeight="1">
      <c r="E679" s="11" t="s">
        <v>136</v>
      </c>
      <c r="F679" s="11">
        <v>0.3</v>
      </c>
      <c r="G679" s="11" t="s">
        <v>456</v>
      </c>
      <c r="H679" s="11" t="s">
        <v>195</v>
      </c>
      <c r="I679" s="11" t="s">
        <v>196</v>
      </c>
      <c r="J679" s="11">
        <v>1992</v>
      </c>
      <c r="K679" s="11" t="s">
        <v>198</v>
      </c>
    </row>
    <row r="680" spans="1:12" ht="14.25" customHeight="1">
      <c r="E680" s="11" t="s">
        <v>181</v>
      </c>
      <c r="F680" s="11">
        <v>6.87</v>
      </c>
      <c r="G680" s="11" t="s">
        <v>456</v>
      </c>
      <c r="H680" s="11" t="s">
        <v>195</v>
      </c>
      <c r="I680" s="11" t="s">
        <v>196</v>
      </c>
      <c r="J680" s="11">
        <v>1992</v>
      </c>
      <c r="K680" s="11" t="s">
        <v>198</v>
      </c>
    </row>
    <row r="681" spans="1:12" ht="14.25" customHeight="1">
      <c r="E681" s="11" t="s">
        <v>939</v>
      </c>
      <c r="F681" s="11">
        <v>6.23</v>
      </c>
      <c r="G681" s="11" t="s">
        <v>456</v>
      </c>
      <c r="H681" s="11" t="s">
        <v>195</v>
      </c>
      <c r="I681" s="11" t="s">
        <v>196</v>
      </c>
      <c r="J681" s="11">
        <v>1992</v>
      </c>
      <c r="K681" s="11" t="s">
        <v>198</v>
      </c>
    </row>
    <row r="682" spans="1:12" ht="14.25" customHeight="1">
      <c r="E682" s="11" t="s">
        <v>1307</v>
      </c>
      <c r="F682" s="11">
        <v>1.52</v>
      </c>
      <c r="G682" s="11" t="s">
        <v>456</v>
      </c>
      <c r="H682" s="11" t="s">
        <v>195</v>
      </c>
      <c r="I682" s="11" t="s">
        <v>196</v>
      </c>
      <c r="J682" s="11">
        <v>1992</v>
      </c>
      <c r="K682" s="11" t="s">
        <v>198</v>
      </c>
    </row>
    <row r="683" spans="1:12" ht="14.25" customHeight="1">
      <c r="E683" s="11" t="s">
        <v>895</v>
      </c>
      <c r="F683" s="11">
        <v>0.16</v>
      </c>
      <c r="G683" s="11" t="s">
        <v>456</v>
      </c>
      <c r="H683" s="11" t="s">
        <v>195</v>
      </c>
      <c r="I683" s="11" t="s">
        <v>196</v>
      </c>
      <c r="J683" s="11">
        <v>1992</v>
      </c>
      <c r="K683" s="11" t="s">
        <v>198</v>
      </c>
    </row>
    <row r="684" spans="1:12" ht="14.25" customHeight="1">
      <c r="E684" s="11" t="s">
        <v>1311</v>
      </c>
      <c r="F684" s="11">
        <v>3.52</v>
      </c>
      <c r="G684" s="11" t="s">
        <v>456</v>
      </c>
      <c r="H684" s="11" t="s">
        <v>195</v>
      </c>
      <c r="I684" s="11" t="s">
        <v>196</v>
      </c>
      <c r="J684" s="11">
        <v>1992</v>
      </c>
      <c r="K684" s="11" t="s">
        <v>198</v>
      </c>
    </row>
    <row r="685" spans="1:12" ht="14.25" customHeight="1">
      <c r="E685" s="11" t="s">
        <v>1313</v>
      </c>
      <c r="F685" s="11">
        <v>4.5999999999999996</v>
      </c>
      <c r="G685" s="11" t="s">
        <v>456</v>
      </c>
      <c r="H685" s="11" t="s">
        <v>195</v>
      </c>
      <c r="I685" s="11" t="s">
        <v>196</v>
      </c>
      <c r="J685" s="11">
        <v>1992</v>
      </c>
      <c r="K685" s="11" t="s">
        <v>198</v>
      </c>
    </row>
    <row r="686" spans="1:12" ht="14.25" customHeight="1">
      <c r="E686" s="11" t="s">
        <v>953</v>
      </c>
      <c r="F686" s="11">
        <v>4.3899999999999997</v>
      </c>
      <c r="G686" s="11" t="s">
        <v>456</v>
      </c>
      <c r="H686" s="11" t="s">
        <v>195</v>
      </c>
      <c r="I686" s="11" t="s">
        <v>196</v>
      </c>
      <c r="J686" s="11">
        <v>1992</v>
      </c>
      <c r="K686" s="11" t="s">
        <v>198</v>
      </c>
    </row>
    <row r="687" spans="1:12" ht="14.25" customHeight="1">
      <c r="E687" s="11" t="s">
        <v>1314</v>
      </c>
      <c r="F687" s="11">
        <v>0.52</v>
      </c>
      <c r="G687" s="11" t="s">
        <v>456</v>
      </c>
      <c r="H687" s="11" t="s">
        <v>195</v>
      </c>
      <c r="I687" s="11" t="s">
        <v>196</v>
      </c>
      <c r="J687" s="11">
        <v>1992</v>
      </c>
      <c r="K687" s="11" t="s">
        <v>198</v>
      </c>
    </row>
    <row r="688" spans="1:12" ht="14.25" customHeight="1">
      <c r="E688" s="11" t="s">
        <v>1315</v>
      </c>
      <c r="F688" s="11">
        <v>0.32</v>
      </c>
      <c r="G688" s="11" t="s">
        <v>456</v>
      </c>
      <c r="H688" s="11" t="s">
        <v>195</v>
      </c>
      <c r="I688" s="11" t="s">
        <v>196</v>
      </c>
      <c r="J688" s="11">
        <v>1992</v>
      </c>
      <c r="K688" s="11" t="s">
        <v>198</v>
      </c>
    </row>
    <row r="689" spans="5:11" ht="14.25" customHeight="1">
      <c r="E689" s="11" t="s">
        <v>1210</v>
      </c>
      <c r="F689" s="11">
        <v>1.59</v>
      </c>
      <c r="G689" s="11" t="s">
        <v>456</v>
      </c>
      <c r="H689" s="11" t="s">
        <v>195</v>
      </c>
      <c r="I689" s="11" t="s">
        <v>196</v>
      </c>
      <c r="J689" s="11">
        <v>1992</v>
      </c>
      <c r="K689" s="11" t="s">
        <v>198</v>
      </c>
    </row>
    <row r="690" spans="5:11" ht="14.25" customHeight="1">
      <c r="E690" s="11" t="s">
        <v>1317</v>
      </c>
      <c r="F690" s="11">
        <v>0.01</v>
      </c>
      <c r="G690" s="11" t="s">
        <v>456</v>
      </c>
      <c r="H690" s="11" t="s">
        <v>195</v>
      </c>
      <c r="I690" s="11" t="s">
        <v>196</v>
      </c>
      <c r="J690" s="11">
        <v>1992</v>
      </c>
      <c r="K690" s="11" t="s">
        <v>198</v>
      </c>
    </row>
    <row r="691" spans="5:11" ht="14.25" customHeight="1">
      <c r="E691" s="11" t="s">
        <v>1318</v>
      </c>
      <c r="F691" s="11">
        <v>68.05</v>
      </c>
      <c r="G691" s="11" t="s">
        <v>456</v>
      </c>
      <c r="H691" s="11" t="s">
        <v>195</v>
      </c>
      <c r="I691" s="11" t="s">
        <v>196</v>
      </c>
      <c r="J691" s="11">
        <v>1992</v>
      </c>
      <c r="K691" s="11" t="s">
        <v>198</v>
      </c>
    </row>
    <row r="692" spans="5:11" ht="14.25" customHeight="1">
      <c r="E692" s="11" t="s">
        <v>1319</v>
      </c>
      <c r="F692" s="11">
        <v>0.16</v>
      </c>
      <c r="G692" s="11" t="s">
        <v>456</v>
      </c>
      <c r="H692" s="11" t="s">
        <v>195</v>
      </c>
      <c r="I692" s="11" t="s">
        <v>196</v>
      </c>
      <c r="J692" s="11">
        <v>1992</v>
      </c>
      <c r="K692" s="11" t="s">
        <v>198</v>
      </c>
    </row>
    <row r="693" spans="5:11" ht="14.25" customHeight="1">
      <c r="E693" s="11" t="s">
        <v>1320</v>
      </c>
      <c r="F693" s="11">
        <v>0.09</v>
      </c>
      <c r="G693" s="11" t="s">
        <v>456</v>
      </c>
      <c r="H693" s="11" t="s">
        <v>195</v>
      </c>
      <c r="I693" s="11" t="s">
        <v>196</v>
      </c>
      <c r="J693" s="11">
        <v>1992</v>
      </c>
      <c r="K693" s="11" t="s">
        <v>198</v>
      </c>
    </row>
    <row r="694" spans="5:11" ht="14.25" customHeight="1">
      <c r="E694" s="11" t="s">
        <v>1322</v>
      </c>
      <c r="F694" s="11">
        <v>0.03</v>
      </c>
      <c r="G694" s="11" t="s">
        <v>456</v>
      </c>
      <c r="H694" s="11" t="s">
        <v>195</v>
      </c>
      <c r="I694" s="11" t="s">
        <v>196</v>
      </c>
      <c r="J694" s="11">
        <v>1992</v>
      </c>
      <c r="K694" s="11" t="s">
        <v>198</v>
      </c>
    </row>
    <row r="695" spans="5:11" ht="14.25" customHeight="1">
      <c r="E695" s="11" t="s">
        <v>1301</v>
      </c>
      <c r="F695" s="11">
        <v>0.4</v>
      </c>
      <c r="G695" s="11" t="s">
        <v>429</v>
      </c>
      <c r="H695" s="11" t="s">
        <v>195</v>
      </c>
      <c r="I695" s="11" t="s">
        <v>196</v>
      </c>
      <c r="J695" s="11">
        <v>1992</v>
      </c>
      <c r="K695" s="11" t="s">
        <v>198</v>
      </c>
    </row>
    <row r="696" spans="5:11" ht="14.25" customHeight="1">
      <c r="E696" s="11" t="s">
        <v>1303</v>
      </c>
      <c r="F696" s="11">
        <v>2.0099999999999998</v>
      </c>
      <c r="G696" s="11" t="s">
        <v>429</v>
      </c>
      <c r="H696" s="11" t="s">
        <v>195</v>
      </c>
      <c r="I696" s="11" t="s">
        <v>196</v>
      </c>
      <c r="J696" s="11">
        <v>1992</v>
      </c>
      <c r="K696" s="11" t="s">
        <v>198</v>
      </c>
    </row>
    <row r="697" spans="5:11" ht="14.25" customHeight="1">
      <c r="E697" s="11" t="s">
        <v>136</v>
      </c>
      <c r="F697" s="11">
        <v>0.4</v>
      </c>
      <c r="G697" s="11" t="s">
        <v>429</v>
      </c>
      <c r="H697" s="11" t="s">
        <v>195</v>
      </c>
      <c r="I697" s="11" t="s">
        <v>196</v>
      </c>
      <c r="J697" s="11">
        <v>1992</v>
      </c>
      <c r="K697" s="11" t="s">
        <v>198</v>
      </c>
    </row>
    <row r="698" spans="5:11" ht="14.25" customHeight="1">
      <c r="E698" s="11" t="s">
        <v>181</v>
      </c>
      <c r="F698" s="11">
        <v>0.4</v>
      </c>
      <c r="G698" s="11" t="s">
        <v>429</v>
      </c>
      <c r="H698" s="11" t="s">
        <v>195</v>
      </c>
      <c r="I698" s="11" t="s">
        <v>196</v>
      </c>
      <c r="J698" s="11">
        <v>1992</v>
      </c>
      <c r="K698" s="11" t="s">
        <v>198</v>
      </c>
    </row>
    <row r="699" spans="5:11" ht="14.25" customHeight="1">
      <c r="E699" s="11" t="s">
        <v>939</v>
      </c>
      <c r="F699" s="11">
        <v>0.4</v>
      </c>
      <c r="G699" s="11" t="s">
        <v>429</v>
      </c>
      <c r="H699" s="11" t="s">
        <v>195</v>
      </c>
      <c r="I699" s="11" t="s">
        <v>196</v>
      </c>
      <c r="J699" s="11">
        <v>1992</v>
      </c>
      <c r="K699" s="11" t="s">
        <v>198</v>
      </c>
    </row>
    <row r="700" spans="5:11" ht="14.25" customHeight="1">
      <c r="E700" s="11" t="s">
        <v>1307</v>
      </c>
      <c r="F700" s="11">
        <v>0.4</v>
      </c>
      <c r="G700" s="11" t="s">
        <v>429</v>
      </c>
      <c r="H700" s="11" t="s">
        <v>195</v>
      </c>
      <c r="I700" s="11" t="s">
        <v>196</v>
      </c>
      <c r="J700" s="11">
        <v>1992</v>
      </c>
      <c r="K700" s="11" t="s">
        <v>198</v>
      </c>
    </row>
    <row r="701" spans="5:11" ht="14.25" customHeight="1">
      <c r="E701" s="11" t="s">
        <v>895</v>
      </c>
      <c r="F701" s="11">
        <v>0.4</v>
      </c>
      <c r="G701" s="11" t="s">
        <v>429</v>
      </c>
      <c r="H701" s="11" t="s">
        <v>195</v>
      </c>
      <c r="I701" s="11" t="s">
        <v>196</v>
      </c>
      <c r="J701" s="11">
        <v>1992</v>
      </c>
      <c r="K701" s="11" t="s">
        <v>198</v>
      </c>
    </row>
    <row r="702" spans="5:11" ht="14.25" customHeight="1">
      <c r="E702" s="11" t="s">
        <v>1311</v>
      </c>
      <c r="F702" s="11">
        <v>0.4</v>
      </c>
      <c r="G702" s="11" t="s">
        <v>429</v>
      </c>
      <c r="H702" s="11" t="s">
        <v>195</v>
      </c>
      <c r="I702" s="11" t="s">
        <v>196</v>
      </c>
      <c r="J702" s="11">
        <v>1992</v>
      </c>
      <c r="K702" s="11" t="s">
        <v>198</v>
      </c>
    </row>
    <row r="703" spans="5:11" ht="14.25" customHeight="1">
      <c r="E703" s="11" t="s">
        <v>1313</v>
      </c>
      <c r="F703" s="11">
        <v>0.4</v>
      </c>
      <c r="G703" s="11" t="s">
        <v>429</v>
      </c>
      <c r="H703" s="11" t="s">
        <v>195</v>
      </c>
      <c r="I703" s="11" t="s">
        <v>196</v>
      </c>
      <c r="J703" s="11">
        <v>1992</v>
      </c>
      <c r="K703" s="11" t="s">
        <v>198</v>
      </c>
    </row>
    <row r="704" spans="5:11" ht="14.25" customHeight="1">
      <c r="E704" s="11" t="s">
        <v>953</v>
      </c>
      <c r="F704" s="11">
        <v>0.4</v>
      </c>
      <c r="G704" s="11" t="s">
        <v>429</v>
      </c>
      <c r="H704" s="11" t="s">
        <v>195</v>
      </c>
      <c r="I704" s="11" t="s">
        <v>196</v>
      </c>
      <c r="J704" s="11">
        <v>1992</v>
      </c>
      <c r="K704" s="11" t="s">
        <v>198</v>
      </c>
    </row>
    <row r="705" spans="5:11" ht="14.25" customHeight="1">
      <c r="E705" s="11" t="s">
        <v>1314</v>
      </c>
      <c r="F705" s="11">
        <v>0.4</v>
      </c>
      <c r="G705" s="11" t="s">
        <v>429</v>
      </c>
      <c r="H705" s="11" t="s">
        <v>195</v>
      </c>
      <c r="I705" s="11" t="s">
        <v>196</v>
      </c>
      <c r="J705" s="11">
        <v>1992</v>
      </c>
      <c r="K705" s="11" t="s">
        <v>198</v>
      </c>
    </row>
    <row r="706" spans="5:11" ht="14.25" customHeight="1">
      <c r="E706" s="11" t="s">
        <v>1315</v>
      </c>
      <c r="F706" s="11">
        <v>0.4</v>
      </c>
      <c r="G706" s="11" t="s">
        <v>429</v>
      </c>
      <c r="H706" s="11" t="s">
        <v>195</v>
      </c>
      <c r="I706" s="11" t="s">
        <v>196</v>
      </c>
      <c r="J706" s="11">
        <v>1992</v>
      </c>
      <c r="K706" s="11" t="s">
        <v>198</v>
      </c>
    </row>
    <row r="707" spans="5:11" ht="14.25" customHeight="1">
      <c r="E707" s="11" t="s">
        <v>1210</v>
      </c>
      <c r="F707" s="11">
        <v>2.0099999999999998</v>
      </c>
      <c r="G707" s="11" t="s">
        <v>429</v>
      </c>
      <c r="H707" s="11" t="s">
        <v>195</v>
      </c>
      <c r="I707" s="11" t="s">
        <v>196</v>
      </c>
      <c r="J707" s="11">
        <v>1992</v>
      </c>
      <c r="K707" s="11" t="s">
        <v>198</v>
      </c>
    </row>
    <row r="708" spans="5:11" ht="14.25" customHeight="1">
      <c r="E708" s="11" t="s">
        <v>1317</v>
      </c>
      <c r="F708" s="11">
        <v>0.4</v>
      </c>
      <c r="G708" s="11" t="s">
        <v>429</v>
      </c>
      <c r="H708" s="11" t="s">
        <v>195</v>
      </c>
      <c r="I708" s="11" t="s">
        <v>196</v>
      </c>
      <c r="J708" s="11">
        <v>1992</v>
      </c>
      <c r="K708" s="11" t="s">
        <v>198</v>
      </c>
    </row>
    <row r="709" spans="5:11" ht="14.25" customHeight="1">
      <c r="E709" s="11" t="s">
        <v>1331</v>
      </c>
      <c r="F709" s="11">
        <v>75.099999999999994</v>
      </c>
      <c r="G709" s="11" t="s">
        <v>429</v>
      </c>
      <c r="H709" s="11" t="s">
        <v>195</v>
      </c>
      <c r="I709" s="11" t="s">
        <v>196</v>
      </c>
      <c r="J709" s="11">
        <v>1992</v>
      </c>
      <c r="K709" s="11" t="s">
        <v>198</v>
      </c>
    </row>
    <row r="710" spans="5:11" ht="14.25" customHeight="1">
      <c r="E710" s="11" t="s">
        <v>1319</v>
      </c>
      <c r="F710" s="11">
        <v>0.8</v>
      </c>
      <c r="G710" s="11" t="s">
        <v>429</v>
      </c>
      <c r="H710" s="11" t="s">
        <v>195</v>
      </c>
      <c r="I710" s="11" t="s">
        <v>196</v>
      </c>
      <c r="J710" s="11">
        <v>1992</v>
      </c>
      <c r="K710" s="11" t="s">
        <v>198</v>
      </c>
    </row>
    <row r="711" spans="5:11" ht="14.25" customHeight="1">
      <c r="E711" s="11" t="s">
        <v>1320</v>
      </c>
      <c r="F711" s="11">
        <v>2.41</v>
      </c>
      <c r="G711" s="11" t="s">
        <v>429</v>
      </c>
      <c r="H711" s="11" t="s">
        <v>195</v>
      </c>
      <c r="I711" s="11" t="s">
        <v>196</v>
      </c>
      <c r="J711" s="11">
        <v>1992</v>
      </c>
      <c r="K711" s="11" t="s">
        <v>198</v>
      </c>
    </row>
    <row r="712" spans="5:11" ht="14.25" customHeight="1">
      <c r="E712" s="11" t="s">
        <v>1322</v>
      </c>
      <c r="F712" s="11">
        <v>0.4</v>
      </c>
      <c r="G712" s="11" t="s">
        <v>429</v>
      </c>
      <c r="H712" s="11" t="s">
        <v>195</v>
      </c>
      <c r="I712" s="11" t="s">
        <v>196</v>
      </c>
      <c r="J712" s="11">
        <v>1992</v>
      </c>
      <c r="K712" s="11" t="s">
        <v>198</v>
      </c>
    </row>
    <row r="713" spans="5:11" ht="14.25" customHeight="1">
      <c r="E713" s="11" t="s">
        <v>1301</v>
      </c>
      <c r="F713" s="11">
        <v>0</v>
      </c>
      <c r="G713" s="11" t="s">
        <v>1334</v>
      </c>
      <c r="H713" s="11" t="s">
        <v>195</v>
      </c>
      <c r="I713" s="11" t="s">
        <v>196</v>
      </c>
      <c r="J713" s="11">
        <v>1992</v>
      </c>
      <c r="K713" s="11" t="s">
        <v>198</v>
      </c>
    </row>
    <row r="714" spans="5:11" ht="14.25" customHeight="1">
      <c r="E714" s="11" t="s">
        <v>1303</v>
      </c>
      <c r="F714" s="11">
        <v>0.68</v>
      </c>
      <c r="G714" s="11" t="s">
        <v>1334</v>
      </c>
      <c r="H714" s="11" t="s">
        <v>195</v>
      </c>
      <c r="I714" s="11" t="s">
        <v>196</v>
      </c>
      <c r="J714" s="11">
        <v>1992</v>
      </c>
      <c r="K714" s="11" t="s">
        <v>198</v>
      </c>
    </row>
    <row r="715" spans="5:11" ht="14.25" customHeight="1">
      <c r="E715" s="11" t="s">
        <v>136</v>
      </c>
      <c r="F715" s="11">
        <v>2.7</v>
      </c>
      <c r="G715" s="11" t="s">
        <v>1334</v>
      </c>
      <c r="H715" s="11" t="s">
        <v>195</v>
      </c>
      <c r="I715" s="11" t="s">
        <v>196</v>
      </c>
      <c r="J715" s="11">
        <v>1992</v>
      </c>
      <c r="K715" s="11" t="s">
        <v>198</v>
      </c>
    </row>
    <row r="716" spans="5:11" ht="14.25" customHeight="1">
      <c r="E716" s="11" t="s">
        <v>181</v>
      </c>
      <c r="F716" s="11">
        <v>0.68</v>
      </c>
      <c r="G716" s="11" t="s">
        <v>1334</v>
      </c>
      <c r="H716" s="11" t="s">
        <v>195</v>
      </c>
      <c r="I716" s="11" t="s">
        <v>196</v>
      </c>
      <c r="J716" s="11">
        <v>1992</v>
      </c>
      <c r="K716" s="11" t="s">
        <v>198</v>
      </c>
    </row>
    <row r="717" spans="5:11" ht="14.25" customHeight="1">
      <c r="E717" s="11" t="s">
        <v>939</v>
      </c>
      <c r="F717" s="11">
        <v>0.68</v>
      </c>
      <c r="G717" s="11" t="s">
        <v>1334</v>
      </c>
      <c r="H717" s="11" t="s">
        <v>195</v>
      </c>
      <c r="I717" s="11" t="s">
        <v>196</v>
      </c>
      <c r="J717" s="11">
        <v>1992</v>
      </c>
      <c r="K717" s="11" t="s">
        <v>198</v>
      </c>
    </row>
    <row r="718" spans="5:11" ht="14.25" customHeight="1">
      <c r="E718" s="11" t="s">
        <v>1307</v>
      </c>
      <c r="F718" s="11">
        <v>0.68</v>
      </c>
      <c r="G718" s="11" t="s">
        <v>1334</v>
      </c>
      <c r="H718" s="11" t="s">
        <v>195</v>
      </c>
      <c r="I718" s="11" t="s">
        <v>196</v>
      </c>
      <c r="J718" s="11">
        <v>1992</v>
      </c>
      <c r="K718" s="11" t="s">
        <v>198</v>
      </c>
    </row>
    <row r="719" spans="5:11" ht="14.25" customHeight="1">
      <c r="E719" s="11" t="s">
        <v>895</v>
      </c>
      <c r="F719" s="11">
        <v>0.68</v>
      </c>
      <c r="G719" s="11" t="s">
        <v>1334</v>
      </c>
      <c r="H719" s="11" t="s">
        <v>195</v>
      </c>
      <c r="I719" s="11" t="s">
        <v>196</v>
      </c>
      <c r="J719" s="11">
        <v>1992</v>
      </c>
      <c r="K719" s="11" t="s">
        <v>198</v>
      </c>
    </row>
    <row r="720" spans="5:11" ht="14.25" customHeight="1">
      <c r="E720" s="11" t="s">
        <v>1311</v>
      </c>
      <c r="F720" s="11">
        <v>0.68</v>
      </c>
      <c r="G720" s="11" t="s">
        <v>1334</v>
      </c>
      <c r="H720" s="11" t="s">
        <v>195</v>
      </c>
      <c r="I720" s="11" t="s">
        <v>196</v>
      </c>
      <c r="J720" s="11">
        <v>1992</v>
      </c>
      <c r="K720" s="11" t="s">
        <v>198</v>
      </c>
    </row>
    <row r="721" spans="1:12" ht="14.25" customHeight="1">
      <c r="E721" s="11" t="s">
        <v>1313</v>
      </c>
      <c r="F721" s="11">
        <v>0.68</v>
      </c>
      <c r="G721" s="11" t="s">
        <v>1334</v>
      </c>
      <c r="H721" s="11" t="s">
        <v>195</v>
      </c>
      <c r="I721" s="11" t="s">
        <v>196</v>
      </c>
      <c r="J721" s="11">
        <v>1992</v>
      </c>
      <c r="K721" s="11" t="s">
        <v>198</v>
      </c>
    </row>
    <row r="722" spans="1:12" ht="14.25" customHeight="1">
      <c r="E722" s="11" t="s">
        <v>953</v>
      </c>
      <c r="F722" s="11">
        <v>0.68</v>
      </c>
      <c r="G722" s="11" t="s">
        <v>1334</v>
      </c>
      <c r="H722" s="11" t="s">
        <v>195</v>
      </c>
      <c r="I722" s="11" t="s">
        <v>196</v>
      </c>
      <c r="J722" s="11">
        <v>1992</v>
      </c>
      <c r="K722" s="11" t="s">
        <v>198</v>
      </c>
    </row>
    <row r="723" spans="1:12" ht="14.25" customHeight="1">
      <c r="E723" s="11" t="s">
        <v>1314</v>
      </c>
      <c r="F723" s="11">
        <v>0.68</v>
      </c>
      <c r="G723" s="11" t="s">
        <v>1334</v>
      </c>
      <c r="H723" s="11" t="s">
        <v>195</v>
      </c>
      <c r="I723" s="11" t="s">
        <v>196</v>
      </c>
      <c r="J723" s="11">
        <v>1992</v>
      </c>
      <c r="K723" s="11" t="s">
        <v>198</v>
      </c>
    </row>
    <row r="724" spans="1:12" ht="14.25" customHeight="1">
      <c r="E724" s="11" t="s">
        <v>1315</v>
      </c>
      <c r="F724" s="11">
        <v>0.68</v>
      </c>
      <c r="G724" s="11" t="s">
        <v>1334</v>
      </c>
      <c r="H724" s="11" t="s">
        <v>195</v>
      </c>
      <c r="I724" s="11" t="s">
        <v>196</v>
      </c>
      <c r="J724" s="11">
        <v>1992</v>
      </c>
      <c r="K724" s="11" t="s">
        <v>198</v>
      </c>
    </row>
    <row r="725" spans="1:12" ht="14.25" customHeight="1">
      <c r="E725" s="11" t="s">
        <v>1210</v>
      </c>
      <c r="F725" s="11">
        <v>4.05</v>
      </c>
      <c r="G725" s="11" t="s">
        <v>1334</v>
      </c>
      <c r="H725" s="11" t="s">
        <v>195</v>
      </c>
      <c r="I725" s="11" t="s">
        <v>196</v>
      </c>
      <c r="J725" s="11">
        <v>1992</v>
      </c>
      <c r="K725" s="11" t="s">
        <v>198</v>
      </c>
    </row>
    <row r="726" spans="1:12" ht="14.25" customHeight="1">
      <c r="E726" s="11" t="s">
        <v>1317</v>
      </c>
      <c r="F726" s="11">
        <v>1.35</v>
      </c>
      <c r="G726" s="11" t="s">
        <v>1334</v>
      </c>
      <c r="H726" s="11" t="s">
        <v>195</v>
      </c>
      <c r="I726" s="11" t="s">
        <v>196</v>
      </c>
      <c r="J726" s="11">
        <v>1992</v>
      </c>
      <c r="K726" s="11" t="s">
        <v>198</v>
      </c>
    </row>
    <row r="727" spans="1:12" ht="14.25" customHeight="1">
      <c r="E727" s="11" t="s">
        <v>1318</v>
      </c>
      <c r="F727" s="11">
        <v>83.73</v>
      </c>
      <c r="G727" s="11" t="s">
        <v>1334</v>
      </c>
      <c r="H727" s="11" t="s">
        <v>195</v>
      </c>
      <c r="I727" s="11" t="s">
        <v>196</v>
      </c>
      <c r="J727" s="11">
        <v>1992</v>
      </c>
      <c r="K727" s="11" t="s">
        <v>198</v>
      </c>
    </row>
    <row r="728" spans="1:12" ht="14.25" customHeight="1">
      <c r="E728" s="11" t="s">
        <v>1319</v>
      </c>
      <c r="F728" s="11">
        <v>2.0299999999999998</v>
      </c>
      <c r="G728" s="11" t="s">
        <v>1334</v>
      </c>
      <c r="H728" s="11" t="s">
        <v>195</v>
      </c>
      <c r="I728" s="11" t="s">
        <v>196</v>
      </c>
      <c r="J728" s="11">
        <v>1992</v>
      </c>
      <c r="K728" s="11" t="s">
        <v>198</v>
      </c>
    </row>
    <row r="729" spans="1:12" ht="14.25" customHeight="1">
      <c r="E729" s="11" t="s">
        <v>1320</v>
      </c>
      <c r="F729" s="11">
        <v>0.68</v>
      </c>
      <c r="G729" s="11" t="s">
        <v>1334</v>
      </c>
      <c r="H729" s="11" t="s">
        <v>195</v>
      </c>
      <c r="I729" s="11" t="s">
        <v>196</v>
      </c>
      <c r="J729" s="11">
        <v>1992</v>
      </c>
      <c r="K729" s="11" t="s">
        <v>198</v>
      </c>
    </row>
    <row r="730" spans="1:12" ht="14.25" customHeight="1">
      <c r="E730" s="11" t="s">
        <v>1322</v>
      </c>
      <c r="F730" s="11">
        <v>0</v>
      </c>
      <c r="G730" s="11" t="s">
        <v>1334</v>
      </c>
      <c r="H730" s="11" t="s">
        <v>195</v>
      </c>
      <c r="I730" s="11" t="s">
        <v>196</v>
      </c>
      <c r="J730" s="11">
        <v>1992</v>
      </c>
      <c r="K730" s="11" t="s">
        <v>198</v>
      </c>
    </row>
    <row r="731" spans="1:12" ht="14.25" customHeight="1">
      <c r="A731" s="11" t="s">
        <v>180</v>
      </c>
      <c r="B731" s="15" t="s">
        <v>181</v>
      </c>
      <c r="C731" s="11">
        <v>4295</v>
      </c>
      <c r="E731" s="11" t="s">
        <v>421</v>
      </c>
      <c r="F731" s="11">
        <v>50.9</v>
      </c>
      <c r="G731" s="11" t="s">
        <v>398</v>
      </c>
      <c r="H731" s="11" t="s">
        <v>212</v>
      </c>
      <c r="I731" s="11" t="s">
        <v>187</v>
      </c>
      <c r="J731" s="11">
        <v>1986</v>
      </c>
      <c r="K731" s="11" t="s">
        <v>1346</v>
      </c>
      <c r="L731" s="11" t="s">
        <v>1347</v>
      </c>
    </row>
    <row r="732" spans="1:12" ht="14.25" customHeight="1">
      <c r="E732" s="11" t="s">
        <v>52</v>
      </c>
      <c r="F732" s="22" t="s">
        <v>1349</v>
      </c>
      <c r="H732" s="11" t="s">
        <v>212</v>
      </c>
      <c r="I732" s="11" t="s">
        <v>187</v>
      </c>
      <c r="J732" s="11">
        <v>1986</v>
      </c>
      <c r="K732" s="11" t="s">
        <v>201</v>
      </c>
      <c r="L732" s="11" t="s">
        <v>1351</v>
      </c>
    </row>
    <row r="733" spans="1:12" ht="14.25" customHeight="1">
      <c r="E733" s="11" t="s">
        <v>1352</v>
      </c>
      <c r="H733" s="11" t="s">
        <v>212</v>
      </c>
      <c r="I733" s="11" t="s">
        <v>187</v>
      </c>
      <c r="J733" s="11">
        <v>1986</v>
      </c>
      <c r="K733" s="11" t="s">
        <v>1353</v>
      </c>
      <c r="L733" s="11" t="s">
        <v>1354</v>
      </c>
    </row>
    <row r="734" spans="1:12" ht="14.25" customHeight="1">
      <c r="E734" s="11" t="s">
        <v>825</v>
      </c>
      <c r="H734" s="11" t="s">
        <v>212</v>
      </c>
      <c r="I734" s="11" t="s">
        <v>187</v>
      </c>
      <c r="J734" s="11">
        <v>1986</v>
      </c>
      <c r="K734" s="11" t="s">
        <v>1355</v>
      </c>
      <c r="L734" s="11" t="s">
        <v>1356</v>
      </c>
    </row>
    <row r="735" spans="1:12" ht="14.25" customHeight="1">
      <c r="E735" s="11" t="s">
        <v>831</v>
      </c>
      <c r="H735" s="11" t="s">
        <v>212</v>
      </c>
      <c r="I735" s="11" t="s">
        <v>187</v>
      </c>
      <c r="J735" s="11">
        <v>1986</v>
      </c>
      <c r="K735" s="11" t="s">
        <v>1357</v>
      </c>
    </row>
    <row r="736" spans="1:12" ht="14.25" customHeight="1">
      <c r="E736" s="11" t="s">
        <v>1359</v>
      </c>
      <c r="H736" s="11" t="s">
        <v>212</v>
      </c>
      <c r="I736" s="11" t="s">
        <v>187</v>
      </c>
      <c r="J736" s="11">
        <v>1986</v>
      </c>
      <c r="K736" s="11" t="s">
        <v>1360</v>
      </c>
    </row>
    <row r="737" spans="1:12" ht="14.25" customHeight="1">
      <c r="E737" s="11" t="s">
        <v>1361</v>
      </c>
      <c r="H737" s="11" t="s">
        <v>212</v>
      </c>
      <c r="I737" s="11" t="s">
        <v>187</v>
      </c>
      <c r="J737" s="11">
        <v>1986</v>
      </c>
      <c r="K737" s="11" t="s">
        <v>1362</v>
      </c>
    </row>
    <row r="738" spans="1:12" ht="14.25" customHeight="1">
      <c r="E738" s="11" t="s">
        <v>1363</v>
      </c>
      <c r="H738" s="11" t="s">
        <v>212</v>
      </c>
      <c r="I738" s="11" t="s">
        <v>187</v>
      </c>
      <c r="J738" s="11">
        <v>1986</v>
      </c>
      <c r="K738" s="11" t="s">
        <v>1364</v>
      </c>
    </row>
    <row r="739" spans="1:12" ht="14.25" customHeight="1">
      <c r="E739" s="11" t="s">
        <v>442</v>
      </c>
      <c r="H739" s="11" t="s">
        <v>212</v>
      </c>
      <c r="I739" s="11" t="s">
        <v>187</v>
      </c>
      <c r="J739" s="11">
        <v>1986</v>
      </c>
      <c r="K739" s="11" t="s">
        <v>1365</v>
      </c>
    </row>
    <row r="740" spans="1:12" ht="14.25" customHeight="1">
      <c r="E740" s="11" t="s">
        <v>1366</v>
      </c>
      <c r="H740" s="11" t="s">
        <v>212</v>
      </c>
      <c r="I740" s="11" t="s">
        <v>187</v>
      </c>
      <c r="J740" s="11">
        <v>1986</v>
      </c>
      <c r="K740" s="11" t="s">
        <v>1368</v>
      </c>
    </row>
    <row r="741" spans="1:12" ht="14.25" customHeight="1">
      <c r="E741" s="11" t="s">
        <v>272</v>
      </c>
      <c r="H741" s="11" t="s">
        <v>212</v>
      </c>
      <c r="I741" s="11" t="s">
        <v>187</v>
      </c>
      <c r="J741" s="11">
        <v>1986</v>
      </c>
      <c r="K741" s="11" t="s">
        <v>1370</v>
      </c>
    </row>
    <row r="742" spans="1:12" ht="14.25" customHeight="1">
      <c r="E742" s="11" t="s">
        <v>181</v>
      </c>
      <c r="H742" s="11" t="s">
        <v>212</v>
      </c>
      <c r="I742" s="11" t="s">
        <v>187</v>
      </c>
      <c r="J742" s="11">
        <v>1986</v>
      </c>
      <c r="K742" s="11" t="s">
        <v>1371</v>
      </c>
    </row>
    <row r="743" spans="1:12" ht="14.25" customHeight="1">
      <c r="E743" s="11" t="s">
        <v>939</v>
      </c>
      <c r="H743" s="11" t="s">
        <v>212</v>
      </c>
      <c r="I743" s="11" t="s">
        <v>187</v>
      </c>
      <c r="J743" s="11">
        <v>1986</v>
      </c>
      <c r="K743" s="11" t="s">
        <v>1372</v>
      </c>
    </row>
    <row r="744" spans="1:12" ht="14.25" customHeight="1">
      <c r="A744" s="11" t="s">
        <v>180</v>
      </c>
      <c r="B744" s="15" t="s">
        <v>181</v>
      </c>
      <c r="C744" s="11">
        <v>3030</v>
      </c>
      <c r="E744" s="11" t="s">
        <v>421</v>
      </c>
      <c r="F744" s="11">
        <v>41.1</v>
      </c>
      <c r="G744" s="11" t="s">
        <v>398</v>
      </c>
      <c r="H744" s="11" t="s">
        <v>142</v>
      </c>
      <c r="I744" s="11" t="s">
        <v>1373</v>
      </c>
      <c r="J744" s="11" t="s">
        <v>1374</v>
      </c>
      <c r="K744" s="11" t="s">
        <v>283</v>
      </c>
      <c r="L744" s="11" t="s">
        <v>1375</v>
      </c>
    </row>
    <row r="745" spans="1:12" ht="14.25" customHeight="1">
      <c r="E745" s="11" t="s">
        <v>1007</v>
      </c>
      <c r="F745" s="11">
        <v>0.4</v>
      </c>
      <c r="G745" s="11" t="s">
        <v>429</v>
      </c>
      <c r="H745" s="11" t="s">
        <v>142</v>
      </c>
      <c r="I745" s="11" t="s">
        <v>1373</v>
      </c>
      <c r="J745" s="11" t="s">
        <v>1374</v>
      </c>
      <c r="K745" s="11" t="s">
        <v>283</v>
      </c>
      <c r="L745" s="11" t="s">
        <v>1376</v>
      </c>
    </row>
    <row r="746" spans="1:12" ht="14.25" customHeight="1">
      <c r="E746" s="11" t="s">
        <v>1352</v>
      </c>
      <c r="F746" s="11">
        <v>0.75</v>
      </c>
      <c r="G746" s="11" t="s">
        <v>429</v>
      </c>
      <c r="H746" s="11" t="s">
        <v>142</v>
      </c>
      <c r="I746" s="11" t="s">
        <v>1373</v>
      </c>
      <c r="J746" s="11" t="s">
        <v>1374</v>
      </c>
      <c r="K746" s="11" t="s">
        <v>283</v>
      </c>
      <c r="L746" s="11" t="s">
        <v>1377</v>
      </c>
    </row>
    <row r="747" spans="1:12" ht="14.25" customHeight="1">
      <c r="E747" s="11" t="s">
        <v>822</v>
      </c>
      <c r="F747" s="11">
        <v>0.45</v>
      </c>
      <c r="G747" s="11" t="s">
        <v>429</v>
      </c>
      <c r="H747" s="11" t="s">
        <v>142</v>
      </c>
      <c r="I747" s="11" t="s">
        <v>1373</v>
      </c>
      <c r="J747" s="11" t="s">
        <v>1374</v>
      </c>
      <c r="K747" s="11" t="s">
        <v>283</v>
      </c>
    </row>
    <row r="748" spans="1:12" ht="14.25" customHeight="1">
      <c r="E748" s="11" t="s">
        <v>1260</v>
      </c>
      <c r="F748" s="11">
        <v>5.95</v>
      </c>
      <c r="G748" s="11" t="s">
        <v>429</v>
      </c>
      <c r="H748" s="11" t="s">
        <v>142</v>
      </c>
      <c r="I748" s="11" t="s">
        <v>1373</v>
      </c>
      <c r="J748" s="11" t="s">
        <v>1374</v>
      </c>
      <c r="K748" s="11" t="s">
        <v>283</v>
      </c>
    </row>
    <row r="749" spans="1:12" ht="14.25" customHeight="1">
      <c r="E749" s="11" t="s">
        <v>1378</v>
      </c>
      <c r="F749" s="11">
        <v>0.7</v>
      </c>
      <c r="G749" s="11" t="s">
        <v>429</v>
      </c>
      <c r="H749" s="11" t="s">
        <v>142</v>
      </c>
      <c r="I749" s="11" t="s">
        <v>1373</v>
      </c>
      <c r="J749" s="11" t="s">
        <v>1374</v>
      </c>
      <c r="K749" s="11" t="s">
        <v>283</v>
      </c>
    </row>
    <row r="750" spans="1:12" ht="14.25" customHeight="1">
      <c r="E750" s="11" t="s">
        <v>831</v>
      </c>
      <c r="F750" s="11">
        <v>0.2</v>
      </c>
      <c r="G750" s="11" t="s">
        <v>429</v>
      </c>
      <c r="H750" s="11" t="s">
        <v>142</v>
      </c>
      <c r="I750" s="11" t="s">
        <v>1373</v>
      </c>
      <c r="J750" s="11" t="s">
        <v>1374</v>
      </c>
      <c r="K750" s="11" t="s">
        <v>283</v>
      </c>
    </row>
    <row r="751" spans="1:12" ht="14.25" customHeight="1">
      <c r="E751" s="11" t="s">
        <v>442</v>
      </c>
      <c r="F751" s="11">
        <v>1.7</v>
      </c>
      <c r="G751" s="11" t="s">
        <v>429</v>
      </c>
      <c r="H751" s="11" t="s">
        <v>142</v>
      </c>
      <c r="I751" s="11" t="s">
        <v>1373</v>
      </c>
      <c r="J751" s="11" t="s">
        <v>1374</v>
      </c>
      <c r="K751" s="11" t="s">
        <v>283</v>
      </c>
    </row>
    <row r="752" spans="1:12" ht="14.25" customHeight="1">
      <c r="E752" s="11" t="s">
        <v>825</v>
      </c>
      <c r="F752" s="11">
        <v>1.3</v>
      </c>
      <c r="G752" s="11" t="s">
        <v>429</v>
      </c>
      <c r="H752" s="11" t="s">
        <v>142</v>
      </c>
      <c r="I752" s="11" t="s">
        <v>1373</v>
      </c>
      <c r="J752" s="11" t="s">
        <v>1374</v>
      </c>
      <c r="K752" s="11" t="s">
        <v>283</v>
      </c>
    </row>
    <row r="753" spans="1:12" ht="14.25" customHeight="1">
      <c r="E753" s="11" t="s">
        <v>272</v>
      </c>
      <c r="F753" s="11">
        <v>9.9499999999999993</v>
      </c>
      <c r="G753" s="11" t="s">
        <v>429</v>
      </c>
      <c r="H753" s="11" t="s">
        <v>142</v>
      </c>
      <c r="I753" s="11" t="s">
        <v>1373</v>
      </c>
      <c r="J753" s="11" t="s">
        <v>1374</v>
      </c>
      <c r="K753" s="11" t="s">
        <v>283</v>
      </c>
    </row>
    <row r="754" spans="1:12" ht="14.25" customHeight="1">
      <c r="E754" s="11" t="s">
        <v>1381</v>
      </c>
      <c r="F754" s="11">
        <v>0.6</v>
      </c>
      <c r="G754" s="11" t="s">
        <v>429</v>
      </c>
      <c r="H754" s="11" t="s">
        <v>142</v>
      </c>
      <c r="I754" s="11" t="s">
        <v>1373</v>
      </c>
      <c r="J754" s="11" t="s">
        <v>1374</v>
      </c>
      <c r="K754" s="11" t="s">
        <v>283</v>
      </c>
    </row>
    <row r="755" spans="1:12" ht="14.25" customHeight="1">
      <c r="E755" s="11" t="s">
        <v>1382</v>
      </c>
      <c r="F755" s="11">
        <v>3.45</v>
      </c>
      <c r="G755" s="11" t="s">
        <v>429</v>
      </c>
      <c r="H755" s="11" t="s">
        <v>142</v>
      </c>
      <c r="I755" s="11" t="s">
        <v>1373</v>
      </c>
      <c r="J755" s="11" t="s">
        <v>1374</v>
      </c>
      <c r="K755" s="11" t="s">
        <v>283</v>
      </c>
    </row>
    <row r="756" spans="1:12" ht="14.25" customHeight="1">
      <c r="E756" s="11" t="s">
        <v>1383</v>
      </c>
      <c r="F756" s="11">
        <v>2.5</v>
      </c>
      <c r="G756" s="11" t="s">
        <v>429</v>
      </c>
      <c r="H756" s="11" t="s">
        <v>142</v>
      </c>
      <c r="I756" s="11" t="s">
        <v>1373</v>
      </c>
      <c r="J756" s="11" t="s">
        <v>1374</v>
      </c>
      <c r="K756" s="11" t="s">
        <v>283</v>
      </c>
    </row>
    <row r="757" spans="1:12" ht="14.25" customHeight="1">
      <c r="E757" s="11" t="s">
        <v>1384</v>
      </c>
      <c r="F757" s="11">
        <v>1.8</v>
      </c>
      <c r="G757" s="11" t="s">
        <v>429</v>
      </c>
      <c r="H757" s="11" t="s">
        <v>142</v>
      </c>
      <c r="I757" s="11" t="s">
        <v>1373</v>
      </c>
      <c r="J757" s="11" t="s">
        <v>1374</v>
      </c>
      <c r="K757" s="11" t="s">
        <v>283</v>
      </c>
    </row>
    <row r="758" spans="1:12" ht="14.25" customHeight="1">
      <c r="E758" s="11" t="s">
        <v>510</v>
      </c>
      <c r="F758" s="11">
        <v>0.6</v>
      </c>
      <c r="G758" s="11" t="s">
        <v>429</v>
      </c>
      <c r="H758" s="11" t="s">
        <v>142</v>
      </c>
      <c r="I758" s="11" t="s">
        <v>1373</v>
      </c>
      <c r="J758" s="11" t="s">
        <v>1374</v>
      </c>
      <c r="K758" s="11" t="s">
        <v>283</v>
      </c>
    </row>
    <row r="759" spans="1:12" ht="14.25" customHeight="1">
      <c r="E759" s="11" t="s">
        <v>53</v>
      </c>
      <c r="F759" s="11">
        <v>1.6</v>
      </c>
      <c r="G759" s="11" t="s">
        <v>429</v>
      </c>
      <c r="H759" s="11" t="s">
        <v>142</v>
      </c>
      <c r="I759" s="11" t="s">
        <v>1373</v>
      </c>
      <c r="J759" s="11" t="s">
        <v>1374</v>
      </c>
      <c r="K759" s="11" t="s">
        <v>283</v>
      </c>
    </row>
    <row r="760" spans="1:12" ht="14.25" customHeight="1">
      <c r="E760" s="11" t="s">
        <v>136</v>
      </c>
      <c r="F760" s="11">
        <v>0.7</v>
      </c>
      <c r="G760" s="11" t="s">
        <v>429</v>
      </c>
      <c r="H760" s="11" t="s">
        <v>142</v>
      </c>
      <c r="I760" s="11" t="s">
        <v>1373</v>
      </c>
      <c r="J760" s="11" t="s">
        <v>1374</v>
      </c>
      <c r="K760" s="11" t="s">
        <v>283</v>
      </c>
    </row>
    <row r="761" spans="1:12" ht="14.25" customHeight="1">
      <c r="E761" s="15" t="s">
        <v>181</v>
      </c>
      <c r="F761" s="11">
        <v>1.05</v>
      </c>
      <c r="G761" s="11" t="s">
        <v>429</v>
      </c>
      <c r="H761" s="11" t="s">
        <v>142</v>
      </c>
      <c r="I761" s="11" t="s">
        <v>1373</v>
      </c>
      <c r="J761" s="11" t="s">
        <v>1374</v>
      </c>
      <c r="K761" s="11" t="s">
        <v>283</v>
      </c>
    </row>
    <row r="762" spans="1:12" ht="14.25" customHeight="1">
      <c r="E762" s="11" t="s">
        <v>1390</v>
      </c>
      <c r="F762" s="11">
        <v>15.5</v>
      </c>
      <c r="G762" s="11" t="s">
        <v>429</v>
      </c>
      <c r="H762" s="11" t="s">
        <v>142</v>
      </c>
      <c r="I762" s="11" t="s">
        <v>1373</v>
      </c>
      <c r="J762" s="11" t="s">
        <v>1374</v>
      </c>
      <c r="K762" s="11" t="s">
        <v>283</v>
      </c>
    </row>
    <row r="763" spans="1:12" ht="14.25" customHeight="1">
      <c r="E763" s="11" t="s">
        <v>1391</v>
      </c>
      <c r="F763" s="11">
        <v>6.8</v>
      </c>
      <c r="G763" s="11" t="s">
        <v>429</v>
      </c>
      <c r="H763" s="11" t="s">
        <v>142</v>
      </c>
      <c r="I763" s="11" t="s">
        <v>1373</v>
      </c>
      <c r="J763" s="11" t="s">
        <v>1374</v>
      </c>
      <c r="K763" s="11" t="s">
        <v>283</v>
      </c>
    </row>
    <row r="764" spans="1:12" ht="14.25" customHeight="1">
      <c r="E764" s="11" t="s">
        <v>1392</v>
      </c>
      <c r="F764" s="11">
        <v>0.15</v>
      </c>
      <c r="G764" s="11" t="s">
        <v>429</v>
      </c>
      <c r="H764" s="11" t="s">
        <v>142</v>
      </c>
      <c r="I764" s="11" t="s">
        <v>1373</v>
      </c>
      <c r="J764" s="11" t="s">
        <v>1374</v>
      </c>
      <c r="K764" s="11" t="s">
        <v>283</v>
      </c>
    </row>
    <row r="765" spans="1:12" ht="14.25" customHeight="1">
      <c r="E765" s="11"/>
      <c r="F765" s="11"/>
      <c r="G765" s="11"/>
      <c r="H765" s="11"/>
      <c r="I765" s="11"/>
      <c r="J765" s="11"/>
      <c r="K765" s="11"/>
    </row>
    <row r="766" spans="1:12" ht="14.25" customHeight="1">
      <c r="A766" s="11" t="s">
        <v>180</v>
      </c>
      <c r="B766" s="15" t="s">
        <v>181</v>
      </c>
      <c r="C766" s="55">
        <v>2583</v>
      </c>
      <c r="D766" s="55" t="s">
        <v>1395</v>
      </c>
      <c r="E766" s="57" t="s">
        <v>788</v>
      </c>
      <c r="F766" s="57">
        <v>72</v>
      </c>
      <c r="G766" s="57" t="s">
        <v>791</v>
      </c>
      <c r="H766" s="57" t="s">
        <v>63</v>
      </c>
      <c r="I766" s="57" t="s">
        <v>793</v>
      </c>
      <c r="J766" s="57">
        <v>2015</v>
      </c>
      <c r="K766" s="57" t="s">
        <v>794</v>
      </c>
      <c r="L766" s="58" t="s">
        <v>795</v>
      </c>
    </row>
    <row r="767" spans="1:12" ht="14.25" customHeight="1">
      <c r="D767" s="55" t="s">
        <v>797</v>
      </c>
      <c r="E767" s="62" t="s">
        <v>1396</v>
      </c>
      <c r="F767" s="57">
        <v>2.5</v>
      </c>
      <c r="G767" s="57" t="s">
        <v>800</v>
      </c>
      <c r="H767" s="11"/>
      <c r="I767" s="11"/>
      <c r="J767" s="11"/>
      <c r="K767" s="11"/>
    </row>
    <row r="768" spans="1:12" ht="14.25" customHeight="1">
      <c r="E768" s="11"/>
      <c r="F768" s="57">
        <v>0.1</v>
      </c>
      <c r="G768" s="57" t="s">
        <v>801</v>
      </c>
      <c r="H768" s="11"/>
      <c r="I768" s="11"/>
      <c r="J768" s="11"/>
      <c r="K768" s="11"/>
    </row>
    <row r="769" spans="5:11" ht="14.25" customHeight="1">
      <c r="E769" s="62" t="s">
        <v>1397</v>
      </c>
      <c r="F769" s="57">
        <v>0.9</v>
      </c>
      <c r="G769" s="57" t="s">
        <v>800</v>
      </c>
      <c r="H769" s="11"/>
      <c r="I769" s="11"/>
      <c r="J769" s="11"/>
      <c r="K769" s="11"/>
    </row>
    <row r="770" spans="5:11" ht="14.25" customHeight="1">
      <c r="E770" s="11"/>
      <c r="F770" s="57">
        <v>0.1</v>
      </c>
      <c r="G770" s="57" t="s">
        <v>801</v>
      </c>
      <c r="H770" s="11"/>
      <c r="I770" s="11"/>
      <c r="J770" s="11"/>
      <c r="K770" s="11"/>
    </row>
    <row r="771" spans="5:11" ht="14.25" customHeight="1">
      <c r="E771" s="60" t="s">
        <v>53</v>
      </c>
      <c r="F771" s="57">
        <v>3.1</v>
      </c>
      <c r="G771" s="57" t="s">
        <v>800</v>
      </c>
      <c r="H771" s="11"/>
      <c r="I771" s="11"/>
      <c r="J771" s="11"/>
      <c r="K771" s="11"/>
    </row>
    <row r="772" spans="5:11" ht="14.25" customHeight="1">
      <c r="E772" s="11"/>
      <c r="F772" s="57">
        <v>10.3</v>
      </c>
      <c r="G772" s="57" t="s">
        <v>801</v>
      </c>
      <c r="H772" s="11"/>
      <c r="I772" s="11"/>
      <c r="J772" s="11"/>
      <c r="K772" s="11"/>
    </row>
    <row r="773" spans="5:11" ht="14.25" customHeight="1">
      <c r="E773" s="62" t="s">
        <v>920</v>
      </c>
      <c r="F773" s="57">
        <v>1.7</v>
      </c>
      <c r="G773" s="57" t="s">
        <v>800</v>
      </c>
      <c r="H773" s="11"/>
      <c r="I773" s="11"/>
      <c r="J773" s="11"/>
      <c r="K773" s="11"/>
    </row>
    <row r="774" spans="5:11" ht="14.25" customHeight="1">
      <c r="E774" s="11"/>
      <c r="F774" s="57">
        <v>3.5</v>
      </c>
      <c r="G774" s="57" t="s">
        <v>801</v>
      </c>
      <c r="H774" s="11"/>
      <c r="I774" s="11"/>
      <c r="J774" s="11"/>
      <c r="K774" s="11"/>
    </row>
    <row r="775" spans="5:11" ht="14.25" customHeight="1">
      <c r="E775" s="62" t="s">
        <v>929</v>
      </c>
      <c r="F775" s="57">
        <v>2.2000000000000002</v>
      </c>
      <c r="G775" s="57" t="s">
        <v>800</v>
      </c>
      <c r="H775" s="11"/>
      <c r="I775" s="11"/>
      <c r="J775" s="11"/>
      <c r="K775" s="11"/>
    </row>
    <row r="776" spans="5:11" ht="14.25" customHeight="1">
      <c r="E776" s="11"/>
      <c r="F776" s="57">
        <v>1.1000000000000001</v>
      </c>
      <c r="G776" s="57" t="s">
        <v>801</v>
      </c>
      <c r="H776" s="11"/>
      <c r="I776" s="11"/>
      <c r="J776" s="11"/>
      <c r="K776" s="11"/>
    </row>
    <row r="777" spans="5:11" ht="14.25" customHeight="1">
      <c r="E777" s="60" t="s">
        <v>175</v>
      </c>
      <c r="F777" s="57">
        <v>2</v>
      </c>
      <c r="G777" s="57" t="s">
        <v>800</v>
      </c>
      <c r="H777" s="11"/>
      <c r="I777" s="11"/>
      <c r="J777" s="11"/>
      <c r="K777" s="11"/>
    </row>
    <row r="778" spans="5:11" ht="14.25" customHeight="1">
      <c r="E778" s="11"/>
      <c r="F778" s="57">
        <v>0.4</v>
      </c>
      <c r="G778" s="57" t="s">
        <v>801</v>
      </c>
      <c r="H778" s="11"/>
      <c r="I778" s="11"/>
      <c r="J778" s="11"/>
      <c r="K778" s="11"/>
    </row>
    <row r="779" spans="5:11" ht="14.25" customHeight="1">
      <c r="E779" s="62" t="s">
        <v>952</v>
      </c>
      <c r="F779" s="57">
        <v>30.9</v>
      </c>
      <c r="G779" s="57" t="s">
        <v>800</v>
      </c>
      <c r="H779" s="11"/>
      <c r="I779" s="11"/>
      <c r="J779" s="11"/>
      <c r="K779" s="11"/>
    </row>
    <row r="780" spans="5:11" ht="14.25" customHeight="1">
      <c r="E780" s="11"/>
      <c r="F780" s="57">
        <v>9.3000000000000007</v>
      </c>
      <c r="G780" s="57" t="s">
        <v>801</v>
      </c>
      <c r="H780" s="11"/>
      <c r="I780" s="11"/>
      <c r="J780" s="11"/>
      <c r="K780" s="11"/>
    </row>
    <row r="781" spans="5:11" ht="14.25" customHeight="1">
      <c r="E781" s="62" t="s">
        <v>960</v>
      </c>
      <c r="F781" s="57">
        <v>3.3</v>
      </c>
      <c r="G781" s="57" t="s">
        <v>800</v>
      </c>
      <c r="H781" s="11"/>
      <c r="I781" s="11"/>
      <c r="J781" s="11"/>
      <c r="K781" s="11"/>
    </row>
    <row r="782" spans="5:11" ht="14.25" customHeight="1">
      <c r="E782" s="11"/>
      <c r="F782" s="57">
        <v>2.1</v>
      </c>
      <c r="G782" s="57" t="s">
        <v>801</v>
      </c>
      <c r="H782" s="11"/>
      <c r="I782" s="11"/>
      <c r="J782" s="11"/>
      <c r="K782" s="11"/>
    </row>
    <row r="783" spans="5:11" ht="14.25" customHeight="1">
      <c r="E783" s="60" t="s">
        <v>529</v>
      </c>
      <c r="F783" s="57">
        <v>6.9</v>
      </c>
      <c r="G783" s="57" t="s">
        <v>800</v>
      </c>
      <c r="H783" s="11"/>
      <c r="I783" s="11"/>
      <c r="J783" s="11"/>
      <c r="K783" s="11"/>
    </row>
    <row r="784" spans="5:11" ht="14.25" customHeight="1">
      <c r="E784" s="11"/>
      <c r="F784" s="57">
        <v>5.0999999999999996</v>
      </c>
      <c r="G784" s="57" t="s">
        <v>801</v>
      </c>
      <c r="H784" s="11"/>
      <c r="I784" s="11"/>
      <c r="J784" s="11"/>
      <c r="K784" s="11"/>
    </row>
    <row r="785" spans="5:11" ht="14.25" customHeight="1">
      <c r="E785" s="60" t="s">
        <v>1251</v>
      </c>
      <c r="F785" s="57">
        <v>0.7</v>
      </c>
      <c r="G785" s="57" t="s">
        <v>800</v>
      </c>
      <c r="H785" s="11"/>
      <c r="I785" s="11"/>
      <c r="J785" s="11"/>
      <c r="K785" s="11"/>
    </row>
    <row r="786" spans="5:11" ht="14.25" customHeight="1">
      <c r="E786" s="11"/>
      <c r="F786" s="57">
        <v>0.4</v>
      </c>
      <c r="G786" s="57" t="s">
        <v>801</v>
      </c>
      <c r="H786" s="11"/>
      <c r="I786" s="11"/>
      <c r="J786" s="11"/>
      <c r="K786" s="11"/>
    </row>
    <row r="787" spans="5:11" ht="14.25" customHeight="1">
      <c r="E787" s="62" t="s">
        <v>978</v>
      </c>
      <c r="F787" s="57">
        <v>0.1</v>
      </c>
      <c r="G787" s="57" t="s">
        <v>800</v>
      </c>
      <c r="H787" s="11"/>
      <c r="I787" s="11"/>
      <c r="J787" s="11"/>
      <c r="K787" s="11"/>
    </row>
    <row r="788" spans="5:11" ht="14.25" customHeight="1">
      <c r="E788" s="11"/>
      <c r="F788" s="57">
        <v>0.6</v>
      </c>
      <c r="G788" s="57" t="s">
        <v>801</v>
      </c>
      <c r="H788" s="11"/>
      <c r="I788" s="11"/>
      <c r="J788" s="11"/>
      <c r="K788" s="11"/>
    </row>
    <row r="789" spans="5:11" ht="14.25" customHeight="1">
      <c r="E789" s="60" t="s">
        <v>731</v>
      </c>
      <c r="F789" s="57">
        <v>0.1</v>
      </c>
      <c r="G789" s="57" t="s">
        <v>800</v>
      </c>
      <c r="H789" s="11"/>
      <c r="I789" s="11"/>
      <c r="J789" s="11"/>
      <c r="K789" s="11"/>
    </row>
    <row r="790" spans="5:11" ht="14.25" customHeight="1">
      <c r="E790" s="11"/>
      <c r="F790" s="57">
        <v>0.8</v>
      </c>
      <c r="G790" s="57" t="s">
        <v>801</v>
      </c>
      <c r="H790" s="11"/>
      <c r="I790" s="11"/>
      <c r="J790" s="11"/>
      <c r="K790" s="11"/>
    </row>
    <row r="791" spans="5:11" ht="14.25" customHeight="1">
      <c r="E791" s="62" t="s">
        <v>1403</v>
      </c>
      <c r="F791" s="57">
        <v>0.2</v>
      </c>
      <c r="G791" s="57" t="s">
        <v>800</v>
      </c>
      <c r="H791" s="11"/>
      <c r="I791" s="11"/>
      <c r="J791" s="11"/>
      <c r="K791" s="11"/>
    </row>
    <row r="792" spans="5:11" ht="14.25" customHeight="1">
      <c r="E792" s="11"/>
      <c r="F792" s="57">
        <v>0.6</v>
      </c>
      <c r="G792" s="57" t="s">
        <v>801</v>
      </c>
      <c r="H792" s="11"/>
      <c r="I792" s="11"/>
      <c r="J792" s="11"/>
      <c r="K792" s="11"/>
    </row>
    <row r="793" spans="5:11" ht="14.25" customHeight="1">
      <c r="E793" s="60" t="s">
        <v>1206</v>
      </c>
      <c r="F793" s="57">
        <v>0.4</v>
      </c>
      <c r="G793" s="57" t="s">
        <v>800</v>
      </c>
      <c r="H793" s="11"/>
      <c r="I793" s="11"/>
      <c r="J793" s="11"/>
      <c r="K793" s="11"/>
    </row>
    <row r="794" spans="5:11" ht="14.25" customHeight="1">
      <c r="E794" s="11"/>
      <c r="F794" s="57">
        <v>1.3</v>
      </c>
      <c r="G794" s="57" t="s">
        <v>801</v>
      </c>
      <c r="H794" s="11"/>
      <c r="I794" s="11"/>
      <c r="J794" s="11"/>
      <c r="K794" s="11"/>
    </row>
    <row r="795" spans="5:11" ht="14.25" customHeight="1">
      <c r="E795" s="62" t="s">
        <v>985</v>
      </c>
      <c r="F795" s="57">
        <v>0.9</v>
      </c>
      <c r="G795" s="57" t="s">
        <v>800</v>
      </c>
      <c r="H795" s="11"/>
      <c r="I795" s="11"/>
      <c r="J795" s="11"/>
      <c r="K795" s="11"/>
    </row>
    <row r="796" spans="5:11" ht="14.25" customHeight="1">
      <c r="E796" s="11"/>
      <c r="F796" s="57">
        <v>0.1</v>
      </c>
      <c r="G796" s="57" t="s">
        <v>801</v>
      </c>
      <c r="H796" s="11"/>
      <c r="I796" s="11"/>
      <c r="J796" s="11"/>
      <c r="K796" s="11"/>
    </row>
    <row r="797" spans="5:11" ht="14.25" customHeight="1">
      <c r="E797" s="60" t="s">
        <v>136</v>
      </c>
      <c r="F797" s="57">
        <v>15.5</v>
      </c>
      <c r="G797" s="57" t="s">
        <v>800</v>
      </c>
      <c r="H797" s="11"/>
      <c r="I797" s="11"/>
      <c r="J797" s="11"/>
      <c r="K797" s="11"/>
    </row>
    <row r="798" spans="5:11" ht="14.25" customHeight="1">
      <c r="E798" s="11"/>
      <c r="F798" s="57">
        <v>23</v>
      </c>
      <c r="G798" s="57" t="s">
        <v>801</v>
      </c>
      <c r="H798" s="11"/>
      <c r="I798" s="11"/>
      <c r="J798" s="11"/>
      <c r="K798" s="11"/>
    </row>
    <row r="799" spans="5:11" ht="14.25" customHeight="1">
      <c r="E799" s="60" t="s">
        <v>986</v>
      </c>
      <c r="F799" s="57">
        <v>3.3</v>
      </c>
      <c r="G799" s="57" t="s">
        <v>800</v>
      </c>
      <c r="H799" s="11"/>
      <c r="I799" s="11"/>
      <c r="J799" s="11"/>
      <c r="K799" s="11"/>
    </row>
    <row r="800" spans="5:11" ht="14.25" customHeight="1">
      <c r="E800" s="11"/>
      <c r="F800" s="57">
        <v>1.8</v>
      </c>
      <c r="G800" s="57" t="s">
        <v>801</v>
      </c>
      <c r="H800" s="11"/>
      <c r="I800" s="11"/>
      <c r="J800" s="11"/>
      <c r="K800" s="11"/>
    </row>
    <row r="801" spans="5:11" ht="14.25" customHeight="1">
      <c r="E801" s="60" t="s">
        <v>987</v>
      </c>
      <c r="F801" s="57">
        <v>2.9</v>
      </c>
      <c r="G801" s="57" t="s">
        <v>800</v>
      </c>
      <c r="H801" s="11"/>
      <c r="I801" s="11"/>
      <c r="J801" s="11"/>
      <c r="K801" s="11"/>
    </row>
    <row r="802" spans="5:11" ht="14.25" customHeight="1">
      <c r="E802" s="11"/>
      <c r="F802" s="57">
        <v>1.1000000000000001</v>
      </c>
      <c r="G802" s="57" t="s">
        <v>801</v>
      </c>
      <c r="H802" s="11"/>
      <c r="I802" s="11"/>
      <c r="J802" s="11"/>
      <c r="K802" s="11"/>
    </row>
    <row r="803" spans="5:11" ht="14.25" customHeight="1">
      <c r="E803" s="62" t="s">
        <v>1408</v>
      </c>
      <c r="F803" s="57">
        <v>0.1</v>
      </c>
      <c r="G803" s="57" t="s">
        <v>800</v>
      </c>
      <c r="H803" s="11"/>
      <c r="I803" s="11"/>
      <c r="J803" s="11"/>
      <c r="K803" s="11"/>
    </row>
    <row r="804" spans="5:11" ht="14.25" customHeight="1">
      <c r="E804" s="11"/>
      <c r="F804" s="57">
        <v>0.1</v>
      </c>
      <c r="G804" s="57" t="s">
        <v>801</v>
      </c>
      <c r="H804" s="11"/>
      <c r="I804" s="11"/>
      <c r="J804" s="11"/>
      <c r="K804" s="11"/>
    </row>
    <row r="805" spans="5:11" ht="14.25" customHeight="1">
      <c r="E805" s="60" t="s">
        <v>1409</v>
      </c>
      <c r="F805" s="57">
        <v>0.1</v>
      </c>
      <c r="G805" s="57" t="s">
        <v>800</v>
      </c>
      <c r="H805" s="11"/>
      <c r="I805" s="11"/>
      <c r="J805" s="11"/>
      <c r="K805" s="11"/>
    </row>
    <row r="806" spans="5:11" ht="14.25" customHeight="1">
      <c r="E806" s="11"/>
      <c r="F806" s="57">
        <v>0.1</v>
      </c>
      <c r="G806" s="57" t="s">
        <v>801</v>
      </c>
      <c r="H806" s="11"/>
      <c r="I806" s="11"/>
      <c r="J806" s="11"/>
      <c r="K806" s="11"/>
    </row>
    <row r="807" spans="5:11" ht="14.25" customHeight="1">
      <c r="E807" s="62" t="s">
        <v>990</v>
      </c>
      <c r="F807" s="57">
        <v>0.7</v>
      </c>
      <c r="G807" s="57" t="s">
        <v>800</v>
      </c>
      <c r="H807" s="11"/>
      <c r="I807" s="11"/>
      <c r="J807" s="11"/>
      <c r="K807" s="11"/>
    </row>
    <row r="808" spans="5:11" ht="14.25" customHeight="1">
      <c r="E808" s="11"/>
      <c r="F808" s="57">
        <v>0.6</v>
      </c>
      <c r="G808" s="57" t="s">
        <v>801</v>
      </c>
      <c r="H808" s="11"/>
      <c r="I808" s="11"/>
      <c r="J808" s="11"/>
      <c r="K808" s="11"/>
    </row>
    <row r="809" spans="5:11" ht="14.25" customHeight="1">
      <c r="E809" s="62" t="s">
        <v>1410</v>
      </c>
      <c r="F809" s="57">
        <v>3</v>
      </c>
      <c r="G809" s="57" t="s">
        <v>800</v>
      </c>
      <c r="H809" s="11"/>
      <c r="I809" s="11"/>
      <c r="J809" s="11"/>
      <c r="K809" s="11"/>
    </row>
    <row r="810" spans="5:11" ht="14.25" customHeight="1">
      <c r="E810" s="11"/>
      <c r="F810" s="57">
        <v>2.8</v>
      </c>
      <c r="G810" s="57" t="s">
        <v>801</v>
      </c>
      <c r="H810" s="11"/>
      <c r="I810" s="11"/>
      <c r="J810" s="11"/>
      <c r="K810" s="11"/>
    </row>
    <row r="811" spans="5:11" ht="14.25" customHeight="1">
      <c r="E811" s="60" t="s">
        <v>272</v>
      </c>
      <c r="F811" s="57">
        <v>0.2</v>
      </c>
      <c r="G811" s="57" t="s">
        <v>800</v>
      </c>
      <c r="H811" s="11"/>
      <c r="I811" s="11"/>
      <c r="J811" s="11"/>
      <c r="K811" s="11"/>
    </row>
    <row r="812" spans="5:11" ht="14.25" customHeight="1">
      <c r="E812" s="11"/>
      <c r="F812" s="57">
        <v>2.5</v>
      </c>
      <c r="G812" s="57" t="s">
        <v>801</v>
      </c>
      <c r="H812" s="11"/>
      <c r="I812" s="11"/>
      <c r="J812" s="11"/>
      <c r="K812" s="11"/>
    </row>
    <row r="813" spans="5:11" ht="14.25" customHeight="1">
      <c r="E813" s="62" t="s">
        <v>857</v>
      </c>
      <c r="F813" s="57">
        <v>0.7</v>
      </c>
      <c r="G813" s="57" t="s">
        <v>800</v>
      </c>
      <c r="H813" s="11"/>
      <c r="I813" s="11"/>
      <c r="J813" s="11"/>
      <c r="K813" s="11"/>
    </row>
    <row r="814" spans="5:11" ht="14.25" customHeight="1">
      <c r="E814" s="11"/>
      <c r="F814" s="57">
        <v>13.6</v>
      </c>
      <c r="G814" s="57" t="s">
        <v>801</v>
      </c>
      <c r="H814" s="11"/>
      <c r="I814" s="11"/>
      <c r="J814" s="11"/>
      <c r="K814" s="11"/>
    </row>
    <row r="815" spans="5:11" ht="14.25" customHeight="1">
      <c r="E815" s="60" t="s">
        <v>725</v>
      </c>
      <c r="F815" s="57">
        <v>0.1</v>
      </c>
      <c r="G815" s="57" t="s">
        <v>800</v>
      </c>
      <c r="H815" s="11"/>
      <c r="I815" s="11"/>
      <c r="J815" s="11"/>
      <c r="K815" s="11"/>
    </row>
    <row r="816" spans="5:11" ht="14.25" customHeight="1">
      <c r="E816" s="11"/>
      <c r="F816" s="57">
        <v>4.9000000000000004</v>
      </c>
      <c r="G816" s="57" t="s">
        <v>801</v>
      </c>
      <c r="H816" s="11"/>
      <c r="I816" s="11"/>
      <c r="J816" s="11"/>
      <c r="K816" s="11"/>
    </row>
    <row r="817" spans="1:26" ht="14.25" customHeight="1">
      <c r="E817" s="60" t="s">
        <v>1270</v>
      </c>
      <c r="F817" s="57">
        <v>0.4</v>
      </c>
      <c r="G817" s="57" t="s">
        <v>800</v>
      </c>
      <c r="H817" s="11"/>
      <c r="I817" s="11"/>
      <c r="J817" s="11"/>
      <c r="K817" s="11"/>
    </row>
    <row r="818" spans="1:26" ht="14.25" customHeight="1">
      <c r="E818" s="11"/>
      <c r="F818" s="57">
        <v>4.5</v>
      </c>
      <c r="G818" s="57" t="s">
        <v>801</v>
      </c>
      <c r="H818" s="11"/>
      <c r="I818" s="11"/>
      <c r="J818" s="11"/>
      <c r="K818" s="11"/>
    </row>
    <row r="819" spans="1:26" ht="14.25" customHeight="1">
      <c r="E819" s="60" t="s">
        <v>181</v>
      </c>
      <c r="F819" s="57">
        <v>9</v>
      </c>
      <c r="G819" s="57" t="s">
        <v>800</v>
      </c>
      <c r="H819" s="11"/>
      <c r="I819" s="11"/>
      <c r="J819" s="11"/>
      <c r="K819" s="11"/>
    </row>
    <row r="820" spans="1:26" ht="14.25" customHeight="1">
      <c r="E820" s="11"/>
      <c r="F820" s="57">
        <v>1.1000000000000001</v>
      </c>
      <c r="G820" s="57" t="s">
        <v>801</v>
      </c>
      <c r="H820" s="11"/>
      <c r="I820" s="11"/>
      <c r="J820" s="11"/>
      <c r="K820" s="11"/>
    </row>
    <row r="821" spans="1:26" ht="14.25" customHeight="1">
      <c r="E821" s="60" t="s">
        <v>939</v>
      </c>
      <c r="F821" s="57">
        <v>0.1</v>
      </c>
      <c r="G821" s="57" t="s">
        <v>800</v>
      </c>
      <c r="H821" s="11"/>
      <c r="I821" s="11"/>
      <c r="J821" s="11"/>
      <c r="K821" s="11"/>
    </row>
    <row r="822" spans="1:26" ht="14.25" customHeight="1">
      <c r="E822" s="11"/>
      <c r="F822" s="57">
        <v>0.3</v>
      </c>
      <c r="G822" s="57" t="s">
        <v>801</v>
      </c>
      <c r="H822" s="11"/>
      <c r="I822" s="11"/>
      <c r="J822" s="11"/>
      <c r="K822" s="11"/>
    </row>
    <row r="823" spans="1:26" ht="14.25" customHeight="1">
      <c r="E823" s="62" t="s">
        <v>1416</v>
      </c>
      <c r="F823" s="57">
        <v>0.2</v>
      </c>
      <c r="G823" s="57" t="s">
        <v>800</v>
      </c>
      <c r="H823" s="11"/>
      <c r="I823" s="11"/>
      <c r="J823" s="11"/>
      <c r="K823" s="11"/>
    </row>
    <row r="824" spans="1:26" ht="14.25" customHeight="1">
      <c r="E824" s="11"/>
      <c r="F824" s="57">
        <v>0.1</v>
      </c>
      <c r="G824" s="57" t="s">
        <v>801</v>
      </c>
      <c r="H824" s="11"/>
      <c r="I824" s="11"/>
      <c r="J824" s="11"/>
      <c r="K824" s="11"/>
    </row>
    <row r="825" spans="1:26" ht="14.25" customHeight="1">
      <c r="E825" s="62" t="s">
        <v>872</v>
      </c>
      <c r="F825" s="57">
        <v>7.1</v>
      </c>
      <c r="G825" s="57" t="s">
        <v>800</v>
      </c>
      <c r="H825" s="11"/>
      <c r="I825" s="11"/>
      <c r="J825" s="11"/>
      <c r="K825" s="11"/>
    </row>
    <row r="826" spans="1:26" ht="14.25" customHeight="1">
      <c r="E826" s="11"/>
      <c r="F826" s="57">
        <v>13.6</v>
      </c>
      <c r="G826" s="57" t="s">
        <v>801</v>
      </c>
      <c r="H826" s="11"/>
      <c r="I826" s="11"/>
      <c r="J826" s="11"/>
      <c r="K826" s="11"/>
    </row>
    <row r="827" spans="1:26" ht="14.25" customHeight="1">
      <c r="E827" s="57" t="s">
        <v>1419</v>
      </c>
      <c r="F827" s="57">
        <v>0.2</v>
      </c>
      <c r="G827" s="57" t="s">
        <v>800</v>
      </c>
      <c r="H827" s="11"/>
      <c r="I827" s="11"/>
      <c r="J827" s="11"/>
      <c r="K827" s="11"/>
    </row>
    <row r="828" spans="1:26" ht="14.25" customHeight="1">
      <c r="E828" s="11"/>
      <c r="F828" s="57">
        <v>0</v>
      </c>
      <c r="G828" s="57" t="s">
        <v>801</v>
      </c>
      <c r="H828" s="11"/>
      <c r="I828" s="11"/>
      <c r="J828" s="11"/>
      <c r="K828" s="11"/>
    </row>
    <row r="829" spans="1:26" ht="14.25" customHeight="1">
      <c r="A829" s="63"/>
      <c r="B829" s="63"/>
      <c r="C829" s="63"/>
      <c r="D829" s="63"/>
      <c r="E829" s="65"/>
      <c r="F829" s="65"/>
      <c r="G829" s="65"/>
      <c r="H829" s="65"/>
      <c r="I829" s="65"/>
      <c r="J829" s="65"/>
      <c r="K829" s="65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4.25" customHeight="1">
      <c r="A830" s="55" t="s">
        <v>669</v>
      </c>
      <c r="B830" s="95" t="s">
        <v>670</v>
      </c>
      <c r="C830" s="55">
        <v>1553</v>
      </c>
      <c r="D830" s="55" t="s">
        <v>1426</v>
      </c>
      <c r="E830" s="57" t="s">
        <v>788</v>
      </c>
      <c r="F830" s="57">
        <v>58</v>
      </c>
      <c r="G830" s="57" t="s">
        <v>791</v>
      </c>
      <c r="H830" s="57" t="s">
        <v>63</v>
      </c>
      <c r="I830" s="57" t="s">
        <v>793</v>
      </c>
      <c r="J830" s="57">
        <v>2015</v>
      </c>
      <c r="K830" s="57" t="s">
        <v>794</v>
      </c>
      <c r="L830" s="58" t="s">
        <v>795</v>
      </c>
    </row>
    <row r="831" spans="1:26" ht="14.25" customHeight="1">
      <c r="D831" s="55" t="s">
        <v>797</v>
      </c>
      <c r="E831" s="62" t="s">
        <v>1430</v>
      </c>
      <c r="F831" s="57">
        <v>0.1</v>
      </c>
      <c r="G831" s="57" t="s">
        <v>800</v>
      </c>
      <c r="H831" s="11"/>
      <c r="I831" s="11"/>
      <c r="J831" s="11"/>
      <c r="K831" s="11"/>
    </row>
    <row r="832" spans="1:26" ht="14.25" customHeight="1">
      <c r="E832" s="11"/>
      <c r="F832" s="57">
        <v>0.2</v>
      </c>
      <c r="G832" s="57" t="s">
        <v>801</v>
      </c>
      <c r="H832" s="11"/>
      <c r="I832" s="11"/>
      <c r="J832" s="11"/>
      <c r="K832" s="11"/>
    </row>
    <row r="833" spans="5:11" ht="14.25" customHeight="1">
      <c r="E833" s="62" t="s">
        <v>1432</v>
      </c>
      <c r="F833" s="57">
        <v>0.1</v>
      </c>
      <c r="G833" s="57" t="s">
        <v>800</v>
      </c>
      <c r="H833" s="11"/>
      <c r="I833" s="11"/>
      <c r="J833" s="11"/>
      <c r="K833" s="11"/>
    </row>
    <row r="834" spans="5:11" ht="14.25" customHeight="1">
      <c r="E834" s="11"/>
      <c r="F834" s="57">
        <v>0.2</v>
      </c>
      <c r="G834" s="57" t="s">
        <v>801</v>
      </c>
      <c r="H834" s="11"/>
      <c r="I834" s="11"/>
      <c r="J834" s="11"/>
      <c r="K834" s="11"/>
    </row>
    <row r="835" spans="5:11" ht="14.25" customHeight="1">
      <c r="E835" s="62" t="s">
        <v>1434</v>
      </c>
      <c r="F835" s="57">
        <v>0.1</v>
      </c>
      <c r="G835" s="57" t="s">
        <v>800</v>
      </c>
      <c r="H835" s="11"/>
      <c r="I835" s="11"/>
      <c r="J835" s="11"/>
      <c r="K835" s="11"/>
    </row>
    <row r="836" spans="5:11" ht="14.25" customHeight="1">
      <c r="E836" s="11"/>
      <c r="F836" s="57">
        <v>0.6</v>
      </c>
      <c r="G836" s="57" t="s">
        <v>801</v>
      </c>
      <c r="H836" s="11"/>
      <c r="I836" s="11"/>
      <c r="J836" s="11"/>
      <c r="K836" s="11"/>
    </row>
    <row r="837" spans="5:11" ht="14.25" customHeight="1">
      <c r="E837" s="62" t="s">
        <v>906</v>
      </c>
      <c r="F837" s="57">
        <v>4</v>
      </c>
      <c r="G837" s="57" t="s">
        <v>800</v>
      </c>
      <c r="H837" s="11"/>
      <c r="I837" s="11"/>
      <c r="J837" s="11"/>
      <c r="K837" s="11"/>
    </row>
    <row r="838" spans="5:11" ht="14.25" customHeight="1">
      <c r="E838" s="11"/>
      <c r="F838" s="57">
        <v>1.7</v>
      </c>
      <c r="G838" s="57" t="s">
        <v>801</v>
      </c>
      <c r="H838" s="11"/>
      <c r="I838" s="11"/>
      <c r="J838" s="11"/>
      <c r="K838" s="11"/>
    </row>
    <row r="839" spans="5:11" ht="14.25" customHeight="1">
      <c r="E839" s="62" t="s">
        <v>1443</v>
      </c>
      <c r="F839" s="57">
        <v>0.1</v>
      </c>
      <c r="G839" s="57" t="s">
        <v>800</v>
      </c>
      <c r="H839" s="11"/>
      <c r="I839" s="11"/>
      <c r="J839" s="11"/>
      <c r="K839" s="11"/>
    </row>
    <row r="840" spans="5:11" ht="14.25" customHeight="1">
      <c r="E840" s="11"/>
      <c r="F840" s="57">
        <v>0.9</v>
      </c>
      <c r="G840" s="57" t="s">
        <v>801</v>
      </c>
      <c r="H840" s="11"/>
      <c r="I840" s="11"/>
      <c r="J840" s="11"/>
      <c r="K840" s="11"/>
    </row>
    <row r="841" spans="5:11" ht="14.25" customHeight="1">
      <c r="E841" s="62" t="s">
        <v>1446</v>
      </c>
      <c r="F841" s="57">
        <v>2.5</v>
      </c>
      <c r="G841" s="57" t="s">
        <v>800</v>
      </c>
      <c r="H841" s="11"/>
      <c r="I841" s="11"/>
      <c r="J841" s="11"/>
      <c r="K841" s="11"/>
    </row>
    <row r="842" spans="5:11" ht="14.25" customHeight="1">
      <c r="E842" s="11"/>
      <c r="F842" s="57">
        <v>14</v>
      </c>
      <c r="G842" s="57" t="s">
        <v>801</v>
      </c>
      <c r="H842" s="11"/>
      <c r="I842" s="11"/>
      <c r="J842" s="11"/>
      <c r="K842" s="11"/>
    </row>
    <row r="843" spans="5:11" ht="14.25" customHeight="1">
      <c r="E843" s="60" t="s">
        <v>1457</v>
      </c>
      <c r="F843" s="57">
        <v>0.2</v>
      </c>
      <c r="G843" s="57" t="s">
        <v>800</v>
      </c>
      <c r="H843" s="11"/>
      <c r="I843" s="11"/>
      <c r="J843" s="11"/>
      <c r="K843" s="11"/>
    </row>
    <row r="844" spans="5:11" ht="14.25" customHeight="1">
      <c r="E844" s="11"/>
      <c r="F844" s="57">
        <v>3.1</v>
      </c>
      <c r="G844" s="57" t="s">
        <v>801</v>
      </c>
      <c r="H844" s="11"/>
      <c r="I844" s="11"/>
      <c r="J844" s="11"/>
      <c r="K844" s="11"/>
    </row>
    <row r="845" spans="5:11" ht="14.25" customHeight="1">
      <c r="E845" s="62" t="s">
        <v>1467</v>
      </c>
      <c r="F845" s="57">
        <v>2.1</v>
      </c>
      <c r="G845" s="57" t="s">
        <v>800</v>
      </c>
      <c r="H845" s="11"/>
      <c r="I845" s="11"/>
      <c r="J845" s="11"/>
      <c r="K845" s="11"/>
    </row>
    <row r="846" spans="5:11" ht="14.25" customHeight="1">
      <c r="E846" s="11"/>
      <c r="F846" s="57">
        <v>1.2</v>
      </c>
      <c r="G846" s="57" t="s">
        <v>801</v>
      </c>
      <c r="H846" s="11"/>
      <c r="I846" s="11"/>
      <c r="J846" s="11"/>
      <c r="K846" s="11"/>
    </row>
    <row r="847" spans="5:11" ht="14.25" customHeight="1">
      <c r="E847" s="62" t="s">
        <v>768</v>
      </c>
      <c r="F847" s="57">
        <v>1.3</v>
      </c>
      <c r="G847" s="57" t="s">
        <v>800</v>
      </c>
      <c r="H847" s="11"/>
      <c r="I847" s="11"/>
      <c r="J847" s="11"/>
      <c r="K847" s="11"/>
    </row>
    <row r="848" spans="5:11" ht="14.25" customHeight="1">
      <c r="E848" s="11"/>
      <c r="F848" s="57">
        <v>3.8</v>
      </c>
      <c r="G848" s="57" t="s">
        <v>801</v>
      </c>
      <c r="H848" s="11"/>
      <c r="I848" s="11"/>
      <c r="J848" s="11"/>
      <c r="K848" s="11"/>
    </row>
    <row r="849" spans="5:11" ht="14.25" customHeight="1">
      <c r="E849" s="60" t="s">
        <v>1472</v>
      </c>
      <c r="F849" s="57">
        <v>0.1</v>
      </c>
      <c r="G849" s="57" t="s">
        <v>800</v>
      </c>
      <c r="H849" s="11"/>
      <c r="I849" s="11"/>
      <c r="J849" s="11"/>
      <c r="K849" s="11"/>
    </row>
    <row r="850" spans="5:11" ht="14.25" customHeight="1">
      <c r="E850" s="11"/>
      <c r="F850" s="57">
        <v>0.5</v>
      </c>
      <c r="G850" s="57" t="s">
        <v>801</v>
      </c>
      <c r="H850" s="11"/>
      <c r="I850" s="11"/>
      <c r="J850" s="11"/>
      <c r="K850" s="11"/>
    </row>
    <row r="851" spans="5:11" ht="14.25" customHeight="1">
      <c r="E851" s="60" t="s">
        <v>53</v>
      </c>
      <c r="F851" s="57">
        <v>6.7</v>
      </c>
      <c r="G851" s="57" t="s">
        <v>800</v>
      </c>
      <c r="H851" s="11"/>
      <c r="I851" s="11"/>
      <c r="J851" s="11"/>
      <c r="K851" s="11"/>
    </row>
    <row r="852" spans="5:11" ht="14.25" customHeight="1">
      <c r="E852" s="11"/>
      <c r="F852" s="57">
        <v>2.1</v>
      </c>
      <c r="G852" s="57" t="s">
        <v>801</v>
      </c>
      <c r="H852" s="11"/>
      <c r="I852" s="11"/>
      <c r="J852" s="11"/>
      <c r="K852" s="11"/>
    </row>
    <row r="853" spans="5:11" ht="14.25" customHeight="1">
      <c r="E853" s="62" t="s">
        <v>1481</v>
      </c>
      <c r="F853" s="57">
        <v>0.3</v>
      </c>
      <c r="G853" s="57" t="s">
        <v>800</v>
      </c>
      <c r="H853" s="11"/>
      <c r="I853" s="11"/>
      <c r="J853" s="11"/>
      <c r="K853" s="11"/>
    </row>
    <row r="854" spans="5:11" ht="14.25" customHeight="1">
      <c r="E854" s="11"/>
      <c r="F854" s="57">
        <v>0.2</v>
      </c>
      <c r="G854" s="57" t="s">
        <v>801</v>
      </c>
      <c r="H854" s="11"/>
      <c r="I854" s="11"/>
      <c r="J854" s="11"/>
      <c r="K854" s="11"/>
    </row>
    <row r="855" spans="5:11" ht="14.25" customHeight="1">
      <c r="E855" s="62" t="s">
        <v>920</v>
      </c>
      <c r="F855" s="57">
        <v>0.3</v>
      </c>
      <c r="G855" s="57" t="s">
        <v>800</v>
      </c>
      <c r="H855" s="11"/>
      <c r="I855" s="11"/>
      <c r="J855" s="11"/>
      <c r="K855" s="11"/>
    </row>
    <row r="856" spans="5:11" ht="14.25" customHeight="1">
      <c r="E856" s="11"/>
      <c r="F856" s="57">
        <v>2</v>
      </c>
      <c r="G856" s="57" t="s">
        <v>801</v>
      </c>
      <c r="H856" s="11"/>
      <c r="I856" s="11"/>
      <c r="J856" s="11"/>
      <c r="K856" s="11"/>
    </row>
    <row r="857" spans="5:11" ht="14.25" customHeight="1">
      <c r="E857" s="62" t="s">
        <v>1352</v>
      </c>
      <c r="F857" s="57">
        <v>1.8</v>
      </c>
      <c r="G857" s="57" t="s">
        <v>800</v>
      </c>
      <c r="H857" s="11"/>
      <c r="I857" s="11"/>
      <c r="J857" s="11"/>
      <c r="K857" s="11"/>
    </row>
    <row r="858" spans="5:11" ht="14.25" customHeight="1">
      <c r="E858" s="11"/>
      <c r="F858" s="57">
        <v>2</v>
      </c>
      <c r="G858" s="57" t="s">
        <v>801</v>
      </c>
      <c r="H858" s="11"/>
      <c r="I858" s="11"/>
      <c r="J858" s="11"/>
      <c r="K858" s="11"/>
    </row>
    <row r="859" spans="5:11" ht="14.25" customHeight="1">
      <c r="E859" s="60" t="s">
        <v>1485</v>
      </c>
      <c r="F859" s="57">
        <v>1.2</v>
      </c>
      <c r="G859" s="57" t="s">
        <v>800</v>
      </c>
      <c r="H859" s="11"/>
      <c r="I859" s="11"/>
      <c r="J859" s="11"/>
      <c r="K859" s="11"/>
    </row>
    <row r="860" spans="5:11" ht="14.25" customHeight="1">
      <c r="E860" s="11"/>
      <c r="F860" s="57">
        <v>2.6</v>
      </c>
      <c r="G860" s="57" t="s">
        <v>801</v>
      </c>
      <c r="H860" s="11"/>
      <c r="I860" s="11"/>
      <c r="J860" s="11"/>
      <c r="K860" s="11"/>
    </row>
    <row r="861" spans="5:11" ht="14.25" customHeight="1">
      <c r="E861" s="62" t="s">
        <v>1486</v>
      </c>
      <c r="F861" s="57">
        <v>0.7</v>
      </c>
      <c r="G861" s="57" t="s">
        <v>800</v>
      </c>
      <c r="H861" s="11"/>
      <c r="I861" s="11"/>
      <c r="J861" s="11"/>
      <c r="K861" s="11"/>
    </row>
    <row r="862" spans="5:11" ht="14.25" customHeight="1">
      <c r="E862" s="11"/>
      <c r="F862" s="57">
        <v>1.7</v>
      </c>
      <c r="G862" s="57" t="s">
        <v>801</v>
      </c>
      <c r="H862" s="11"/>
      <c r="I862" s="11"/>
      <c r="J862" s="11"/>
      <c r="K862" s="11"/>
    </row>
    <row r="863" spans="5:11" ht="14.25" customHeight="1">
      <c r="E863" s="62" t="s">
        <v>1487</v>
      </c>
      <c r="F863" s="57">
        <v>1.8</v>
      </c>
      <c r="G863" s="57" t="s">
        <v>800</v>
      </c>
      <c r="H863" s="11"/>
      <c r="I863" s="11"/>
      <c r="J863" s="11"/>
      <c r="K863" s="11"/>
    </row>
    <row r="864" spans="5:11" ht="14.25" customHeight="1">
      <c r="E864" s="11"/>
      <c r="F864" s="57">
        <v>1.1000000000000001</v>
      </c>
      <c r="G864" s="57" t="s">
        <v>801</v>
      </c>
      <c r="H864" s="11"/>
      <c r="I864" s="11"/>
      <c r="J864" s="11"/>
      <c r="K864" s="11"/>
    </row>
    <row r="865" spans="5:11" ht="14.25" customHeight="1">
      <c r="E865" s="62" t="s">
        <v>829</v>
      </c>
      <c r="F865" s="57">
        <v>0.8</v>
      </c>
      <c r="G865" s="57" t="s">
        <v>800</v>
      </c>
      <c r="H865" s="11"/>
      <c r="I865" s="11"/>
      <c r="J865" s="11"/>
      <c r="K865" s="11"/>
    </row>
    <row r="866" spans="5:11" ht="14.25" customHeight="1">
      <c r="E866" s="11"/>
      <c r="F866" s="57">
        <v>4.4000000000000004</v>
      </c>
      <c r="G866" s="57" t="s">
        <v>801</v>
      </c>
      <c r="H866" s="11"/>
      <c r="I866" s="11"/>
      <c r="J866" s="11"/>
      <c r="K866" s="11"/>
    </row>
    <row r="867" spans="5:11" ht="14.25" customHeight="1">
      <c r="E867" s="62" t="s">
        <v>952</v>
      </c>
      <c r="F867" s="57">
        <v>6</v>
      </c>
      <c r="G867" s="57" t="s">
        <v>800</v>
      </c>
      <c r="H867" s="11"/>
      <c r="I867" s="11"/>
      <c r="J867" s="11"/>
      <c r="K867" s="11"/>
    </row>
    <row r="868" spans="5:11" ht="14.25" customHeight="1">
      <c r="E868" s="11"/>
      <c r="F868" s="57">
        <v>1.5</v>
      </c>
      <c r="G868" s="57" t="s">
        <v>801</v>
      </c>
      <c r="H868" s="11"/>
      <c r="I868" s="11"/>
      <c r="J868" s="11"/>
      <c r="K868" s="11"/>
    </row>
    <row r="869" spans="5:11" ht="14.25" customHeight="1">
      <c r="E869" s="62" t="s">
        <v>1488</v>
      </c>
      <c r="F869" s="57">
        <v>0.1</v>
      </c>
      <c r="G869" s="57" t="s">
        <v>800</v>
      </c>
      <c r="H869" s="11"/>
      <c r="I869" s="11"/>
      <c r="J869" s="11"/>
      <c r="K869" s="11"/>
    </row>
    <row r="870" spans="5:11" ht="14.25" customHeight="1">
      <c r="E870" s="11"/>
      <c r="F870" s="57">
        <v>2</v>
      </c>
      <c r="G870" s="57" t="s">
        <v>801</v>
      </c>
      <c r="H870" s="11"/>
      <c r="I870" s="11"/>
      <c r="J870" s="11"/>
      <c r="K870" s="11"/>
    </row>
    <row r="871" spans="5:11" ht="14.25" customHeight="1">
      <c r="E871" s="62" t="s">
        <v>960</v>
      </c>
      <c r="F871" s="57">
        <v>0.2</v>
      </c>
      <c r="G871" s="57" t="s">
        <v>800</v>
      </c>
      <c r="H871" s="11"/>
      <c r="I871" s="11"/>
      <c r="J871" s="11"/>
      <c r="K871" s="11"/>
    </row>
    <row r="872" spans="5:11" ht="14.25" customHeight="1">
      <c r="E872" s="11"/>
      <c r="F872" s="57">
        <v>0.2</v>
      </c>
      <c r="G872" s="57" t="s">
        <v>801</v>
      </c>
      <c r="H872" s="11"/>
      <c r="I872" s="11"/>
      <c r="J872" s="11"/>
      <c r="K872" s="11"/>
    </row>
    <row r="873" spans="5:11" ht="14.25" customHeight="1">
      <c r="E873" s="60" t="s">
        <v>529</v>
      </c>
      <c r="F873" s="57">
        <v>3.6</v>
      </c>
      <c r="G873" s="57" t="s">
        <v>800</v>
      </c>
      <c r="H873" s="11"/>
      <c r="I873" s="11"/>
      <c r="J873" s="11"/>
      <c r="K873" s="11"/>
    </row>
    <row r="874" spans="5:11" ht="14.25" customHeight="1">
      <c r="E874" s="11"/>
      <c r="F874" s="57">
        <v>2.2999999999999998</v>
      </c>
      <c r="G874" s="57" t="s">
        <v>801</v>
      </c>
      <c r="H874" s="11"/>
      <c r="I874" s="11"/>
      <c r="J874" s="11"/>
      <c r="K874" s="11"/>
    </row>
    <row r="875" spans="5:11" ht="14.25" customHeight="1">
      <c r="E875" s="62" t="s">
        <v>831</v>
      </c>
      <c r="F875" s="57">
        <v>0.1</v>
      </c>
      <c r="G875" s="57" t="s">
        <v>800</v>
      </c>
      <c r="H875" s="11"/>
      <c r="I875" s="11"/>
      <c r="J875" s="11"/>
      <c r="K875" s="11"/>
    </row>
    <row r="876" spans="5:11" ht="14.25" customHeight="1">
      <c r="E876" s="11"/>
      <c r="F876" s="57">
        <v>2</v>
      </c>
      <c r="G876" s="57" t="s">
        <v>801</v>
      </c>
      <c r="H876" s="11"/>
      <c r="I876" s="11"/>
      <c r="J876" s="11"/>
      <c r="K876" s="11"/>
    </row>
    <row r="877" spans="5:11" ht="14.25" customHeight="1">
      <c r="E877" s="57" t="s">
        <v>1489</v>
      </c>
      <c r="F877" s="57">
        <v>1.9</v>
      </c>
      <c r="G877" s="57" t="s">
        <v>800</v>
      </c>
      <c r="H877" s="11"/>
      <c r="I877" s="11"/>
      <c r="J877" s="11"/>
      <c r="K877" s="11"/>
    </row>
    <row r="878" spans="5:11" ht="14.25" customHeight="1">
      <c r="E878" s="11"/>
      <c r="F878" s="57">
        <v>2.2999999999999998</v>
      </c>
      <c r="G878" s="57" t="s">
        <v>801</v>
      </c>
      <c r="H878" s="11"/>
      <c r="I878" s="11"/>
      <c r="J878" s="11"/>
      <c r="K878" s="11"/>
    </row>
    <row r="879" spans="5:11" ht="14.25" customHeight="1">
      <c r="E879" s="60" t="s">
        <v>1490</v>
      </c>
      <c r="F879" s="57">
        <v>1.2</v>
      </c>
      <c r="G879" s="57" t="s">
        <v>800</v>
      </c>
      <c r="H879" s="11"/>
      <c r="I879" s="11"/>
      <c r="J879" s="11"/>
      <c r="K879" s="11"/>
    </row>
    <row r="880" spans="5:11" ht="14.25" customHeight="1">
      <c r="E880" s="11"/>
      <c r="F880" s="57">
        <v>0.2</v>
      </c>
      <c r="G880" s="57" t="s">
        <v>801</v>
      </c>
      <c r="H880" s="11"/>
      <c r="I880" s="11"/>
      <c r="J880" s="11"/>
      <c r="K880" s="11"/>
    </row>
    <row r="881" spans="5:11" ht="14.25" customHeight="1">
      <c r="E881" s="62" t="s">
        <v>1491</v>
      </c>
      <c r="F881" s="57">
        <v>0.3</v>
      </c>
      <c r="G881" s="57" t="s">
        <v>800</v>
      </c>
      <c r="H881" s="11"/>
      <c r="I881" s="11"/>
      <c r="J881" s="11"/>
      <c r="K881" s="11"/>
    </row>
    <row r="882" spans="5:11" ht="14.25" customHeight="1">
      <c r="E882" s="11"/>
      <c r="F882" s="57">
        <v>0.2</v>
      </c>
      <c r="G882" s="57" t="s">
        <v>801</v>
      </c>
      <c r="H882" s="11"/>
      <c r="I882" s="11"/>
      <c r="J882" s="11"/>
      <c r="K882" s="11"/>
    </row>
    <row r="883" spans="5:11" ht="14.25" customHeight="1">
      <c r="E883" s="60" t="s">
        <v>670</v>
      </c>
      <c r="F883" s="57">
        <v>0.6</v>
      </c>
      <c r="G883" s="57" t="s">
        <v>800</v>
      </c>
      <c r="H883" s="11"/>
      <c r="I883" s="11"/>
      <c r="J883" s="11"/>
      <c r="K883" s="11"/>
    </row>
    <row r="884" spans="5:11" ht="14.25" customHeight="1">
      <c r="E884" s="11"/>
      <c r="F884" s="57">
        <v>0.5</v>
      </c>
      <c r="G884" s="57" t="s">
        <v>801</v>
      </c>
      <c r="H884" s="11"/>
      <c r="I884" s="11"/>
      <c r="J884" s="11"/>
      <c r="K884" s="11"/>
    </row>
    <row r="885" spans="5:11" ht="14.25" customHeight="1">
      <c r="E885" s="62" t="s">
        <v>970</v>
      </c>
      <c r="F885" s="57">
        <v>0.1</v>
      </c>
      <c r="G885" s="57" t="s">
        <v>800</v>
      </c>
      <c r="H885" s="11"/>
      <c r="I885" s="11"/>
      <c r="J885" s="11"/>
      <c r="K885" s="11"/>
    </row>
    <row r="886" spans="5:11" ht="14.25" customHeight="1">
      <c r="E886" s="11"/>
      <c r="F886" s="57">
        <v>0.5</v>
      </c>
      <c r="G886" s="57" t="s">
        <v>801</v>
      </c>
      <c r="H886" s="11"/>
      <c r="I886" s="11"/>
      <c r="J886" s="11"/>
      <c r="K886" s="11"/>
    </row>
    <row r="887" spans="5:11" ht="14.25" customHeight="1">
      <c r="E887" s="60" t="s">
        <v>1492</v>
      </c>
      <c r="F887" s="57">
        <v>0.1</v>
      </c>
      <c r="G887" s="57" t="s">
        <v>800</v>
      </c>
      <c r="H887" s="11"/>
      <c r="I887" s="11"/>
      <c r="J887" s="11"/>
      <c r="K887" s="11"/>
    </row>
    <row r="888" spans="5:11" ht="14.25" customHeight="1">
      <c r="E888" s="11"/>
      <c r="F888" s="57">
        <v>0.2</v>
      </c>
      <c r="G888" s="57" t="s">
        <v>801</v>
      </c>
      <c r="H888" s="11"/>
      <c r="I888" s="11"/>
      <c r="J888" s="11"/>
      <c r="K888" s="11"/>
    </row>
    <row r="889" spans="5:11" ht="14.25" customHeight="1">
      <c r="E889" s="60" t="s">
        <v>1493</v>
      </c>
      <c r="F889" s="57">
        <v>0.1</v>
      </c>
      <c r="G889" s="57" t="s">
        <v>800</v>
      </c>
      <c r="H889" s="11"/>
      <c r="I889" s="11"/>
      <c r="J889" s="11"/>
      <c r="K889" s="11"/>
    </row>
    <row r="890" spans="5:11" ht="14.25" customHeight="1">
      <c r="E890" s="11"/>
      <c r="F890" s="57">
        <v>0.5</v>
      </c>
      <c r="G890" s="57" t="s">
        <v>801</v>
      </c>
      <c r="H890" s="11"/>
      <c r="I890" s="11"/>
      <c r="J890" s="11"/>
      <c r="K890" s="11"/>
    </row>
    <row r="891" spans="5:11" ht="14.25" customHeight="1">
      <c r="E891" s="62" t="s">
        <v>745</v>
      </c>
      <c r="F891" s="57">
        <v>0.1</v>
      </c>
      <c r="G891" s="57" t="s">
        <v>800</v>
      </c>
      <c r="H891" s="11"/>
      <c r="I891" s="11"/>
      <c r="J891" s="11"/>
      <c r="K891" s="11"/>
    </row>
    <row r="892" spans="5:11" ht="14.25" customHeight="1">
      <c r="E892" s="11"/>
      <c r="F892" s="57">
        <v>0.9</v>
      </c>
      <c r="G892" s="57" t="s">
        <v>801</v>
      </c>
      <c r="H892" s="11"/>
      <c r="I892" s="11"/>
      <c r="J892" s="11"/>
      <c r="K892" s="11"/>
    </row>
    <row r="893" spans="5:11" ht="14.25" customHeight="1">
      <c r="E893" s="62" t="s">
        <v>731</v>
      </c>
      <c r="F893" s="57">
        <v>0.5</v>
      </c>
      <c r="G893" s="57" t="s">
        <v>800</v>
      </c>
      <c r="H893" s="11"/>
      <c r="I893" s="11"/>
      <c r="J893" s="11"/>
      <c r="K893" s="11"/>
    </row>
    <row r="894" spans="5:11" ht="14.25" customHeight="1">
      <c r="E894" s="11"/>
      <c r="F894" s="57">
        <v>0.6</v>
      </c>
      <c r="G894" s="57" t="s">
        <v>801</v>
      </c>
      <c r="H894" s="11"/>
      <c r="I894" s="11"/>
      <c r="J894" s="11"/>
      <c r="K894" s="11"/>
    </row>
    <row r="895" spans="5:11" ht="14.25" customHeight="1">
      <c r="E895" s="62" t="s">
        <v>1403</v>
      </c>
      <c r="F895" s="57">
        <v>0.1</v>
      </c>
      <c r="G895" s="57" t="s">
        <v>800</v>
      </c>
      <c r="H895" s="11"/>
      <c r="I895" s="11"/>
      <c r="J895" s="11"/>
      <c r="K895" s="11"/>
    </row>
    <row r="896" spans="5:11" ht="14.25" customHeight="1">
      <c r="E896" s="11"/>
      <c r="F896" s="57">
        <v>0.2</v>
      </c>
      <c r="G896" s="57" t="s">
        <v>801</v>
      </c>
      <c r="H896" s="11"/>
      <c r="I896" s="11"/>
      <c r="J896" s="11"/>
      <c r="K896" s="11"/>
    </row>
    <row r="897" spans="5:11" ht="14.25" customHeight="1">
      <c r="E897" s="60" t="s">
        <v>1206</v>
      </c>
      <c r="F897" s="57">
        <v>0.8</v>
      </c>
      <c r="G897" s="57" t="s">
        <v>800</v>
      </c>
      <c r="H897" s="11"/>
      <c r="I897" s="11"/>
      <c r="J897" s="11"/>
      <c r="K897" s="11"/>
    </row>
    <row r="898" spans="5:11" ht="14.25" customHeight="1">
      <c r="E898" s="11"/>
      <c r="F898" s="57">
        <v>0.3</v>
      </c>
      <c r="G898" s="57" t="s">
        <v>801</v>
      </c>
      <c r="H898" s="11"/>
      <c r="I898" s="11"/>
      <c r="J898" s="11"/>
      <c r="K898" s="11"/>
    </row>
    <row r="899" spans="5:11" ht="14.25" customHeight="1">
      <c r="E899" s="62" t="s">
        <v>847</v>
      </c>
      <c r="F899" s="57">
        <v>0.2</v>
      </c>
      <c r="G899" s="57" t="s">
        <v>800</v>
      </c>
      <c r="H899" s="11"/>
      <c r="I899" s="11"/>
      <c r="J899" s="11"/>
      <c r="K899" s="11"/>
    </row>
    <row r="900" spans="5:11" ht="14.25" customHeight="1">
      <c r="E900" s="11"/>
      <c r="F900" s="57">
        <v>0.2</v>
      </c>
      <c r="G900" s="57" t="s">
        <v>801</v>
      </c>
      <c r="H900" s="11"/>
      <c r="I900" s="11"/>
      <c r="J900" s="11"/>
      <c r="K900" s="11"/>
    </row>
    <row r="901" spans="5:11" ht="14.25" customHeight="1">
      <c r="E901" s="60" t="s">
        <v>136</v>
      </c>
      <c r="F901" s="57">
        <v>8</v>
      </c>
      <c r="G901" s="57" t="s">
        <v>800</v>
      </c>
      <c r="H901" s="11"/>
      <c r="I901" s="11"/>
      <c r="J901" s="11"/>
      <c r="K901" s="11"/>
    </row>
    <row r="902" spans="5:11" ht="14.25" customHeight="1">
      <c r="E902" s="11"/>
      <c r="F902" s="57">
        <v>2.2999999999999998</v>
      </c>
      <c r="G902" s="57" t="s">
        <v>801</v>
      </c>
      <c r="H902" s="11"/>
      <c r="I902" s="11"/>
      <c r="J902" s="11"/>
      <c r="K902" s="11"/>
    </row>
    <row r="903" spans="5:11" ht="14.25" customHeight="1">
      <c r="E903" s="60" t="s">
        <v>852</v>
      </c>
      <c r="F903" s="57">
        <v>0.6</v>
      </c>
      <c r="G903" s="57" t="s">
        <v>800</v>
      </c>
      <c r="H903" s="11"/>
      <c r="I903" s="11"/>
      <c r="J903" s="11"/>
      <c r="K903" s="11"/>
    </row>
    <row r="904" spans="5:11" ht="14.25" customHeight="1">
      <c r="E904" s="11"/>
      <c r="F904" s="57">
        <v>2.6</v>
      </c>
      <c r="G904" s="57" t="s">
        <v>801</v>
      </c>
      <c r="H904" s="11"/>
      <c r="I904" s="11"/>
      <c r="J904" s="11"/>
      <c r="K904" s="11"/>
    </row>
    <row r="905" spans="5:11" ht="14.25" customHeight="1">
      <c r="E905" s="60" t="s">
        <v>986</v>
      </c>
      <c r="F905" s="57">
        <v>1.4</v>
      </c>
      <c r="G905" s="57" t="s">
        <v>800</v>
      </c>
      <c r="H905" s="11"/>
      <c r="I905" s="11"/>
      <c r="J905" s="11"/>
      <c r="K905" s="11"/>
    </row>
    <row r="906" spans="5:11" ht="14.25" customHeight="1">
      <c r="E906" s="11"/>
      <c r="F906" s="57">
        <v>0.5</v>
      </c>
      <c r="G906" s="57" t="s">
        <v>801</v>
      </c>
      <c r="H906" s="11"/>
      <c r="I906" s="11"/>
      <c r="J906" s="11"/>
      <c r="K906" s="11"/>
    </row>
    <row r="907" spans="5:11" ht="14.25" customHeight="1">
      <c r="E907" s="62" t="s">
        <v>1494</v>
      </c>
      <c r="F907" s="57">
        <v>0.1</v>
      </c>
      <c r="G907" s="57" t="s">
        <v>800</v>
      </c>
      <c r="H907" s="11"/>
      <c r="I907" s="11"/>
      <c r="J907" s="11"/>
      <c r="K907" s="11"/>
    </row>
    <row r="908" spans="5:11" ht="14.25" customHeight="1">
      <c r="E908" s="11"/>
      <c r="F908" s="57">
        <v>0.2</v>
      </c>
      <c r="G908" s="57" t="s">
        <v>801</v>
      </c>
      <c r="H908" s="11"/>
      <c r="I908" s="11"/>
      <c r="J908" s="11"/>
      <c r="K908" s="11"/>
    </row>
    <row r="909" spans="5:11" ht="14.25" customHeight="1">
      <c r="E909" s="60" t="s">
        <v>1495</v>
      </c>
      <c r="F909" s="57">
        <v>0.5</v>
      </c>
      <c r="G909" s="57" t="s">
        <v>800</v>
      </c>
      <c r="H909" s="11"/>
      <c r="I909" s="11"/>
      <c r="J909" s="11"/>
      <c r="K909" s="11"/>
    </row>
    <row r="910" spans="5:11" ht="14.25" customHeight="1">
      <c r="E910" s="11"/>
      <c r="F910" s="57">
        <v>0.3</v>
      </c>
      <c r="G910" s="57" t="s">
        <v>801</v>
      </c>
      <c r="H910" s="11"/>
      <c r="I910" s="11"/>
      <c r="J910" s="11"/>
      <c r="K910" s="11"/>
    </row>
    <row r="911" spans="5:11" ht="14.25" customHeight="1">
      <c r="E911" s="60" t="s">
        <v>988</v>
      </c>
      <c r="F911" s="57">
        <v>0.1</v>
      </c>
      <c r="G911" s="57" t="s">
        <v>800</v>
      </c>
      <c r="H911" s="11"/>
      <c r="I911" s="11"/>
      <c r="J911" s="11"/>
      <c r="K911" s="11"/>
    </row>
    <row r="912" spans="5:11" ht="14.25" customHeight="1">
      <c r="E912" s="11"/>
      <c r="F912" s="57">
        <v>0.5</v>
      </c>
      <c r="G912" s="57" t="s">
        <v>801</v>
      </c>
      <c r="H912" s="11"/>
      <c r="I912" s="11"/>
      <c r="J912" s="11"/>
      <c r="K912" s="11"/>
    </row>
    <row r="913" spans="5:11" ht="14.25" customHeight="1">
      <c r="E913" s="62" t="s">
        <v>1496</v>
      </c>
      <c r="F913" s="57">
        <v>0.3</v>
      </c>
      <c r="G913" s="57" t="s">
        <v>800</v>
      </c>
      <c r="H913" s="11"/>
      <c r="I913" s="11"/>
      <c r="J913" s="11"/>
      <c r="K913" s="11"/>
    </row>
    <row r="914" spans="5:11" ht="14.25" customHeight="1">
      <c r="E914" s="11"/>
      <c r="F914" s="57">
        <v>0.8</v>
      </c>
      <c r="G914" s="57" t="s">
        <v>801</v>
      </c>
      <c r="H914" s="11"/>
      <c r="I914" s="11"/>
      <c r="J914" s="11"/>
      <c r="K914" s="11"/>
    </row>
    <row r="915" spans="5:11" ht="14.25" customHeight="1">
      <c r="E915" s="62" t="s">
        <v>1410</v>
      </c>
      <c r="F915" s="57">
        <v>2</v>
      </c>
      <c r="G915" s="57" t="s">
        <v>800</v>
      </c>
      <c r="H915" s="11"/>
      <c r="I915" s="11"/>
      <c r="J915" s="11"/>
      <c r="K915" s="11"/>
    </row>
    <row r="916" spans="5:11" ht="14.25" customHeight="1">
      <c r="E916" s="11"/>
      <c r="F916" s="57">
        <v>0.3</v>
      </c>
      <c r="G916" s="57" t="s">
        <v>801</v>
      </c>
      <c r="H916" s="11"/>
      <c r="I916" s="11"/>
      <c r="J916" s="11"/>
      <c r="K916" s="11"/>
    </row>
    <row r="917" spans="5:11" ht="14.25" customHeight="1">
      <c r="E917" s="60" t="s">
        <v>1497</v>
      </c>
      <c r="F917" s="57">
        <v>2.2999999999999998</v>
      </c>
      <c r="G917" s="57" t="s">
        <v>800</v>
      </c>
      <c r="H917" s="11"/>
      <c r="I917" s="11"/>
      <c r="J917" s="11"/>
      <c r="K917" s="11"/>
    </row>
    <row r="918" spans="5:11" ht="14.25" customHeight="1">
      <c r="E918" s="11"/>
      <c r="F918" s="57">
        <v>13.3</v>
      </c>
      <c r="G918" s="57" t="s">
        <v>801</v>
      </c>
      <c r="H918" s="11"/>
      <c r="I918" s="11"/>
      <c r="J918" s="11"/>
      <c r="K918" s="11"/>
    </row>
    <row r="919" spans="5:11" ht="14.25" customHeight="1">
      <c r="E919" s="95" t="s">
        <v>1498</v>
      </c>
      <c r="F919" s="57">
        <v>0.5</v>
      </c>
      <c r="G919" s="57" t="s">
        <v>800</v>
      </c>
      <c r="H919" s="11"/>
      <c r="I919" s="11"/>
      <c r="J919" s="11"/>
      <c r="K919" s="11"/>
    </row>
    <row r="920" spans="5:11" ht="14.25" customHeight="1">
      <c r="E920" s="11"/>
      <c r="F920" s="57">
        <v>0.9</v>
      </c>
      <c r="G920" s="57" t="s">
        <v>801</v>
      </c>
      <c r="H920" s="11"/>
      <c r="I920" s="11"/>
      <c r="J920" s="11"/>
      <c r="K920" s="11"/>
    </row>
    <row r="921" spans="5:11" ht="14.25" customHeight="1">
      <c r="E921" s="62" t="s">
        <v>1499</v>
      </c>
      <c r="F921" s="57">
        <v>4.4000000000000004</v>
      </c>
      <c r="G921" s="57" t="s">
        <v>800</v>
      </c>
      <c r="H921" s="11"/>
      <c r="I921" s="11"/>
      <c r="J921" s="11"/>
      <c r="K921" s="11"/>
    </row>
    <row r="922" spans="5:11" ht="14.25" customHeight="1">
      <c r="E922" s="11"/>
      <c r="F922" s="57">
        <v>15.6</v>
      </c>
      <c r="G922" s="57" t="s">
        <v>801</v>
      </c>
      <c r="H922" s="11"/>
      <c r="I922" s="11"/>
      <c r="J922" s="11"/>
      <c r="K922" s="11"/>
    </row>
    <row r="923" spans="5:11" ht="14.25" customHeight="1">
      <c r="E923" s="60" t="s">
        <v>1500</v>
      </c>
      <c r="F923" s="57">
        <v>1.8</v>
      </c>
      <c r="G923" s="57" t="s">
        <v>800</v>
      </c>
      <c r="H923" s="11"/>
      <c r="I923" s="11"/>
      <c r="J923" s="11"/>
      <c r="K923" s="11"/>
    </row>
    <row r="924" spans="5:11" ht="14.25" customHeight="1">
      <c r="E924" s="11"/>
      <c r="F924" s="57">
        <v>5.6</v>
      </c>
      <c r="G924" s="57" t="s">
        <v>801</v>
      </c>
      <c r="H924" s="11"/>
      <c r="I924" s="11"/>
      <c r="J924" s="11"/>
      <c r="K924" s="11"/>
    </row>
    <row r="925" spans="5:11" ht="14.25" customHeight="1">
      <c r="E925" s="62" t="s">
        <v>992</v>
      </c>
      <c r="F925" s="57">
        <v>11.3</v>
      </c>
      <c r="G925" s="57" t="s">
        <v>800</v>
      </c>
      <c r="H925" s="11"/>
      <c r="I925" s="11"/>
      <c r="J925" s="11"/>
      <c r="K925" s="11"/>
    </row>
    <row r="926" spans="5:11" ht="14.25" customHeight="1">
      <c r="E926" s="11"/>
      <c r="F926" s="57">
        <v>9.8000000000000007</v>
      </c>
      <c r="G926" s="57" t="s">
        <v>801</v>
      </c>
      <c r="H926" s="11"/>
      <c r="I926" s="11"/>
      <c r="J926" s="11"/>
      <c r="K926" s="11"/>
    </row>
    <row r="927" spans="5:11" ht="14.25" customHeight="1">
      <c r="E927" s="62" t="s">
        <v>1501</v>
      </c>
      <c r="F927" s="57">
        <v>0.1</v>
      </c>
      <c r="G927" s="57" t="s">
        <v>800</v>
      </c>
      <c r="H927" s="11"/>
      <c r="I927" s="11"/>
      <c r="J927" s="11"/>
      <c r="K927" s="11"/>
    </row>
    <row r="928" spans="5:11" ht="14.25" customHeight="1">
      <c r="E928" s="11"/>
      <c r="F928" s="57">
        <v>0.3</v>
      </c>
      <c r="G928" s="57" t="s">
        <v>801</v>
      </c>
      <c r="H928" s="11"/>
      <c r="I928" s="11"/>
      <c r="J928" s="11"/>
      <c r="K928" s="11"/>
    </row>
    <row r="929" spans="5:11" ht="14.25" customHeight="1">
      <c r="E929" s="62" t="s">
        <v>994</v>
      </c>
      <c r="F929" s="57">
        <v>0.6</v>
      </c>
      <c r="G929" s="57" t="s">
        <v>800</v>
      </c>
      <c r="H929" s="11"/>
      <c r="I929" s="11"/>
      <c r="J929" s="11"/>
      <c r="K929" s="11"/>
    </row>
    <row r="930" spans="5:11" ht="14.25" customHeight="1">
      <c r="E930" s="11"/>
      <c r="F930" s="57">
        <v>4.7</v>
      </c>
      <c r="G930" s="57" t="s">
        <v>801</v>
      </c>
      <c r="H930" s="11"/>
      <c r="I930" s="11"/>
      <c r="J930" s="11"/>
      <c r="K930" s="11"/>
    </row>
    <row r="931" spans="5:11" ht="14.25" customHeight="1">
      <c r="E931" s="62" t="s">
        <v>1502</v>
      </c>
      <c r="F931" s="57">
        <v>1.3</v>
      </c>
      <c r="G931" s="57" t="s">
        <v>800</v>
      </c>
      <c r="H931" s="11"/>
      <c r="I931" s="11"/>
      <c r="J931" s="11"/>
      <c r="K931" s="11"/>
    </row>
    <row r="932" spans="5:11" ht="14.25" customHeight="1">
      <c r="E932" s="11"/>
      <c r="F932" s="57">
        <v>1.1000000000000001</v>
      </c>
      <c r="G932" s="57" t="s">
        <v>801</v>
      </c>
      <c r="H932" s="11"/>
      <c r="I932" s="11"/>
      <c r="J932" s="11"/>
      <c r="K932" s="11"/>
    </row>
    <row r="933" spans="5:11" ht="14.25" customHeight="1">
      <c r="E933" s="62" t="s">
        <v>1503</v>
      </c>
      <c r="F933" s="57">
        <v>0.5</v>
      </c>
      <c r="G933" s="57" t="s">
        <v>800</v>
      </c>
      <c r="H933" s="11"/>
      <c r="I933" s="11"/>
      <c r="J933" s="11"/>
      <c r="K933" s="11"/>
    </row>
    <row r="934" spans="5:11" ht="14.25" customHeight="1">
      <c r="E934" s="11"/>
      <c r="F934" s="57">
        <v>0.5</v>
      </c>
      <c r="G934" s="57" t="s">
        <v>801</v>
      </c>
      <c r="H934" s="11"/>
      <c r="I934" s="11"/>
      <c r="J934" s="11"/>
      <c r="K934" s="11"/>
    </row>
    <row r="935" spans="5:11" ht="14.25" customHeight="1">
      <c r="E935" s="60" t="s">
        <v>272</v>
      </c>
      <c r="F935" s="57">
        <v>1.4</v>
      </c>
      <c r="G935" s="57" t="s">
        <v>800</v>
      </c>
      <c r="H935" s="11"/>
      <c r="I935" s="11"/>
      <c r="J935" s="11"/>
      <c r="K935" s="11"/>
    </row>
    <row r="936" spans="5:11" ht="14.25" customHeight="1">
      <c r="E936" s="11"/>
      <c r="F936" s="57">
        <v>1.4</v>
      </c>
      <c r="G936" s="57" t="s">
        <v>801</v>
      </c>
      <c r="H936" s="11"/>
      <c r="I936" s="11"/>
      <c r="J936" s="11"/>
      <c r="K936" s="11"/>
    </row>
    <row r="937" spans="5:11" ht="14.25" customHeight="1">
      <c r="E937" s="60" t="s">
        <v>725</v>
      </c>
      <c r="F937" s="57">
        <v>0.3</v>
      </c>
      <c r="G937" s="57" t="s">
        <v>800</v>
      </c>
      <c r="H937" s="11"/>
      <c r="I937" s="11"/>
      <c r="J937" s="11"/>
      <c r="K937" s="11"/>
    </row>
    <row r="938" spans="5:11" ht="14.25" customHeight="1">
      <c r="E938" s="11"/>
      <c r="F938" s="57">
        <v>2</v>
      </c>
      <c r="G938" s="57" t="s">
        <v>801</v>
      </c>
      <c r="H938" s="11"/>
      <c r="I938" s="11"/>
      <c r="J938" s="11"/>
      <c r="K938" s="11"/>
    </row>
    <row r="939" spans="5:11" ht="14.25" customHeight="1">
      <c r="E939" s="62" t="s">
        <v>1007</v>
      </c>
      <c r="F939" s="57">
        <v>9.3000000000000007</v>
      </c>
      <c r="G939" s="57" t="s">
        <v>800</v>
      </c>
      <c r="H939" s="11"/>
      <c r="I939" s="11"/>
      <c r="J939" s="11"/>
      <c r="K939" s="11"/>
    </row>
    <row r="940" spans="5:11" ht="14.25" customHeight="1">
      <c r="E940" s="11"/>
      <c r="F940" s="57">
        <v>24.9</v>
      </c>
      <c r="G940" s="57" t="s">
        <v>801</v>
      </c>
      <c r="H940" s="11"/>
      <c r="I940" s="11"/>
      <c r="J940" s="11"/>
      <c r="K940" s="11"/>
    </row>
    <row r="941" spans="5:11" ht="14.25" customHeight="1">
      <c r="E941" s="62" t="s">
        <v>1504</v>
      </c>
      <c r="F941" s="57">
        <v>0.1</v>
      </c>
      <c r="G941" s="57" t="s">
        <v>800</v>
      </c>
      <c r="H941" s="11"/>
      <c r="I941" s="11"/>
      <c r="J941" s="11"/>
      <c r="K941" s="11"/>
    </row>
    <row r="942" spans="5:11" ht="14.25" customHeight="1">
      <c r="E942" s="11"/>
      <c r="F942" s="57">
        <v>0.2</v>
      </c>
      <c r="G942" s="57" t="s">
        <v>801</v>
      </c>
      <c r="H942" s="11"/>
      <c r="I942" s="11"/>
      <c r="J942" s="11"/>
      <c r="K942" s="11"/>
    </row>
    <row r="943" spans="5:11" ht="14.25" customHeight="1">
      <c r="E943" s="62" t="s">
        <v>1012</v>
      </c>
      <c r="F943" s="57">
        <v>0.3</v>
      </c>
      <c r="G943" s="57" t="s">
        <v>800</v>
      </c>
      <c r="H943" s="11"/>
      <c r="I943" s="11"/>
      <c r="J943" s="11"/>
      <c r="K943" s="11"/>
    </row>
    <row r="944" spans="5:11" ht="14.25" customHeight="1">
      <c r="E944" s="11"/>
      <c r="F944" s="57">
        <v>0.3</v>
      </c>
      <c r="G944" s="57" t="s">
        <v>801</v>
      </c>
      <c r="H944" s="11"/>
      <c r="I944" s="11"/>
      <c r="J944" s="11"/>
      <c r="K944" s="11"/>
    </row>
    <row r="945" spans="5:11" ht="14.25" customHeight="1">
      <c r="E945" s="60" t="s">
        <v>754</v>
      </c>
      <c r="F945" s="57">
        <v>0.1</v>
      </c>
      <c r="G945" s="57" t="s">
        <v>800</v>
      </c>
      <c r="H945" s="11"/>
      <c r="I945" s="11"/>
      <c r="J945" s="11"/>
      <c r="K945" s="11"/>
    </row>
    <row r="946" spans="5:11" ht="14.25" customHeight="1">
      <c r="E946" s="11"/>
      <c r="F946" s="57">
        <v>0.2</v>
      </c>
      <c r="G946" s="57" t="s">
        <v>801</v>
      </c>
      <c r="H946" s="11"/>
      <c r="I946" s="11"/>
      <c r="J946" s="11"/>
      <c r="K946" s="11"/>
    </row>
    <row r="947" spans="5:11" ht="14.25" customHeight="1">
      <c r="E947" s="62" t="s">
        <v>1014</v>
      </c>
      <c r="F947" s="57">
        <v>0.1</v>
      </c>
      <c r="G947" s="57" t="s">
        <v>800</v>
      </c>
      <c r="H947" s="11"/>
      <c r="I947" s="11"/>
      <c r="J947" s="11"/>
      <c r="K947" s="11"/>
    </row>
    <row r="948" spans="5:11" ht="14.25" customHeight="1">
      <c r="E948" s="11"/>
      <c r="F948" s="57">
        <v>0.2</v>
      </c>
      <c r="G948" s="57" t="s">
        <v>801</v>
      </c>
      <c r="H948" s="11"/>
      <c r="I948" s="11"/>
      <c r="J948" s="11"/>
      <c r="K948" s="11"/>
    </row>
    <row r="949" spans="5:11" ht="14.25" customHeight="1">
      <c r="E949" s="62" t="s">
        <v>1505</v>
      </c>
      <c r="F949" s="57">
        <v>4.3</v>
      </c>
      <c r="G949" s="57" t="s">
        <v>800</v>
      </c>
      <c r="H949" s="11"/>
      <c r="I949" s="11"/>
      <c r="J949" s="11"/>
      <c r="K949" s="11"/>
    </row>
    <row r="950" spans="5:11" ht="14.25" customHeight="1">
      <c r="E950" s="11"/>
      <c r="F950" s="57">
        <v>0.8</v>
      </c>
      <c r="G950" s="57" t="s">
        <v>801</v>
      </c>
      <c r="H950" s="11"/>
      <c r="I950" s="11"/>
      <c r="J950" s="11"/>
      <c r="K950" s="11"/>
    </row>
    <row r="951" spans="5:11" ht="14.25" customHeight="1">
      <c r="E951" s="62" t="s">
        <v>1506</v>
      </c>
      <c r="F951" s="57">
        <v>0.1</v>
      </c>
      <c r="G951" s="57" t="s">
        <v>800</v>
      </c>
      <c r="H951" s="11"/>
      <c r="I951" s="11"/>
      <c r="J951" s="11"/>
      <c r="K951" s="11"/>
    </row>
    <row r="952" spans="5:11" ht="14.25" customHeight="1">
      <c r="E952" s="11"/>
      <c r="F952" s="57">
        <v>0.2</v>
      </c>
      <c r="G952" s="57" t="s">
        <v>801</v>
      </c>
      <c r="H952" s="11"/>
      <c r="I952" s="11"/>
      <c r="J952" s="11"/>
      <c r="K952" s="11"/>
    </row>
    <row r="953" spans="5:11" ht="14.25" customHeight="1">
      <c r="E953" s="60" t="s">
        <v>1507</v>
      </c>
      <c r="F953" s="57">
        <v>0.1</v>
      </c>
      <c r="G953" s="57" t="s">
        <v>800</v>
      </c>
      <c r="H953" s="11"/>
      <c r="I953" s="11"/>
      <c r="J953" s="11"/>
      <c r="K953" s="11"/>
    </row>
    <row r="954" spans="5:11" ht="14.25" customHeight="1">
      <c r="E954" s="11"/>
      <c r="F954" s="57">
        <v>1.4</v>
      </c>
      <c r="G954" s="57" t="s">
        <v>801</v>
      </c>
      <c r="H954" s="11"/>
      <c r="I954" s="11"/>
      <c r="J954" s="11"/>
      <c r="K954" s="11"/>
    </row>
    <row r="955" spans="5:11" ht="14.25" customHeight="1">
      <c r="E955" s="62" t="s">
        <v>1508</v>
      </c>
      <c r="F955" s="57">
        <v>0.1</v>
      </c>
      <c r="G955" s="57" t="s">
        <v>800</v>
      </c>
      <c r="H955" s="11"/>
      <c r="I955" s="11"/>
      <c r="J955" s="11"/>
      <c r="K955" s="11"/>
    </row>
    <row r="956" spans="5:11" ht="14.25" customHeight="1">
      <c r="E956" s="11"/>
      <c r="F956" s="57">
        <v>0.2</v>
      </c>
      <c r="G956" s="57" t="s">
        <v>801</v>
      </c>
      <c r="H956" s="11"/>
      <c r="I956" s="11"/>
      <c r="J956" s="11"/>
      <c r="K956" s="11"/>
    </row>
    <row r="957" spans="5:11" ht="14.25" customHeight="1">
      <c r="E957" s="62" t="s">
        <v>1509</v>
      </c>
      <c r="F957" s="57">
        <v>0.1</v>
      </c>
      <c r="G957" s="57" t="s">
        <v>800</v>
      </c>
      <c r="H957" s="11"/>
      <c r="I957" s="11"/>
      <c r="J957" s="11"/>
      <c r="K957" s="11"/>
    </row>
    <row r="958" spans="5:11" ht="14.25" customHeight="1">
      <c r="E958" s="11"/>
      <c r="F958" s="57">
        <v>0.2</v>
      </c>
      <c r="G958" s="57" t="s">
        <v>801</v>
      </c>
      <c r="H958" s="11"/>
      <c r="I958" s="11"/>
      <c r="J958" s="11"/>
      <c r="K958" s="11"/>
    </row>
    <row r="959" spans="5:11" ht="14.25" customHeight="1">
      <c r="E959" s="62" t="s">
        <v>872</v>
      </c>
      <c r="F959" s="57">
        <v>5.7</v>
      </c>
      <c r="G959" s="57" t="s">
        <v>800</v>
      </c>
      <c r="H959" s="11"/>
      <c r="I959" s="11"/>
      <c r="J959" s="11"/>
      <c r="K959" s="11"/>
    </row>
    <row r="960" spans="5:11" ht="14.25" customHeight="1">
      <c r="E960" s="11"/>
      <c r="F960" s="57">
        <v>6.3</v>
      </c>
      <c r="G960" s="57" t="s">
        <v>801</v>
      </c>
      <c r="H960" s="11"/>
      <c r="I960" s="11"/>
      <c r="J960" s="11"/>
      <c r="K960" s="11"/>
    </row>
    <row r="961" spans="1:26" ht="14.25" customHeight="1">
      <c r="E961" s="62" t="s">
        <v>1510</v>
      </c>
      <c r="F961" s="57">
        <v>0.3</v>
      </c>
      <c r="G961" s="57" t="s">
        <v>800</v>
      </c>
      <c r="H961" s="11"/>
      <c r="I961" s="11"/>
      <c r="J961" s="11"/>
      <c r="K961" s="11"/>
    </row>
    <row r="962" spans="1:26" ht="14.25" customHeight="1">
      <c r="E962" s="11"/>
      <c r="F962" s="57">
        <v>0.5</v>
      </c>
      <c r="G962" s="57" t="s">
        <v>801</v>
      </c>
      <c r="H962" s="11"/>
      <c r="I962" s="11"/>
      <c r="J962" s="11"/>
      <c r="K962" s="11"/>
    </row>
    <row r="963" spans="1:26" ht="14.25" customHeight="1">
      <c r="E963" s="60" t="s">
        <v>1511</v>
      </c>
      <c r="F963" s="57">
        <v>0.1</v>
      </c>
      <c r="G963" s="57" t="s">
        <v>800</v>
      </c>
      <c r="H963" s="11"/>
      <c r="I963" s="11"/>
      <c r="J963" s="11"/>
      <c r="K963" s="11"/>
    </row>
    <row r="964" spans="1:26" ht="14.25" customHeight="1">
      <c r="E964" s="11"/>
      <c r="F964" s="57">
        <v>0.2</v>
      </c>
      <c r="G964" s="57" t="s">
        <v>801</v>
      </c>
      <c r="H964" s="11"/>
      <c r="I964" s="11"/>
      <c r="J964" s="11"/>
      <c r="K964" s="11"/>
    </row>
    <row r="965" spans="1:26" ht="14.25" customHeight="1">
      <c r="E965" s="62" t="s">
        <v>1512</v>
      </c>
      <c r="F965" s="57">
        <v>0.1</v>
      </c>
      <c r="G965" s="57" t="s">
        <v>800</v>
      </c>
      <c r="H965" s="11"/>
      <c r="I965" s="11"/>
      <c r="J965" s="11"/>
      <c r="K965" s="11"/>
    </row>
    <row r="966" spans="1:26" ht="14.25" customHeight="1">
      <c r="E966" s="11"/>
      <c r="F966" s="57">
        <v>0.2</v>
      </c>
      <c r="G966" s="57" t="s">
        <v>801</v>
      </c>
      <c r="H966" s="11"/>
      <c r="I966" s="11"/>
      <c r="J966" s="11"/>
      <c r="K966" s="11"/>
    </row>
    <row r="967" spans="1:26" ht="14.25" customHeight="1">
      <c r="E967" s="60" t="s">
        <v>1513</v>
      </c>
      <c r="F967" s="57">
        <v>0.4</v>
      </c>
      <c r="G967" s="57" t="s">
        <v>800</v>
      </c>
      <c r="H967" s="11"/>
      <c r="I967" s="11"/>
      <c r="J967" s="11"/>
      <c r="K967" s="11"/>
    </row>
    <row r="968" spans="1:26" ht="14.25" customHeight="1">
      <c r="E968" s="11"/>
      <c r="F968" s="57">
        <v>0.2</v>
      </c>
      <c r="G968" s="57" t="s">
        <v>801</v>
      </c>
      <c r="H968" s="11"/>
      <c r="I968" s="11"/>
      <c r="J968" s="11"/>
      <c r="K968" s="11"/>
    </row>
    <row r="969" spans="1:26" ht="14.25" customHeight="1">
      <c r="E969" s="62" t="s">
        <v>883</v>
      </c>
      <c r="F969" s="57">
        <v>0.7</v>
      </c>
      <c r="G969" s="57" t="s">
        <v>800</v>
      </c>
      <c r="H969" s="11"/>
      <c r="I969" s="11"/>
      <c r="J969" s="11"/>
      <c r="K969" s="11"/>
    </row>
    <row r="970" spans="1:26" ht="14.25" customHeight="1">
      <c r="E970" s="11"/>
      <c r="F970" s="57">
        <v>0</v>
      </c>
      <c r="G970" s="57" t="s">
        <v>801</v>
      </c>
      <c r="H970" s="11"/>
      <c r="I970" s="11"/>
      <c r="J970" s="11"/>
      <c r="K970" s="11"/>
    </row>
    <row r="971" spans="1:26" ht="14.2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spans="1:26" ht="14.25" customHeight="1">
      <c r="A972" s="11" t="s">
        <v>216</v>
      </c>
      <c r="B972" s="15" t="s">
        <v>217</v>
      </c>
      <c r="C972" s="11">
        <v>18</v>
      </c>
      <c r="E972" s="11" t="s">
        <v>421</v>
      </c>
      <c r="F972" s="11" t="s">
        <v>564</v>
      </c>
    </row>
    <row r="973" spans="1:26" ht="14.25" customHeight="1">
      <c r="C973" s="11" t="s">
        <v>1514</v>
      </c>
      <c r="E973" s="11" t="s">
        <v>1515</v>
      </c>
      <c r="F973" s="11">
        <v>22.2</v>
      </c>
      <c r="G973" s="11" t="s">
        <v>429</v>
      </c>
      <c r="H973" s="11" t="s">
        <v>220</v>
      </c>
      <c r="I973" s="11" t="s">
        <v>221</v>
      </c>
      <c r="J973" s="11">
        <v>2008</v>
      </c>
      <c r="K973" s="11" t="s">
        <v>222</v>
      </c>
      <c r="L973" s="11" t="s">
        <v>1516</v>
      </c>
    </row>
    <row r="974" spans="1:26" ht="14.25" customHeight="1">
      <c r="C974" s="11" t="s">
        <v>1517</v>
      </c>
      <c r="E974" s="11" t="s">
        <v>1518</v>
      </c>
      <c r="F974" s="11">
        <v>11.1</v>
      </c>
      <c r="G974" s="11" t="s">
        <v>429</v>
      </c>
      <c r="H974" s="11" t="s">
        <v>220</v>
      </c>
      <c r="I974" s="11" t="s">
        <v>221</v>
      </c>
      <c r="J974" s="11">
        <v>2008</v>
      </c>
      <c r="K974" s="11" t="s">
        <v>222</v>
      </c>
    </row>
    <row r="975" spans="1:26" ht="14.25" customHeight="1">
      <c r="E975" s="11" t="s">
        <v>1519</v>
      </c>
      <c r="F975" s="11">
        <v>11.1</v>
      </c>
      <c r="G975" s="11" t="s">
        <v>429</v>
      </c>
      <c r="H975" s="11" t="s">
        <v>220</v>
      </c>
      <c r="I975" s="11" t="s">
        <v>221</v>
      </c>
      <c r="J975" s="11">
        <v>2008</v>
      </c>
      <c r="K975" s="11" t="s">
        <v>222</v>
      </c>
    </row>
    <row r="976" spans="1:26" ht="14.25" customHeight="1">
      <c r="E976" s="11" t="s">
        <v>1520</v>
      </c>
      <c r="F976" s="11">
        <v>5.6</v>
      </c>
      <c r="G976" s="11" t="s">
        <v>429</v>
      </c>
      <c r="H976" s="11" t="s">
        <v>220</v>
      </c>
      <c r="I976" s="11" t="s">
        <v>221</v>
      </c>
      <c r="J976" s="11">
        <v>2008</v>
      </c>
      <c r="K976" s="11" t="s">
        <v>222</v>
      </c>
    </row>
    <row r="977" spans="1:26" ht="14.25" customHeight="1">
      <c r="B977" s="11" t="s">
        <v>1521</v>
      </c>
      <c r="E977" s="11" t="s">
        <v>1522</v>
      </c>
      <c r="F977" s="11">
        <v>33.299999999999997</v>
      </c>
      <c r="G977" s="11" t="s">
        <v>429</v>
      </c>
      <c r="H977" s="11" t="s">
        <v>220</v>
      </c>
      <c r="I977" s="11" t="s">
        <v>221</v>
      </c>
      <c r="J977" s="11">
        <v>2008</v>
      </c>
      <c r="K977" s="11" t="s">
        <v>222</v>
      </c>
    </row>
    <row r="978" spans="1:26" ht="14.25" customHeight="1">
      <c r="E978" s="11" t="s">
        <v>683</v>
      </c>
      <c r="F978" s="11">
        <v>11.1</v>
      </c>
      <c r="G978" s="11" t="s">
        <v>429</v>
      </c>
      <c r="H978" s="11" t="s">
        <v>220</v>
      </c>
      <c r="I978" s="11" t="s">
        <v>221</v>
      </c>
      <c r="J978" s="11">
        <v>2008</v>
      </c>
      <c r="K978" s="11" t="s">
        <v>222</v>
      </c>
    </row>
    <row r="979" spans="1:26" ht="14.25" customHeight="1">
      <c r="E979" s="15" t="s">
        <v>181</v>
      </c>
      <c r="F979" s="11">
        <v>72.2</v>
      </c>
      <c r="G979" s="11" t="s">
        <v>429</v>
      </c>
      <c r="H979" s="11" t="s">
        <v>220</v>
      </c>
      <c r="I979" s="11" t="s">
        <v>221</v>
      </c>
      <c r="J979" s="11">
        <v>2008</v>
      </c>
      <c r="K979" s="11" t="s">
        <v>222</v>
      </c>
    </row>
    <row r="980" spans="1:26" ht="14.25" customHeight="1">
      <c r="E980" s="11" t="s">
        <v>234</v>
      </c>
      <c r="F980" s="11">
        <v>27.8</v>
      </c>
      <c r="G980" s="11" t="s">
        <v>429</v>
      </c>
      <c r="H980" s="11" t="s">
        <v>220</v>
      </c>
      <c r="I980" s="11" t="s">
        <v>221</v>
      </c>
      <c r="J980" s="11">
        <v>2008</v>
      </c>
      <c r="K980" s="11" t="s">
        <v>222</v>
      </c>
    </row>
    <row r="981" spans="1:26" ht="14.25" customHeight="1">
      <c r="E981" s="11" t="s">
        <v>816</v>
      </c>
      <c r="F981" s="11">
        <v>11.1</v>
      </c>
      <c r="G981" s="11" t="s">
        <v>429</v>
      </c>
      <c r="H981" s="11" t="s">
        <v>220</v>
      </c>
      <c r="I981" s="11" t="s">
        <v>221</v>
      </c>
      <c r="J981" s="11">
        <v>2008</v>
      </c>
      <c r="K981" s="11" t="s">
        <v>222</v>
      </c>
    </row>
    <row r="982" spans="1:26" ht="14.25" customHeight="1">
      <c r="E982" s="11" t="s">
        <v>1523</v>
      </c>
      <c r="F982" s="11">
        <v>5.6</v>
      </c>
      <c r="G982" s="11" t="s">
        <v>429</v>
      </c>
      <c r="H982" s="11" t="s">
        <v>220</v>
      </c>
      <c r="I982" s="11" t="s">
        <v>221</v>
      </c>
      <c r="J982" s="11">
        <v>2008</v>
      </c>
      <c r="K982" s="11" t="s">
        <v>222</v>
      </c>
    </row>
    <row r="983" spans="1:26" ht="14.25" customHeight="1">
      <c r="E983" s="11" t="s">
        <v>1524</v>
      </c>
      <c r="F983" s="11">
        <v>16.7</v>
      </c>
      <c r="G983" s="11" t="s">
        <v>429</v>
      </c>
      <c r="H983" s="11" t="s">
        <v>220</v>
      </c>
      <c r="I983" s="11" t="s">
        <v>221</v>
      </c>
      <c r="J983" s="11">
        <v>2008</v>
      </c>
      <c r="K983" s="11" t="s">
        <v>222</v>
      </c>
    </row>
    <row r="984" spans="1:26" ht="14.25" customHeight="1">
      <c r="E984" s="11" t="s">
        <v>1525</v>
      </c>
      <c r="F984" s="11">
        <v>16.7</v>
      </c>
      <c r="G984" s="11" t="s">
        <v>429</v>
      </c>
      <c r="H984" s="11" t="s">
        <v>220</v>
      </c>
      <c r="I984" s="11" t="s">
        <v>221</v>
      </c>
      <c r="J984" s="11">
        <v>2008</v>
      </c>
      <c r="K984" s="11" t="s">
        <v>222</v>
      </c>
    </row>
    <row r="985" spans="1:26" ht="14.25" customHeight="1">
      <c r="E985" s="11" t="s">
        <v>1526</v>
      </c>
      <c r="F985" s="11">
        <v>5.6</v>
      </c>
      <c r="G985" s="11" t="s">
        <v>429</v>
      </c>
      <c r="H985" s="11" t="s">
        <v>220</v>
      </c>
      <c r="I985" s="11" t="s">
        <v>221</v>
      </c>
      <c r="J985" s="11">
        <v>2008</v>
      </c>
      <c r="K985" s="11" t="s">
        <v>222</v>
      </c>
    </row>
    <row r="986" spans="1:26" ht="14.25" customHeight="1">
      <c r="E986" s="11" t="s">
        <v>1527</v>
      </c>
      <c r="F986" s="11">
        <v>38.9</v>
      </c>
      <c r="G986" s="11" t="s">
        <v>429</v>
      </c>
      <c r="H986" s="11" t="s">
        <v>220</v>
      </c>
      <c r="I986" s="11" t="s">
        <v>221</v>
      </c>
      <c r="J986" s="11">
        <v>2008</v>
      </c>
      <c r="K986" s="11" t="s">
        <v>222</v>
      </c>
    </row>
    <row r="987" spans="1:26" ht="14.2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spans="1:26" ht="14.25" customHeight="1">
      <c r="A988" s="11" t="s">
        <v>233</v>
      </c>
      <c r="B988" s="15" t="s">
        <v>234</v>
      </c>
      <c r="C988" s="11">
        <v>156</v>
      </c>
      <c r="E988" s="11" t="s">
        <v>421</v>
      </c>
      <c r="F988" s="11" t="s">
        <v>564</v>
      </c>
      <c r="H988" s="11" t="s">
        <v>235</v>
      </c>
      <c r="I988" s="11" t="s">
        <v>187</v>
      </c>
      <c r="J988" s="11" t="s">
        <v>1528</v>
      </c>
      <c r="K988" s="11" t="s">
        <v>237</v>
      </c>
      <c r="L988" s="11" t="s">
        <v>1529</v>
      </c>
    </row>
    <row r="989" spans="1:26" ht="14.25" customHeight="1">
      <c r="B989" s="11" t="s">
        <v>1530</v>
      </c>
      <c r="C989" s="11" t="s">
        <v>1531</v>
      </c>
      <c r="D989" s="11" t="s">
        <v>1532</v>
      </c>
      <c r="E989" s="11" t="s">
        <v>1533</v>
      </c>
      <c r="F989" s="11">
        <v>41.25</v>
      </c>
      <c r="G989" s="11" t="s">
        <v>1534</v>
      </c>
      <c r="H989" s="11" t="s">
        <v>235</v>
      </c>
      <c r="I989" s="11" t="s">
        <v>187</v>
      </c>
      <c r="J989" s="11" t="s">
        <v>1528</v>
      </c>
      <c r="K989" s="11" t="s">
        <v>237</v>
      </c>
      <c r="L989" s="11" t="s">
        <v>1535</v>
      </c>
    </row>
    <row r="990" spans="1:26" ht="14.25" customHeight="1">
      <c r="C990" s="11" t="s">
        <v>1536</v>
      </c>
      <c r="D990" s="11" t="s">
        <v>1537</v>
      </c>
      <c r="E990" s="11" t="s">
        <v>1538</v>
      </c>
      <c r="F990" s="11">
        <v>8.5</v>
      </c>
      <c r="G990" s="11" t="s">
        <v>1534</v>
      </c>
      <c r="H990" s="11" t="s">
        <v>235</v>
      </c>
      <c r="I990" s="11" t="s">
        <v>187</v>
      </c>
      <c r="J990" s="11" t="s">
        <v>1528</v>
      </c>
      <c r="K990" s="11" t="s">
        <v>237</v>
      </c>
    </row>
    <row r="991" spans="1:26" ht="14.25" customHeight="1">
      <c r="E991" s="11" t="s">
        <v>1539</v>
      </c>
      <c r="F991" s="11">
        <v>20.75</v>
      </c>
      <c r="G991" s="11" t="s">
        <v>1534</v>
      </c>
      <c r="H991" s="11" t="s">
        <v>235</v>
      </c>
      <c r="I991" s="11" t="s">
        <v>187</v>
      </c>
      <c r="J991" s="11" t="s">
        <v>1528</v>
      </c>
      <c r="K991" s="11" t="s">
        <v>237</v>
      </c>
    </row>
    <row r="992" spans="1:26" ht="14.25" customHeight="1">
      <c r="E992" s="11" t="s">
        <v>1540</v>
      </c>
      <c r="F992" s="11">
        <v>3.25</v>
      </c>
      <c r="G992" s="11" t="s">
        <v>1534</v>
      </c>
      <c r="H992" s="11" t="s">
        <v>235</v>
      </c>
      <c r="I992" s="11" t="s">
        <v>187</v>
      </c>
      <c r="J992" s="11" t="s">
        <v>1528</v>
      </c>
      <c r="K992" s="11" t="s">
        <v>237</v>
      </c>
    </row>
    <row r="993" spans="4:11" ht="14.25" customHeight="1">
      <c r="E993" s="11" t="s">
        <v>1541</v>
      </c>
      <c r="F993" s="11">
        <v>33.75</v>
      </c>
      <c r="G993" s="11" t="s">
        <v>1534</v>
      </c>
      <c r="H993" s="11" t="s">
        <v>235</v>
      </c>
      <c r="I993" s="11" t="s">
        <v>187</v>
      </c>
      <c r="J993" s="11" t="s">
        <v>1528</v>
      </c>
      <c r="K993" s="11" t="s">
        <v>237</v>
      </c>
    </row>
    <row r="994" spans="4:11" ht="14.25" customHeight="1">
      <c r="D994" s="11" t="s">
        <v>1542</v>
      </c>
      <c r="E994" s="11" t="s">
        <v>1533</v>
      </c>
      <c r="F994" s="11">
        <v>49</v>
      </c>
      <c r="G994" s="11" t="s">
        <v>1534</v>
      </c>
      <c r="H994" s="11" t="s">
        <v>235</v>
      </c>
      <c r="I994" s="11" t="s">
        <v>187</v>
      </c>
      <c r="J994" s="11" t="s">
        <v>1528</v>
      </c>
      <c r="K994" s="11" t="s">
        <v>237</v>
      </c>
    </row>
    <row r="995" spans="4:11" ht="14.25" customHeight="1">
      <c r="D995" s="11" t="s">
        <v>1543</v>
      </c>
      <c r="E995" s="11" t="s">
        <v>1538</v>
      </c>
      <c r="F995" s="11">
        <v>11.75</v>
      </c>
      <c r="G995" s="11" t="s">
        <v>1534</v>
      </c>
      <c r="H995" s="11" t="s">
        <v>235</v>
      </c>
      <c r="I995" s="11" t="s">
        <v>187</v>
      </c>
      <c r="J995" s="11" t="s">
        <v>1528</v>
      </c>
      <c r="K995" s="11" t="s">
        <v>237</v>
      </c>
    </row>
    <row r="996" spans="4:11" ht="14.25" customHeight="1">
      <c r="E996" s="11" t="s">
        <v>1539</v>
      </c>
      <c r="F996" s="11">
        <v>15.75</v>
      </c>
      <c r="G996" s="11" t="s">
        <v>1534</v>
      </c>
      <c r="H996" s="11" t="s">
        <v>235</v>
      </c>
      <c r="I996" s="11" t="s">
        <v>187</v>
      </c>
      <c r="J996" s="11" t="s">
        <v>1528</v>
      </c>
      <c r="K996" s="11" t="s">
        <v>237</v>
      </c>
    </row>
    <row r="997" spans="4:11" ht="14.25" customHeight="1">
      <c r="E997" s="11" t="s">
        <v>1540</v>
      </c>
      <c r="F997" s="11">
        <v>7.5</v>
      </c>
      <c r="G997" s="11" t="s">
        <v>1534</v>
      </c>
      <c r="H997" s="11" t="s">
        <v>235</v>
      </c>
      <c r="I997" s="11" t="s">
        <v>187</v>
      </c>
      <c r="J997" s="11" t="s">
        <v>1528</v>
      </c>
      <c r="K997" s="11" t="s">
        <v>237</v>
      </c>
    </row>
    <row r="998" spans="4:11" ht="14.25" customHeight="1">
      <c r="E998" s="11" t="s">
        <v>1541</v>
      </c>
      <c r="F998" s="11">
        <v>27.5</v>
      </c>
      <c r="G998" s="11" t="s">
        <v>1534</v>
      </c>
      <c r="H998" s="11" t="s">
        <v>235</v>
      </c>
      <c r="I998" s="11" t="s">
        <v>187</v>
      </c>
      <c r="J998" s="11" t="s">
        <v>1528</v>
      </c>
      <c r="K998" s="11" t="s">
        <v>237</v>
      </c>
    </row>
    <row r="999" spans="4:11" ht="14.25" customHeight="1">
      <c r="D999" s="11" t="s">
        <v>1544</v>
      </c>
      <c r="E999" s="11" t="s">
        <v>1533</v>
      </c>
      <c r="F999" s="11">
        <v>23.75</v>
      </c>
      <c r="G999" s="11" t="s">
        <v>1534</v>
      </c>
      <c r="H999" s="11" t="s">
        <v>235</v>
      </c>
      <c r="I999" s="11" t="s">
        <v>187</v>
      </c>
      <c r="J999" s="11" t="s">
        <v>1528</v>
      </c>
      <c r="K999" s="11" t="s">
        <v>237</v>
      </c>
    </row>
    <row r="1000" spans="4:11" ht="14.25" customHeight="1">
      <c r="D1000" s="11" t="s">
        <v>1545</v>
      </c>
      <c r="E1000" s="11" t="s">
        <v>1538</v>
      </c>
      <c r="F1000" s="11">
        <v>7</v>
      </c>
      <c r="G1000" s="11" t="s">
        <v>1534</v>
      </c>
      <c r="H1000" s="11" t="s">
        <v>235</v>
      </c>
      <c r="I1000" s="11" t="s">
        <v>187</v>
      </c>
      <c r="J1000" s="11" t="s">
        <v>1528</v>
      </c>
      <c r="K1000" s="11" t="s">
        <v>237</v>
      </c>
    </row>
    <row r="1001" spans="4:11" ht="14.25" customHeight="1">
      <c r="E1001" s="11" t="s">
        <v>1539</v>
      </c>
      <c r="F1001" s="11">
        <v>13.5</v>
      </c>
      <c r="G1001" s="11" t="s">
        <v>1534</v>
      </c>
      <c r="H1001" s="11" t="s">
        <v>235</v>
      </c>
      <c r="I1001" s="11" t="s">
        <v>187</v>
      </c>
      <c r="J1001" s="11" t="s">
        <v>1528</v>
      </c>
      <c r="K1001" s="11" t="s">
        <v>237</v>
      </c>
    </row>
    <row r="1002" spans="4:11" ht="14.25" customHeight="1">
      <c r="E1002" s="11" t="s">
        <v>1540</v>
      </c>
      <c r="F1002" s="11">
        <v>29.25</v>
      </c>
      <c r="G1002" s="11" t="s">
        <v>1534</v>
      </c>
      <c r="H1002" s="11" t="s">
        <v>235</v>
      </c>
      <c r="I1002" s="11" t="s">
        <v>187</v>
      </c>
      <c r="J1002" s="11" t="s">
        <v>1528</v>
      </c>
      <c r="K1002" s="11" t="s">
        <v>237</v>
      </c>
    </row>
    <row r="1003" spans="4:11" ht="14.25" customHeight="1">
      <c r="E1003" s="11" t="s">
        <v>1541</v>
      </c>
      <c r="F1003" s="11">
        <v>29</v>
      </c>
      <c r="G1003" s="11" t="s">
        <v>1534</v>
      </c>
      <c r="H1003" s="11" t="s">
        <v>235</v>
      </c>
      <c r="I1003" s="11" t="s">
        <v>187</v>
      </c>
      <c r="J1003" s="11" t="s">
        <v>1528</v>
      </c>
      <c r="K1003" s="11" t="s">
        <v>237</v>
      </c>
    </row>
    <row r="1004" spans="4:11" ht="14.25" customHeight="1">
      <c r="D1004" s="11" t="s">
        <v>1532</v>
      </c>
      <c r="E1004" s="11" t="s">
        <v>1533</v>
      </c>
      <c r="F1004" s="11">
        <v>42</v>
      </c>
      <c r="G1004" s="11" t="s">
        <v>1546</v>
      </c>
      <c r="H1004" s="11" t="s">
        <v>235</v>
      </c>
      <c r="I1004" s="11" t="s">
        <v>187</v>
      </c>
      <c r="J1004" s="11" t="s">
        <v>1528</v>
      </c>
      <c r="K1004" s="11" t="s">
        <v>237</v>
      </c>
    </row>
    <row r="1005" spans="4:11" ht="14.25" customHeight="1">
      <c r="E1005" s="11" t="s">
        <v>1538</v>
      </c>
      <c r="F1005" s="11">
        <v>3.0750000000000002</v>
      </c>
      <c r="G1005" s="11" t="s">
        <v>1546</v>
      </c>
      <c r="H1005" s="11" t="s">
        <v>235</v>
      </c>
      <c r="I1005" s="11" t="s">
        <v>187</v>
      </c>
      <c r="J1005" s="11" t="s">
        <v>1528</v>
      </c>
      <c r="K1005" s="11" t="s">
        <v>237</v>
      </c>
    </row>
    <row r="1006" spans="4:11" ht="14.25" customHeight="1">
      <c r="E1006" s="11" t="s">
        <v>1539</v>
      </c>
      <c r="F1006" s="11">
        <v>9.35</v>
      </c>
      <c r="G1006" s="11" t="s">
        <v>1546</v>
      </c>
      <c r="H1006" s="11" t="s">
        <v>235</v>
      </c>
      <c r="I1006" s="11" t="s">
        <v>187</v>
      </c>
      <c r="J1006" s="11" t="s">
        <v>1528</v>
      </c>
      <c r="K1006" s="11" t="s">
        <v>237</v>
      </c>
    </row>
    <row r="1007" spans="4:11" ht="14.25" customHeight="1">
      <c r="E1007" s="11" t="s">
        <v>1540</v>
      </c>
      <c r="F1007" s="11">
        <v>1.75</v>
      </c>
      <c r="G1007" s="11" t="s">
        <v>1546</v>
      </c>
      <c r="H1007" s="11" t="s">
        <v>235</v>
      </c>
      <c r="I1007" s="11" t="s">
        <v>187</v>
      </c>
      <c r="J1007" s="11" t="s">
        <v>1528</v>
      </c>
      <c r="K1007" s="11" t="s">
        <v>237</v>
      </c>
    </row>
    <row r="1008" spans="4:11" ht="14.25" customHeight="1">
      <c r="E1008" s="11" t="s">
        <v>1541</v>
      </c>
      <c r="F1008" s="11">
        <v>43.5</v>
      </c>
      <c r="G1008" s="11" t="s">
        <v>1546</v>
      </c>
      <c r="H1008" s="11" t="s">
        <v>235</v>
      </c>
      <c r="I1008" s="11" t="s">
        <v>187</v>
      </c>
      <c r="J1008" s="11" t="s">
        <v>1528</v>
      </c>
      <c r="K1008" s="11" t="s">
        <v>237</v>
      </c>
    </row>
    <row r="1009" spans="1:11" ht="14.25" customHeight="1">
      <c r="D1009" s="11" t="s">
        <v>1542</v>
      </c>
      <c r="E1009" s="11" t="s">
        <v>1533</v>
      </c>
      <c r="F1009" s="11">
        <v>60.75</v>
      </c>
      <c r="G1009" s="11" t="s">
        <v>1546</v>
      </c>
      <c r="H1009" s="11" t="s">
        <v>235</v>
      </c>
      <c r="I1009" s="11" t="s">
        <v>187</v>
      </c>
      <c r="J1009" s="11" t="s">
        <v>1528</v>
      </c>
      <c r="K1009" s="11" t="s">
        <v>237</v>
      </c>
    </row>
    <row r="1010" spans="1:11" ht="14.25" customHeight="1">
      <c r="E1010" s="11" t="s">
        <v>1538</v>
      </c>
      <c r="F1010" s="11">
        <v>5.15</v>
      </c>
      <c r="G1010" s="11" t="s">
        <v>1546</v>
      </c>
      <c r="H1010" s="11" t="s">
        <v>235</v>
      </c>
      <c r="I1010" s="11" t="s">
        <v>187</v>
      </c>
      <c r="J1010" s="11" t="s">
        <v>1528</v>
      </c>
      <c r="K1010" s="11" t="s">
        <v>237</v>
      </c>
    </row>
    <row r="1011" spans="1:11" ht="14.25" customHeight="1">
      <c r="E1011" s="11" t="s">
        <v>1539</v>
      </c>
      <c r="F1011" s="11">
        <v>4.5750000000000002</v>
      </c>
      <c r="G1011" s="11" t="s">
        <v>1546</v>
      </c>
      <c r="H1011" s="11" t="s">
        <v>235</v>
      </c>
      <c r="I1011" s="11" t="s">
        <v>187</v>
      </c>
      <c r="J1011" s="11" t="s">
        <v>1528</v>
      </c>
      <c r="K1011" s="11" t="s">
        <v>237</v>
      </c>
    </row>
    <row r="1012" spans="1:11" ht="14.25" customHeight="1">
      <c r="E1012" s="11" t="s">
        <v>1540</v>
      </c>
      <c r="F1012" s="11">
        <v>4.0250000000000004</v>
      </c>
      <c r="G1012" s="11" t="s">
        <v>1546</v>
      </c>
      <c r="H1012" s="11" t="s">
        <v>235</v>
      </c>
      <c r="I1012" s="11" t="s">
        <v>187</v>
      </c>
      <c r="J1012" s="11" t="s">
        <v>1528</v>
      </c>
      <c r="K1012" s="11" t="s">
        <v>237</v>
      </c>
    </row>
    <row r="1013" spans="1:11" ht="14.25" customHeight="1">
      <c r="E1013" s="11" t="s">
        <v>1541</v>
      </c>
      <c r="F1013" s="11">
        <v>24.25</v>
      </c>
      <c r="G1013" s="11" t="s">
        <v>1546</v>
      </c>
      <c r="H1013" s="11" t="s">
        <v>235</v>
      </c>
      <c r="I1013" s="11" t="s">
        <v>187</v>
      </c>
      <c r="J1013" s="11" t="s">
        <v>1528</v>
      </c>
      <c r="K1013" s="11" t="s">
        <v>237</v>
      </c>
    </row>
    <row r="1014" spans="1:11" ht="14.25" customHeight="1">
      <c r="D1014" s="11" t="s">
        <v>1544</v>
      </c>
      <c r="E1014" s="11" t="s">
        <v>1533</v>
      </c>
      <c r="F1014" s="11">
        <v>36.75</v>
      </c>
      <c r="G1014" s="11" t="s">
        <v>1546</v>
      </c>
      <c r="H1014" s="11" t="s">
        <v>235</v>
      </c>
      <c r="I1014" s="11" t="s">
        <v>187</v>
      </c>
      <c r="J1014" s="11" t="s">
        <v>1528</v>
      </c>
      <c r="K1014" s="11" t="s">
        <v>237</v>
      </c>
    </row>
    <row r="1015" spans="1:11" ht="14.25" customHeight="1">
      <c r="E1015" s="11" t="s">
        <v>1538</v>
      </c>
      <c r="F1015" s="11">
        <v>23.75</v>
      </c>
      <c r="G1015" s="11" t="s">
        <v>1546</v>
      </c>
      <c r="H1015" s="11" t="s">
        <v>235</v>
      </c>
      <c r="I1015" s="11" t="s">
        <v>187</v>
      </c>
      <c r="J1015" s="11" t="s">
        <v>1528</v>
      </c>
      <c r="K1015" s="11" t="s">
        <v>237</v>
      </c>
    </row>
    <row r="1016" spans="1:11" ht="14.25" customHeight="1">
      <c r="E1016" s="11" t="s">
        <v>1539</v>
      </c>
      <c r="F1016" s="11">
        <v>4.375</v>
      </c>
      <c r="G1016" s="11" t="s">
        <v>1546</v>
      </c>
      <c r="H1016" s="11" t="s">
        <v>235</v>
      </c>
      <c r="I1016" s="11" t="s">
        <v>187</v>
      </c>
      <c r="J1016" s="11" t="s">
        <v>1528</v>
      </c>
      <c r="K1016" s="11" t="s">
        <v>237</v>
      </c>
    </row>
    <row r="1017" spans="1:11" ht="14.25" customHeight="1">
      <c r="E1017" s="11" t="s">
        <v>1540</v>
      </c>
      <c r="F1017" s="11">
        <v>48.125</v>
      </c>
      <c r="G1017" s="11" t="s">
        <v>1546</v>
      </c>
      <c r="H1017" s="11" t="s">
        <v>235</v>
      </c>
      <c r="I1017" s="11" t="s">
        <v>187</v>
      </c>
      <c r="J1017" s="11" t="s">
        <v>1528</v>
      </c>
      <c r="K1017" s="11" t="s">
        <v>237</v>
      </c>
    </row>
    <row r="1018" spans="1:11" ht="14.25" customHeight="1">
      <c r="E1018" s="11" t="s">
        <v>1541</v>
      </c>
      <c r="F1018" s="11">
        <v>31</v>
      </c>
      <c r="G1018" s="11" t="s">
        <v>1546</v>
      </c>
      <c r="H1018" s="11" t="s">
        <v>235</v>
      </c>
      <c r="I1018" s="11" t="s">
        <v>187</v>
      </c>
      <c r="J1018" s="11" t="s">
        <v>1528</v>
      </c>
      <c r="K1018" s="11" t="s">
        <v>237</v>
      </c>
    </row>
    <row r="1019" spans="1:11" ht="14.25" customHeight="1">
      <c r="E1019" s="11"/>
      <c r="F1019" s="11"/>
      <c r="G1019" s="11"/>
      <c r="H1019" s="11"/>
      <c r="I1019" s="11"/>
      <c r="J1019" s="11"/>
      <c r="K1019" s="11"/>
    </row>
    <row r="1020" spans="1:11" ht="14.25" customHeight="1">
      <c r="A1020" s="11" t="s">
        <v>233</v>
      </c>
      <c r="B1020" s="15" t="s">
        <v>234</v>
      </c>
      <c r="C1020" s="55">
        <v>37</v>
      </c>
      <c r="D1020" s="55" t="s">
        <v>1547</v>
      </c>
      <c r="E1020" s="57" t="s">
        <v>822</v>
      </c>
      <c r="F1020" s="57">
        <v>50</v>
      </c>
      <c r="G1020" s="55" t="s">
        <v>1548</v>
      </c>
      <c r="H1020" s="55" t="s">
        <v>1549</v>
      </c>
      <c r="I1020" s="55" t="s">
        <v>1550</v>
      </c>
      <c r="J1020" s="55" t="s">
        <v>1551</v>
      </c>
      <c r="K1020" s="55" t="s">
        <v>1552</v>
      </c>
    </row>
    <row r="1021" spans="1:11" ht="14.25" customHeight="1">
      <c r="C1021" s="55"/>
      <c r="D1021" s="55" t="s">
        <v>1553</v>
      </c>
      <c r="E1021" s="11"/>
      <c r="F1021" s="57">
        <v>25</v>
      </c>
      <c r="G1021" s="55" t="s">
        <v>1554</v>
      </c>
      <c r="H1021" s="11"/>
      <c r="I1021" s="11"/>
      <c r="J1021" s="11"/>
      <c r="K1021" s="11"/>
    </row>
    <row r="1022" spans="1:11" ht="14.25" customHeight="1">
      <c r="C1022" s="55"/>
      <c r="E1022" s="57" t="s">
        <v>1555</v>
      </c>
      <c r="F1022" s="57">
        <v>50</v>
      </c>
      <c r="G1022" s="55" t="s">
        <v>1548</v>
      </c>
      <c r="H1022" s="11"/>
      <c r="I1022" s="11"/>
      <c r="J1022" s="11"/>
      <c r="K1022" s="11"/>
    </row>
    <row r="1023" spans="1:11" ht="14.25" customHeight="1">
      <c r="C1023" s="55"/>
      <c r="E1023" s="11"/>
      <c r="F1023" s="57">
        <v>25</v>
      </c>
      <c r="G1023" s="55" t="s">
        <v>1554</v>
      </c>
      <c r="H1023" s="11"/>
      <c r="I1023" s="11"/>
      <c r="J1023" s="11"/>
      <c r="K1023" s="11"/>
    </row>
    <row r="1024" spans="1:11" ht="14.25" customHeight="1">
      <c r="C1024" s="55"/>
      <c r="E1024" s="58" t="s">
        <v>1556</v>
      </c>
      <c r="F1024" s="57">
        <v>50</v>
      </c>
      <c r="G1024" s="55" t="s">
        <v>1554</v>
      </c>
      <c r="H1024" s="11"/>
      <c r="I1024" s="11"/>
      <c r="J1024" s="11"/>
      <c r="K1024" s="11"/>
    </row>
    <row r="1025" spans="3:11" ht="14.25" customHeight="1">
      <c r="C1025" s="55"/>
      <c r="E1025" s="48"/>
      <c r="F1025" s="11"/>
      <c r="G1025" s="11"/>
      <c r="H1025" s="11"/>
      <c r="I1025" s="11"/>
      <c r="J1025" s="11"/>
      <c r="K1025" s="11"/>
    </row>
    <row r="1026" spans="3:11" ht="14.25" customHeight="1">
      <c r="C1026" s="55"/>
      <c r="D1026" s="55" t="s">
        <v>1557</v>
      </c>
      <c r="E1026" s="96" t="s">
        <v>798</v>
      </c>
      <c r="F1026" s="57">
        <v>7.9</v>
      </c>
      <c r="G1026" s="55" t="s">
        <v>1548</v>
      </c>
      <c r="H1026" s="11"/>
      <c r="I1026" s="11"/>
      <c r="J1026" s="11"/>
      <c r="K1026" s="11"/>
    </row>
    <row r="1027" spans="3:11" ht="14.25" customHeight="1">
      <c r="C1027" s="55"/>
      <c r="D1027" s="55" t="s">
        <v>1558</v>
      </c>
      <c r="E1027" s="48"/>
      <c r="F1027" s="57">
        <v>18.8</v>
      </c>
      <c r="G1027" s="55" t="s">
        <v>1554</v>
      </c>
      <c r="H1027" s="11"/>
      <c r="I1027" s="11"/>
      <c r="J1027" s="11"/>
      <c r="K1027" s="11"/>
    </row>
    <row r="1028" spans="3:11" ht="14.25" customHeight="1">
      <c r="C1028" s="55"/>
      <c r="E1028" s="96" t="s">
        <v>825</v>
      </c>
      <c r="F1028" s="57">
        <v>10.199999999999999</v>
      </c>
      <c r="G1028" s="55" t="s">
        <v>1548</v>
      </c>
      <c r="H1028" s="11"/>
      <c r="I1028" s="11"/>
      <c r="J1028" s="11"/>
      <c r="K1028" s="11"/>
    </row>
    <row r="1029" spans="3:11" ht="14.25" customHeight="1">
      <c r="C1029" s="55"/>
      <c r="E1029" s="48"/>
      <c r="F1029" s="57">
        <v>12.5</v>
      </c>
      <c r="G1029" s="55" t="s">
        <v>1554</v>
      </c>
      <c r="H1029" s="11"/>
      <c r="I1029" s="11"/>
      <c r="J1029" s="11"/>
      <c r="K1029" s="11"/>
    </row>
    <row r="1030" spans="3:11" ht="14.25" customHeight="1">
      <c r="C1030" s="55"/>
      <c r="E1030" s="96" t="s">
        <v>1555</v>
      </c>
      <c r="F1030" s="57">
        <v>22.9</v>
      </c>
      <c r="G1030" s="55" t="s">
        <v>1548</v>
      </c>
      <c r="H1030" s="11"/>
      <c r="I1030" s="11"/>
      <c r="J1030" s="11"/>
      <c r="K1030" s="11"/>
    </row>
    <row r="1031" spans="3:11" ht="14.25" customHeight="1">
      <c r="C1031" s="55"/>
      <c r="E1031" s="48"/>
      <c r="F1031" s="57">
        <v>43.8</v>
      </c>
      <c r="G1031" s="55" t="s">
        <v>1554</v>
      </c>
      <c r="H1031" s="11"/>
      <c r="I1031" s="11"/>
      <c r="J1031" s="11"/>
      <c r="K1031" s="11"/>
    </row>
    <row r="1032" spans="3:11" ht="14.25" customHeight="1">
      <c r="C1032" s="55"/>
      <c r="E1032" s="96" t="s">
        <v>1007</v>
      </c>
      <c r="F1032" s="57">
        <v>1.5</v>
      </c>
      <c r="G1032" s="55" t="s">
        <v>1548</v>
      </c>
      <c r="H1032" s="11"/>
      <c r="I1032" s="11"/>
      <c r="J1032" s="11"/>
      <c r="K1032" s="11"/>
    </row>
    <row r="1033" spans="3:11" ht="14.25" customHeight="1">
      <c r="C1033" s="55"/>
      <c r="E1033" s="48"/>
      <c r="F1033" s="57">
        <v>12.5</v>
      </c>
      <c r="G1033" s="55" t="s">
        <v>1554</v>
      </c>
      <c r="H1033" s="11"/>
      <c r="I1033" s="11"/>
      <c r="J1033" s="11"/>
      <c r="K1033" s="11"/>
    </row>
    <row r="1034" spans="3:11" ht="14.25" customHeight="1">
      <c r="C1034" s="55"/>
      <c r="E1034" s="96" t="s">
        <v>1559</v>
      </c>
      <c r="F1034" s="57">
        <v>57.4</v>
      </c>
      <c r="G1034" s="55" t="s">
        <v>1548</v>
      </c>
      <c r="H1034" s="11"/>
      <c r="I1034" s="11"/>
      <c r="J1034" s="11"/>
      <c r="K1034" s="11"/>
    </row>
    <row r="1035" spans="3:11" ht="14.25" customHeight="1">
      <c r="C1035" s="55"/>
      <c r="E1035" s="48"/>
      <c r="F1035" s="57">
        <v>68.8</v>
      </c>
      <c r="G1035" s="55" t="s">
        <v>1554</v>
      </c>
      <c r="H1035" s="11"/>
      <c r="I1035" s="11"/>
      <c r="J1035" s="11"/>
      <c r="K1035" s="11"/>
    </row>
    <row r="1036" spans="3:11" ht="14.25" customHeight="1">
      <c r="C1036" s="55"/>
      <c r="E1036" s="58" t="s">
        <v>1556</v>
      </c>
      <c r="F1036" s="57">
        <v>12.5</v>
      </c>
      <c r="G1036" s="55" t="s">
        <v>1554</v>
      </c>
      <c r="H1036" s="11"/>
      <c r="I1036" s="11"/>
      <c r="J1036" s="11"/>
      <c r="K1036" s="11"/>
    </row>
    <row r="1037" spans="3:11" ht="14.25" customHeight="1">
      <c r="C1037" s="55"/>
      <c r="E1037" s="11"/>
      <c r="F1037" s="11"/>
      <c r="G1037" s="11"/>
      <c r="H1037" s="11"/>
      <c r="I1037" s="11"/>
      <c r="J1037" s="11"/>
      <c r="K1037" s="11"/>
    </row>
    <row r="1038" spans="3:11" ht="14.25" customHeight="1">
      <c r="C1038" s="55"/>
      <c r="D1038" s="55" t="s">
        <v>1560</v>
      </c>
      <c r="E1038" s="96" t="s">
        <v>798</v>
      </c>
      <c r="F1038" s="57">
        <v>20</v>
      </c>
      <c r="G1038" s="55" t="s">
        <v>1548</v>
      </c>
      <c r="H1038" s="11"/>
      <c r="I1038" s="11"/>
      <c r="J1038" s="11"/>
      <c r="K1038" s="11"/>
    </row>
    <row r="1039" spans="3:11" ht="14.25" customHeight="1">
      <c r="C1039" s="55"/>
      <c r="D1039" s="55" t="s">
        <v>1561</v>
      </c>
      <c r="E1039" s="48"/>
      <c r="F1039" s="57">
        <v>14.3</v>
      </c>
      <c r="G1039" s="55" t="s">
        <v>1554</v>
      </c>
      <c r="H1039" s="11"/>
      <c r="I1039" s="11"/>
      <c r="J1039" s="11"/>
      <c r="K1039" s="11"/>
    </row>
    <row r="1040" spans="3:11" ht="14.25" customHeight="1">
      <c r="C1040" s="55"/>
      <c r="E1040" s="96" t="s">
        <v>825</v>
      </c>
      <c r="F1040" s="57">
        <v>3.3</v>
      </c>
      <c r="G1040" s="55" t="s">
        <v>1548</v>
      </c>
      <c r="H1040" s="11"/>
      <c r="I1040" s="11"/>
      <c r="J1040" s="11"/>
      <c r="K1040" s="11"/>
    </row>
    <row r="1041" spans="1:11" ht="14.25" customHeight="1">
      <c r="C1041" s="55"/>
      <c r="E1041" s="48"/>
      <c r="F1041" s="57">
        <v>7.1</v>
      </c>
      <c r="G1041" s="55" t="s">
        <v>1554</v>
      </c>
      <c r="H1041" s="11"/>
      <c r="I1041" s="11"/>
      <c r="J1041" s="11"/>
      <c r="K1041" s="11"/>
    </row>
    <row r="1042" spans="1:11" ht="14.25" customHeight="1">
      <c r="C1042" s="55"/>
      <c r="E1042" s="96" t="s">
        <v>1555</v>
      </c>
      <c r="F1042" s="57">
        <v>40</v>
      </c>
      <c r="G1042" s="55" t="s">
        <v>1548</v>
      </c>
      <c r="H1042" s="11"/>
      <c r="I1042" s="11"/>
      <c r="J1042" s="11"/>
      <c r="K1042" s="11"/>
    </row>
    <row r="1043" spans="1:11" ht="14.25" customHeight="1">
      <c r="C1043" s="55"/>
      <c r="E1043" s="48"/>
      <c r="F1043" s="57">
        <v>35.700000000000003</v>
      </c>
      <c r="G1043" s="55" t="s">
        <v>1554</v>
      </c>
      <c r="H1043" s="11"/>
      <c r="I1043" s="11"/>
      <c r="J1043" s="11"/>
      <c r="K1043" s="11"/>
    </row>
    <row r="1044" spans="1:11" ht="14.25" customHeight="1">
      <c r="C1044" s="55"/>
      <c r="E1044" s="96" t="s">
        <v>1494</v>
      </c>
      <c r="F1044" s="57">
        <v>3.3</v>
      </c>
      <c r="G1044" s="55" t="s">
        <v>1548</v>
      </c>
      <c r="H1044" s="11"/>
      <c r="I1044" s="11"/>
      <c r="J1044" s="11"/>
      <c r="K1044" s="11"/>
    </row>
    <row r="1045" spans="1:11" ht="14.25" customHeight="1">
      <c r="C1045" s="55"/>
      <c r="E1045" s="96"/>
      <c r="F1045" s="57">
        <v>7.1</v>
      </c>
      <c r="G1045" s="55" t="s">
        <v>1554</v>
      </c>
      <c r="H1045" s="11"/>
      <c r="I1045" s="11"/>
      <c r="J1045" s="11"/>
      <c r="K1045" s="11"/>
    </row>
    <row r="1046" spans="1:11" ht="14.25" customHeight="1">
      <c r="C1046" s="55"/>
      <c r="E1046" s="96" t="s">
        <v>1007</v>
      </c>
      <c r="F1046" s="57">
        <v>10</v>
      </c>
      <c r="G1046" s="55" t="s">
        <v>1548</v>
      </c>
      <c r="H1046" s="11"/>
      <c r="I1046" s="11"/>
      <c r="J1046" s="11"/>
      <c r="K1046" s="11"/>
    </row>
    <row r="1047" spans="1:11" ht="14.25" customHeight="1">
      <c r="C1047" s="55"/>
      <c r="E1047" s="48"/>
      <c r="F1047" s="57">
        <v>7.1</v>
      </c>
      <c r="G1047" s="55" t="s">
        <v>1554</v>
      </c>
      <c r="H1047" s="11"/>
      <c r="I1047" s="11"/>
      <c r="J1047" s="11"/>
      <c r="K1047" s="11"/>
    </row>
    <row r="1048" spans="1:11" ht="14.25" customHeight="1">
      <c r="C1048" s="55"/>
      <c r="E1048" s="96" t="s">
        <v>1559</v>
      </c>
      <c r="F1048" s="57">
        <v>23.3</v>
      </c>
      <c r="G1048" s="55" t="s">
        <v>1548</v>
      </c>
      <c r="H1048" s="11"/>
      <c r="I1048" s="11"/>
      <c r="J1048" s="11"/>
      <c r="K1048" s="11"/>
    </row>
    <row r="1049" spans="1:11" ht="14.25" customHeight="1">
      <c r="C1049" s="55"/>
      <c r="E1049" s="48"/>
      <c r="F1049" s="57">
        <v>28.6</v>
      </c>
      <c r="G1049" s="55" t="s">
        <v>1554</v>
      </c>
      <c r="H1049" s="11"/>
      <c r="I1049" s="11"/>
      <c r="J1049" s="11"/>
      <c r="K1049" s="11"/>
    </row>
    <row r="1050" spans="1:11" ht="14.25" customHeight="1">
      <c r="C1050" s="55"/>
      <c r="E1050" s="58" t="s">
        <v>1556</v>
      </c>
      <c r="F1050" s="57">
        <v>28.6</v>
      </c>
      <c r="G1050" s="55" t="s">
        <v>1554</v>
      </c>
      <c r="H1050" s="11"/>
      <c r="I1050" s="11"/>
      <c r="J1050" s="11"/>
      <c r="K1050" s="11"/>
    </row>
    <row r="1051" spans="1:11" ht="14.25" customHeight="1">
      <c r="C1051" s="55"/>
      <c r="E1051" s="58"/>
      <c r="F1051" s="57"/>
      <c r="G1051" s="55"/>
      <c r="H1051" s="11"/>
      <c r="I1051" s="11"/>
      <c r="J1051" s="11"/>
      <c r="K1051" s="11"/>
    </row>
    <row r="1052" spans="1:11" ht="14.25" customHeight="1">
      <c r="A1052" s="11" t="s">
        <v>233</v>
      </c>
      <c r="B1052" s="15" t="s">
        <v>234</v>
      </c>
      <c r="C1052" s="55">
        <v>34</v>
      </c>
      <c r="D1052" s="55" t="s">
        <v>1562</v>
      </c>
      <c r="E1052" s="58" t="s">
        <v>788</v>
      </c>
      <c r="F1052" s="57">
        <v>20.6</v>
      </c>
      <c r="G1052" s="55" t="s">
        <v>1563</v>
      </c>
      <c r="H1052" s="55" t="s">
        <v>63</v>
      </c>
      <c r="I1052" s="55" t="s">
        <v>1564</v>
      </c>
      <c r="J1052" s="55" t="s">
        <v>1565</v>
      </c>
      <c r="K1052" s="55" t="s">
        <v>1566</v>
      </c>
    </row>
    <row r="1053" spans="1:11" ht="14.25" customHeight="1">
      <c r="C1053" s="55"/>
      <c r="E1053" s="58" t="s">
        <v>1007</v>
      </c>
      <c r="F1053" s="57">
        <v>1.69</v>
      </c>
      <c r="G1053" s="55" t="s">
        <v>1567</v>
      </c>
      <c r="H1053" s="11"/>
      <c r="I1053" s="11"/>
      <c r="J1053" s="11"/>
      <c r="K1053" s="11"/>
    </row>
    <row r="1054" spans="1:11" ht="14.25" customHeight="1">
      <c r="C1054" s="55"/>
      <c r="E1054" s="58"/>
      <c r="F1054" s="57">
        <v>7.4</v>
      </c>
      <c r="G1054" s="55" t="s">
        <v>1568</v>
      </c>
      <c r="H1054" s="11"/>
      <c r="I1054" s="11"/>
      <c r="J1054" s="11"/>
      <c r="K1054" s="11"/>
    </row>
    <row r="1055" spans="1:11" ht="14.25" customHeight="1">
      <c r="C1055" s="55"/>
      <c r="E1055" s="58" t="s">
        <v>745</v>
      </c>
      <c r="F1055" s="57">
        <v>0.06</v>
      </c>
      <c r="G1055" s="55" t="s">
        <v>1567</v>
      </c>
      <c r="H1055" s="11"/>
      <c r="I1055" s="11"/>
      <c r="J1055" s="11"/>
      <c r="K1055" s="11"/>
    </row>
    <row r="1056" spans="1:11" ht="14.25" customHeight="1">
      <c r="C1056" s="55"/>
      <c r="E1056" s="58"/>
      <c r="F1056" s="57">
        <v>3.7</v>
      </c>
      <c r="G1056" s="55" t="s">
        <v>1568</v>
      </c>
      <c r="H1056" s="11"/>
      <c r="I1056" s="11"/>
      <c r="J1056" s="11"/>
      <c r="K1056" s="11"/>
    </row>
    <row r="1057" spans="3:11" ht="14.25" customHeight="1">
      <c r="C1057" s="55"/>
      <c r="E1057" s="58" t="s">
        <v>829</v>
      </c>
      <c r="F1057" s="57">
        <v>0.81</v>
      </c>
      <c r="G1057" s="55" t="s">
        <v>1567</v>
      </c>
      <c r="H1057" s="11"/>
      <c r="I1057" s="11"/>
      <c r="J1057" s="11"/>
      <c r="K1057" s="11"/>
    </row>
    <row r="1058" spans="3:11" ht="14.25" customHeight="1">
      <c r="C1058" s="55"/>
      <c r="E1058" s="58"/>
      <c r="F1058" s="57">
        <v>14.8</v>
      </c>
      <c r="G1058" s="55" t="s">
        <v>1568</v>
      </c>
      <c r="H1058" s="11"/>
      <c r="I1058" s="11"/>
      <c r="J1058" s="11"/>
      <c r="K1058" s="11"/>
    </row>
    <row r="1059" spans="3:11" ht="14.25" customHeight="1">
      <c r="C1059" s="55"/>
      <c r="E1059" s="97" t="s">
        <v>1569</v>
      </c>
      <c r="F1059" s="57">
        <v>1.2</v>
      </c>
      <c r="G1059" s="55" t="s">
        <v>1567</v>
      </c>
      <c r="H1059" s="11"/>
      <c r="I1059" s="11"/>
      <c r="J1059" s="11"/>
      <c r="K1059" s="11"/>
    </row>
    <row r="1060" spans="3:11" ht="14.25" customHeight="1">
      <c r="C1060" s="55"/>
      <c r="E1060" s="58"/>
      <c r="F1060" s="57">
        <v>7.4</v>
      </c>
      <c r="G1060" s="55" t="s">
        <v>1568</v>
      </c>
      <c r="H1060" s="11"/>
      <c r="I1060" s="11"/>
      <c r="J1060" s="11"/>
      <c r="K1060" s="11"/>
    </row>
    <row r="1061" spans="3:11" ht="14.25" customHeight="1">
      <c r="C1061" s="55"/>
      <c r="E1061" s="58" t="s">
        <v>1570</v>
      </c>
      <c r="F1061" s="57">
        <v>0.64</v>
      </c>
      <c r="G1061" s="55" t="s">
        <v>1567</v>
      </c>
      <c r="H1061" s="11"/>
      <c r="I1061" s="11"/>
      <c r="J1061" s="11"/>
      <c r="K1061" s="11"/>
    </row>
    <row r="1062" spans="3:11" ht="14.25" customHeight="1">
      <c r="C1062" s="55"/>
      <c r="E1062" s="58"/>
      <c r="F1062" s="57">
        <v>3.7</v>
      </c>
      <c r="G1062" s="55" t="s">
        <v>1568</v>
      </c>
      <c r="H1062" s="11"/>
      <c r="I1062" s="11"/>
      <c r="J1062" s="11"/>
      <c r="K1062" s="11"/>
    </row>
    <row r="1063" spans="3:11" ht="14.25" customHeight="1">
      <c r="C1063" s="55"/>
      <c r="E1063" s="58" t="s">
        <v>970</v>
      </c>
      <c r="F1063" s="57">
        <v>39.9</v>
      </c>
      <c r="G1063" s="55" t="s">
        <v>1567</v>
      </c>
      <c r="H1063" s="11"/>
      <c r="I1063" s="11"/>
      <c r="J1063" s="11"/>
      <c r="K1063" s="11"/>
    </row>
    <row r="1064" spans="3:11" ht="14.25" customHeight="1">
      <c r="C1064" s="55"/>
      <c r="E1064" s="97"/>
      <c r="F1064" s="57">
        <v>66.7</v>
      </c>
      <c r="G1064" s="55" t="s">
        <v>1568</v>
      </c>
      <c r="H1064" s="11"/>
      <c r="I1064" s="11"/>
      <c r="J1064" s="11"/>
      <c r="K1064" s="11"/>
    </row>
    <row r="1065" spans="3:11" ht="14.25" customHeight="1">
      <c r="C1065" s="55"/>
      <c r="E1065" s="97" t="s">
        <v>972</v>
      </c>
      <c r="F1065" s="57">
        <v>28.41</v>
      </c>
      <c r="G1065" s="55" t="s">
        <v>1567</v>
      </c>
      <c r="H1065" s="11"/>
      <c r="I1065" s="11"/>
      <c r="J1065" s="11"/>
      <c r="K1065" s="11"/>
    </row>
    <row r="1066" spans="3:11" ht="14.25" customHeight="1">
      <c r="C1066" s="55"/>
      <c r="E1066" s="58"/>
      <c r="F1066" s="57">
        <v>11.1</v>
      </c>
      <c r="G1066" s="55" t="s">
        <v>1568</v>
      </c>
      <c r="H1066" s="11"/>
      <c r="I1066" s="11"/>
      <c r="J1066" s="11"/>
      <c r="K1066" s="11"/>
    </row>
    <row r="1067" spans="3:11" ht="14.25" customHeight="1">
      <c r="C1067" s="55"/>
      <c r="E1067" s="58" t="s">
        <v>1571</v>
      </c>
      <c r="F1067" s="57">
        <v>5.36</v>
      </c>
      <c r="G1067" s="55" t="s">
        <v>1567</v>
      </c>
      <c r="H1067" s="11"/>
      <c r="I1067" s="11"/>
      <c r="J1067" s="11"/>
      <c r="K1067" s="11"/>
    </row>
    <row r="1068" spans="3:11" ht="14.25" customHeight="1">
      <c r="C1068" s="55"/>
      <c r="E1068" s="97"/>
      <c r="F1068" s="57">
        <v>7.4</v>
      </c>
      <c r="G1068" s="55" t="s">
        <v>1568</v>
      </c>
      <c r="H1068" s="11"/>
      <c r="I1068" s="11"/>
      <c r="J1068" s="11"/>
      <c r="K1068" s="11"/>
    </row>
    <row r="1069" spans="3:11" ht="14.25" customHeight="1">
      <c r="C1069" s="55"/>
      <c r="E1069" s="97" t="s">
        <v>1572</v>
      </c>
      <c r="F1069" s="57">
        <v>5</v>
      </c>
      <c r="G1069" s="55" t="s">
        <v>1567</v>
      </c>
      <c r="H1069" s="11"/>
      <c r="I1069" s="11"/>
      <c r="J1069" s="11"/>
      <c r="K1069" s="11"/>
    </row>
    <row r="1070" spans="3:11" ht="14.25" customHeight="1">
      <c r="C1070" s="55"/>
      <c r="E1070" s="58"/>
      <c r="F1070" s="57">
        <v>3.7</v>
      </c>
      <c r="G1070" s="55" t="s">
        <v>1568</v>
      </c>
      <c r="H1070" s="11"/>
      <c r="I1070" s="11"/>
      <c r="J1070" s="11"/>
      <c r="K1070" s="11"/>
    </row>
    <row r="1071" spans="3:11" ht="14.25" customHeight="1">
      <c r="C1071" s="55"/>
      <c r="E1071" s="58" t="s">
        <v>1573</v>
      </c>
      <c r="F1071" s="57">
        <v>4.58</v>
      </c>
      <c r="G1071" s="55" t="s">
        <v>1567</v>
      </c>
      <c r="H1071" s="11"/>
      <c r="I1071" s="11"/>
      <c r="J1071" s="11"/>
      <c r="K1071" s="11"/>
    </row>
    <row r="1072" spans="3:11" ht="14.25" customHeight="1">
      <c r="C1072" s="55"/>
      <c r="E1072" s="58"/>
      <c r="F1072" s="57">
        <v>3.7</v>
      </c>
      <c r="G1072" s="55" t="s">
        <v>1568</v>
      </c>
      <c r="H1072" s="11"/>
      <c r="I1072" s="11"/>
      <c r="J1072" s="11"/>
      <c r="K1072" s="11"/>
    </row>
    <row r="1073" spans="1:26" ht="14.25" customHeight="1">
      <c r="C1073" s="55"/>
      <c r="E1073" s="58" t="s">
        <v>1559</v>
      </c>
      <c r="F1073" s="57">
        <v>0.35</v>
      </c>
      <c r="G1073" s="55" t="s">
        <v>1567</v>
      </c>
      <c r="H1073" s="11"/>
      <c r="I1073" s="11"/>
      <c r="J1073" s="11"/>
      <c r="K1073" s="11"/>
    </row>
    <row r="1074" spans="1:26" ht="14.25" customHeight="1">
      <c r="C1074" s="55"/>
      <c r="E1074" s="58"/>
      <c r="F1074" s="57">
        <v>3.7</v>
      </c>
      <c r="G1074" s="55" t="s">
        <v>1568</v>
      </c>
      <c r="H1074" s="11"/>
      <c r="I1074" s="11"/>
      <c r="J1074" s="11"/>
      <c r="K1074" s="11"/>
    </row>
    <row r="1075" spans="1:26" ht="14.25" customHeight="1">
      <c r="C1075" s="55"/>
      <c r="E1075" s="97" t="s">
        <v>529</v>
      </c>
      <c r="F1075" s="57">
        <v>5.23</v>
      </c>
      <c r="G1075" s="55" t="s">
        <v>1567</v>
      </c>
      <c r="H1075" s="11"/>
      <c r="I1075" s="11"/>
      <c r="J1075" s="11"/>
      <c r="K1075" s="11"/>
    </row>
    <row r="1076" spans="1:26" ht="14.25" customHeight="1">
      <c r="C1076" s="55"/>
      <c r="E1076" s="58"/>
      <c r="F1076" s="57">
        <v>7.4</v>
      </c>
      <c r="G1076" s="55" t="s">
        <v>1568</v>
      </c>
      <c r="H1076" s="11"/>
      <c r="I1076" s="11"/>
      <c r="J1076" s="11"/>
      <c r="K1076" s="11"/>
    </row>
    <row r="1077" spans="1:26" ht="14.25" customHeight="1">
      <c r="C1077" s="55"/>
      <c r="E1077" s="58" t="s">
        <v>937</v>
      </c>
      <c r="F1077" s="57">
        <v>3.25</v>
      </c>
      <c r="G1077" s="55" t="s">
        <v>1567</v>
      </c>
      <c r="H1077" s="11"/>
      <c r="I1077" s="11"/>
      <c r="J1077" s="11"/>
      <c r="K1077" s="11"/>
    </row>
    <row r="1078" spans="1:26" ht="14.25" customHeight="1">
      <c r="C1078" s="55"/>
      <c r="E1078" s="58"/>
      <c r="F1078" s="57">
        <v>3.7</v>
      </c>
      <c r="G1078" s="55" t="s">
        <v>1568</v>
      </c>
      <c r="H1078" s="11"/>
      <c r="I1078" s="11"/>
      <c r="J1078" s="11"/>
      <c r="K1078" s="11"/>
    </row>
    <row r="1079" spans="1:26" ht="14.25" customHeight="1">
      <c r="C1079" s="55"/>
      <c r="E1079" s="58" t="s">
        <v>1574</v>
      </c>
      <c r="F1079" s="57">
        <v>3.52</v>
      </c>
      <c r="G1079" s="55" t="s">
        <v>1567</v>
      </c>
      <c r="H1079" s="11"/>
      <c r="I1079" s="11"/>
      <c r="J1079" s="11"/>
      <c r="K1079" s="11"/>
    </row>
    <row r="1080" spans="1:26" ht="14.25" customHeight="1">
      <c r="C1080" s="55"/>
      <c r="E1080" s="58"/>
      <c r="F1080" s="57">
        <v>7.4</v>
      </c>
      <c r="G1080" s="55" t="s">
        <v>1568</v>
      </c>
      <c r="H1080" s="11"/>
      <c r="I1080" s="11"/>
      <c r="J1080" s="11"/>
      <c r="K1080" s="11"/>
    </row>
    <row r="1081" spans="1:26" ht="14.25" customHeight="1">
      <c r="A1081" s="91"/>
      <c r="B1081" s="91"/>
      <c r="C1081" s="91"/>
      <c r="D1081" s="91"/>
      <c r="E1081" s="91"/>
      <c r="F1081" s="91"/>
      <c r="G1081" s="91"/>
      <c r="H1081" s="91"/>
      <c r="I1081" s="91"/>
      <c r="J1081" s="91"/>
      <c r="K1081" s="91"/>
      <c r="L1081" s="91"/>
      <c r="M1081" s="91"/>
      <c r="N1081" s="91"/>
      <c r="O1081" s="91"/>
      <c r="P1081" s="91"/>
      <c r="Q1081" s="91"/>
      <c r="R1081" s="91"/>
      <c r="S1081" s="91"/>
      <c r="T1081" s="91"/>
      <c r="U1081" s="91"/>
      <c r="V1081" s="91"/>
      <c r="W1081" s="91"/>
      <c r="X1081" s="91"/>
      <c r="Y1081" s="91"/>
      <c r="Z1081" s="91"/>
    </row>
    <row r="1082" spans="1:26" ht="14.25" customHeight="1">
      <c r="A1082" s="11" t="s">
        <v>316</v>
      </c>
      <c r="B1082" s="15" t="s">
        <v>1390</v>
      </c>
      <c r="C1082" s="11">
        <v>2708</v>
      </c>
      <c r="E1082" s="11" t="s">
        <v>421</v>
      </c>
      <c r="F1082" s="11">
        <v>32</v>
      </c>
      <c r="G1082" s="11" t="s">
        <v>398</v>
      </c>
      <c r="H1082" s="11" t="s">
        <v>142</v>
      </c>
      <c r="I1082" s="11" t="s">
        <v>1373</v>
      </c>
      <c r="J1082" s="11" t="s">
        <v>1374</v>
      </c>
      <c r="K1082" s="11" t="s">
        <v>283</v>
      </c>
      <c r="L1082" s="11" t="s">
        <v>1375</v>
      </c>
    </row>
    <row r="1083" spans="1:26" ht="14.25" customHeight="1">
      <c r="E1083" s="11" t="s">
        <v>1007</v>
      </c>
      <c r="F1083" s="11">
        <v>0.15</v>
      </c>
      <c r="G1083" s="11" t="s">
        <v>429</v>
      </c>
      <c r="H1083" s="11" t="s">
        <v>142</v>
      </c>
      <c r="I1083" s="11" t="s">
        <v>1373</v>
      </c>
      <c r="J1083" s="11" t="s">
        <v>1374</v>
      </c>
      <c r="K1083" s="11" t="s">
        <v>283</v>
      </c>
      <c r="L1083" s="11" t="s">
        <v>1376</v>
      </c>
    </row>
    <row r="1084" spans="1:26" ht="14.25" customHeight="1">
      <c r="E1084" s="11" t="s">
        <v>1352</v>
      </c>
      <c r="F1084" s="11">
        <v>0.35</v>
      </c>
      <c r="G1084" s="11" t="s">
        <v>429</v>
      </c>
      <c r="H1084" s="11" t="s">
        <v>142</v>
      </c>
      <c r="I1084" s="11" t="s">
        <v>1373</v>
      </c>
      <c r="J1084" s="11" t="s">
        <v>1374</v>
      </c>
      <c r="K1084" s="11" t="s">
        <v>283</v>
      </c>
      <c r="L1084" s="11" t="s">
        <v>1377</v>
      </c>
    </row>
    <row r="1085" spans="1:26" ht="14.25" customHeight="1">
      <c r="E1085" s="11" t="s">
        <v>1575</v>
      </c>
      <c r="F1085" s="11">
        <v>0.15</v>
      </c>
      <c r="G1085" s="11" t="s">
        <v>429</v>
      </c>
      <c r="H1085" s="11" t="s">
        <v>142</v>
      </c>
      <c r="I1085" s="11" t="s">
        <v>1373</v>
      </c>
      <c r="J1085" s="11" t="s">
        <v>1374</v>
      </c>
      <c r="K1085" s="11" t="s">
        <v>283</v>
      </c>
    </row>
    <row r="1086" spans="1:26" ht="14.25" customHeight="1">
      <c r="E1086" s="11" t="s">
        <v>1576</v>
      </c>
      <c r="F1086" s="11">
        <v>16.350000000000001</v>
      </c>
      <c r="G1086" s="11" t="s">
        <v>429</v>
      </c>
      <c r="H1086" s="11" t="s">
        <v>142</v>
      </c>
      <c r="I1086" s="11" t="s">
        <v>1373</v>
      </c>
      <c r="J1086" s="11" t="s">
        <v>1374</v>
      </c>
      <c r="K1086" s="11" t="s">
        <v>283</v>
      </c>
    </row>
    <row r="1087" spans="1:26" ht="14.25" customHeight="1">
      <c r="E1087" s="11" t="s">
        <v>1260</v>
      </c>
      <c r="F1087" s="11">
        <v>20.75</v>
      </c>
      <c r="G1087" s="11" t="s">
        <v>429</v>
      </c>
      <c r="H1087" s="11" t="s">
        <v>142</v>
      </c>
      <c r="I1087" s="11" t="s">
        <v>1373</v>
      </c>
      <c r="J1087" s="11" t="s">
        <v>1374</v>
      </c>
      <c r="K1087" s="11" t="s">
        <v>283</v>
      </c>
    </row>
    <row r="1088" spans="1:26" ht="14.25" customHeight="1">
      <c r="E1088" s="11" t="s">
        <v>1378</v>
      </c>
      <c r="F1088" s="11">
        <v>1.95</v>
      </c>
      <c r="G1088" s="11" t="s">
        <v>429</v>
      </c>
      <c r="H1088" s="11" t="s">
        <v>142</v>
      </c>
      <c r="I1088" s="11" t="s">
        <v>1373</v>
      </c>
      <c r="J1088" s="11" t="s">
        <v>1374</v>
      </c>
      <c r="K1088" s="11" t="s">
        <v>283</v>
      </c>
    </row>
    <row r="1089" spans="1:12" ht="14.25" customHeight="1">
      <c r="E1089" s="11" t="s">
        <v>831</v>
      </c>
      <c r="F1089" s="11">
        <v>1.95</v>
      </c>
      <c r="G1089" s="11" t="s">
        <v>429</v>
      </c>
      <c r="H1089" s="11" t="s">
        <v>142</v>
      </c>
      <c r="I1089" s="11" t="s">
        <v>1373</v>
      </c>
      <c r="J1089" s="11" t="s">
        <v>1374</v>
      </c>
      <c r="K1089" s="11" t="s">
        <v>283</v>
      </c>
    </row>
    <row r="1090" spans="1:12" ht="14.25" customHeight="1">
      <c r="E1090" s="11" t="s">
        <v>1577</v>
      </c>
      <c r="F1090" s="11">
        <v>0.2</v>
      </c>
      <c r="G1090" s="11" t="s">
        <v>429</v>
      </c>
      <c r="H1090" s="11" t="s">
        <v>142</v>
      </c>
      <c r="I1090" s="11" t="s">
        <v>1373</v>
      </c>
      <c r="J1090" s="11" t="s">
        <v>1374</v>
      </c>
      <c r="K1090" s="11" t="s">
        <v>283</v>
      </c>
    </row>
    <row r="1091" spans="1:12" ht="14.25" customHeight="1">
      <c r="E1091" s="11" t="s">
        <v>442</v>
      </c>
      <c r="F1091" s="11">
        <v>8.5</v>
      </c>
      <c r="G1091" s="11" t="s">
        <v>429</v>
      </c>
      <c r="H1091" s="11" t="s">
        <v>142</v>
      </c>
      <c r="I1091" s="11" t="s">
        <v>1373</v>
      </c>
      <c r="J1091" s="11" t="s">
        <v>1374</v>
      </c>
      <c r="K1091" s="11" t="s">
        <v>283</v>
      </c>
    </row>
    <row r="1092" spans="1:12" ht="14.25" customHeight="1">
      <c r="E1092" s="11" t="s">
        <v>825</v>
      </c>
      <c r="F1092" s="11">
        <v>11.25</v>
      </c>
      <c r="G1092" s="11" t="s">
        <v>429</v>
      </c>
      <c r="H1092" s="11" t="s">
        <v>142</v>
      </c>
      <c r="I1092" s="11" t="s">
        <v>1373</v>
      </c>
      <c r="J1092" s="11" t="s">
        <v>1374</v>
      </c>
      <c r="K1092" s="11" t="s">
        <v>283</v>
      </c>
    </row>
    <row r="1093" spans="1:12" ht="14.25" customHeight="1">
      <c r="E1093" s="11" t="s">
        <v>272</v>
      </c>
      <c r="F1093" s="11">
        <v>1.55</v>
      </c>
      <c r="G1093" s="11" t="s">
        <v>429</v>
      </c>
      <c r="H1093" s="11" t="s">
        <v>142</v>
      </c>
      <c r="I1093" s="11" t="s">
        <v>1373</v>
      </c>
      <c r="J1093" s="11" t="s">
        <v>1374</v>
      </c>
      <c r="K1093" s="11" t="s">
        <v>283</v>
      </c>
    </row>
    <row r="1094" spans="1:12" ht="14.25" customHeight="1">
      <c r="E1094" s="11" t="s">
        <v>1381</v>
      </c>
      <c r="F1094" s="11">
        <v>0.15</v>
      </c>
      <c r="G1094" s="11" t="s">
        <v>429</v>
      </c>
      <c r="H1094" s="11" t="s">
        <v>142</v>
      </c>
      <c r="I1094" s="11" t="s">
        <v>1373</v>
      </c>
      <c r="J1094" s="11" t="s">
        <v>1374</v>
      </c>
      <c r="K1094" s="11" t="s">
        <v>283</v>
      </c>
    </row>
    <row r="1095" spans="1:12" ht="14.25" customHeight="1">
      <c r="E1095" s="11" t="s">
        <v>1382</v>
      </c>
      <c r="F1095" s="11">
        <v>0.55000000000000004</v>
      </c>
      <c r="G1095" s="11" t="s">
        <v>429</v>
      </c>
      <c r="H1095" s="11" t="s">
        <v>142</v>
      </c>
      <c r="I1095" s="11" t="s">
        <v>1373</v>
      </c>
      <c r="J1095" s="11" t="s">
        <v>1374</v>
      </c>
      <c r="K1095" s="11" t="s">
        <v>283</v>
      </c>
    </row>
    <row r="1096" spans="1:12" ht="14.25" customHeight="1">
      <c r="E1096" s="11" t="s">
        <v>1383</v>
      </c>
      <c r="F1096" s="11">
        <v>0.55000000000000004</v>
      </c>
      <c r="G1096" s="11" t="s">
        <v>429</v>
      </c>
      <c r="H1096" s="11" t="s">
        <v>142</v>
      </c>
      <c r="I1096" s="11" t="s">
        <v>1373</v>
      </c>
      <c r="J1096" s="11" t="s">
        <v>1374</v>
      </c>
      <c r="K1096" s="11" t="s">
        <v>283</v>
      </c>
    </row>
    <row r="1097" spans="1:12" ht="14.25" customHeight="1">
      <c r="E1097" s="11" t="s">
        <v>1384</v>
      </c>
      <c r="F1097" s="11">
        <v>1.45</v>
      </c>
      <c r="G1097" s="11" t="s">
        <v>429</v>
      </c>
      <c r="H1097" s="11" t="s">
        <v>142</v>
      </c>
      <c r="I1097" s="11" t="s">
        <v>1373</v>
      </c>
      <c r="J1097" s="11" t="s">
        <v>1374</v>
      </c>
      <c r="K1097" s="11" t="s">
        <v>283</v>
      </c>
    </row>
    <row r="1098" spans="1:12" ht="14.25" customHeight="1">
      <c r="E1098" s="11" t="s">
        <v>1578</v>
      </c>
      <c r="F1098" s="11">
        <v>0.2</v>
      </c>
      <c r="G1098" s="11" t="s">
        <v>429</v>
      </c>
      <c r="H1098" s="11" t="s">
        <v>142</v>
      </c>
      <c r="I1098" s="11" t="s">
        <v>1373</v>
      </c>
      <c r="J1098" s="11" t="s">
        <v>1374</v>
      </c>
      <c r="K1098" s="11" t="s">
        <v>283</v>
      </c>
    </row>
    <row r="1099" spans="1:12" ht="14.25" customHeight="1">
      <c r="E1099" s="15" t="s">
        <v>181</v>
      </c>
      <c r="F1099" s="11">
        <v>0</v>
      </c>
      <c r="G1099" s="11" t="s">
        <v>429</v>
      </c>
      <c r="H1099" s="11" t="s">
        <v>142</v>
      </c>
      <c r="I1099" s="11" t="s">
        <v>1373</v>
      </c>
      <c r="J1099" s="11" t="s">
        <v>1374</v>
      </c>
      <c r="K1099" s="11" t="s">
        <v>283</v>
      </c>
    </row>
    <row r="1100" spans="1:12" ht="14.25" customHeight="1">
      <c r="E1100" s="11" t="s">
        <v>1390</v>
      </c>
      <c r="F1100" s="11">
        <v>0.35</v>
      </c>
      <c r="G1100" s="11" t="s">
        <v>429</v>
      </c>
      <c r="H1100" s="11" t="s">
        <v>142</v>
      </c>
      <c r="I1100" s="11" t="s">
        <v>1373</v>
      </c>
      <c r="J1100" s="11" t="s">
        <v>1374</v>
      </c>
      <c r="K1100" s="11" t="s">
        <v>283</v>
      </c>
    </row>
    <row r="1101" spans="1:12" ht="14.25" customHeight="1">
      <c r="E1101" s="11" t="s">
        <v>1391</v>
      </c>
      <c r="F1101" s="11">
        <v>1.2</v>
      </c>
      <c r="G1101" s="11" t="s">
        <v>429</v>
      </c>
      <c r="H1101" s="11" t="s">
        <v>142</v>
      </c>
      <c r="I1101" s="11" t="s">
        <v>1373</v>
      </c>
      <c r="J1101" s="11" t="s">
        <v>1374</v>
      </c>
      <c r="K1101" s="11" t="s">
        <v>283</v>
      </c>
    </row>
    <row r="1102" spans="1:12" ht="14.25" customHeight="1">
      <c r="E1102" s="11" t="s">
        <v>1392</v>
      </c>
      <c r="F1102" s="11">
        <v>0.1</v>
      </c>
      <c r="G1102" s="11" t="s">
        <v>429</v>
      </c>
      <c r="H1102" s="11" t="s">
        <v>142</v>
      </c>
      <c r="I1102" s="11" t="s">
        <v>1373</v>
      </c>
      <c r="J1102" s="11" t="s">
        <v>1374</v>
      </c>
      <c r="K1102" s="11" t="s">
        <v>283</v>
      </c>
    </row>
    <row r="1103" spans="1:12" ht="14.25" customHeight="1">
      <c r="A1103" s="11"/>
      <c r="B1103" s="15"/>
      <c r="C1103" s="11"/>
      <c r="E1103" s="11" t="s">
        <v>421</v>
      </c>
      <c r="F1103" s="11"/>
      <c r="G1103" s="11" t="s">
        <v>398</v>
      </c>
      <c r="H1103" s="11" t="s">
        <v>142</v>
      </c>
      <c r="I1103" s="11" t="s">
        <v>1373</v>
      </c>
      <c r="J1103" s="11" t="s">
        <v>1374</v>
      </c>
      <c r="K1103" s="11" t="s">
        <v>283</v>
      </c>
      <c r="L1103" s="11"/>
    </row>
    <row r="1104" spans="1:12" ht="14.25" customHeight="1">
      <c r="E1104" s="11" t="s">
        <v>1007</v>
      </c>
      <c r="F1104" s="11">
        <v>0.1</v>
      </c>
      <c r="G1104" s="11" t="s">
        <v>456</v>
      </c>
      <c r="H1104" s="11" t="s">
        <v>142</v>
      </c>
      <c r="I1104" s="11" t="s">
        <v>1373</v>
      </c>
      <c r="J1104" s="11">
        <v>1990</v>
      </c>
      <c r="K1104" s="11" t="s">
        <v>283</v>
      </c>
      <c r="L1104" s="11"/>
    </row>
    <row r="1105" spans="5:12" ht="14.25" customHeight="1">
      <c r="E1105" s="11" t="s">
        <v>1352</v>
      </c>
      <c r="F1105" s="11">
        <v>0</v>
      </c>
      <c r="G1105" s="11" t="s">
        <v>456</v>
      </c>
      <c r="H1105" s="11" t="s">
        <v>142</v>
      </c>
      <c r="I1105" s="11" t="s">
        <v>1373</v>
      </c>
      <c r="J1105" s="11">
        <v>1990</v>
      </c>
      <c r="K1105" s="11" t="s">
        <v>283</v>
      </c>
      <c r="L1105" s="11"/>
    </row>
    <row r="1106" spans="5:12" ht="14.25" customHeight="1">
      <c r="E1106" s="11" t="s">
        <v>1575</v>
      </c>
      <c r="F1106" s="11">
        <v>0</v>
      </c>
      <c r="G1106" s="11" t="s">
        <v>456</v>
      </c>
      <c r="H1106" s="11" t="s">
        <v>142</v>
      </c>
      <c r="I1106" s="11" t="s">
        <v>1373</v>
      </c>
      <c r="J1106" s="11">
        <v>1990</v>
      </c>
      <c r="K1106" s="11" t="s">
        <v>283</v>
      </c>
    </row>
    <row r="1107" spans="5:12" ht="14.25" customHeight="1">
      <c r="E1107" s="11" t="s">
        <v>1576</v>
      </c>
      <c r="F1107" s="11">
        <v>3.3</v>
      </c>
      <c r="G1107" s="11" t="s">
        <v>456</v>
      </c>
      <c r="H1107" s="11" t="s">
        <v>142</v>
      </c>
      <c r="I1107" s="11" t="s">
        <v>1373</v>
      </c>
      <c r="J1107" s="11">
        <v>1990</v>
      </c>
      <c r="K1107" s="11" t="s">
        <v>283</v>
      </c>
    </row>
    <row r="1108" spans="5:12" ht="14.25" customHeight="1">
      <c r="E1108" s="11" t="s">
        <v>1260</v>
      </c>
      <c r="F1108" s="11">
        <v>11.6</v>
      </c>
      <c r="G1108" s="11" t="s">
        <v>456</v>
      </c>
      <c r="H1108" s="11" t="s">
        <v>142</v>
      </c>
      <c r="I1108" s="11" t="s">
        <v>1373</v>
      </c>
      <c r="J1108" s="11">
        <v>1990</v>
      </c>
      <c r="K1108" s="11" t="s">
        <v>283</v>
      </c>
    </row>
    <row r="1109" spans="5:12" ht="14.25" customHeight="1">
      <c r="E1109" s="11" t="s">
        <v>1378</v>
      </c>
      <c r="F1109" s="11">
        <v>0.2</v>
      </c>
      <c r="G1109" s="11" t="s">
        <v>456</v>
      </c>
      <c r="H1109" s="11" t="s">
        <v>142</v>
      </c>
      <c r="I1109" s="11" t="s">
        <v>1373</v>
      </c>
      <c r="J1109" s="11">
        <v>1990</v>
      </c>
      <c r="K1109" s="11" t="s">
        <v>283</v>
      </c>
    </row>
    <row r="1110" spans="5:12" ht="14.25" customHeight="1">
      <c r="E1110" s="11" t="s">
        <v>831</v>
      </c>
      <c r="F1110" s="11">
        <v>0.2</v>
      </c>
      <c r="G1110" s="11" t="s">
        <v>456</v>
      </c>
      <c r="H1110" s="11" t="s">
        <v>142</v>
      </c>
      <c r="I1110" s="11" t="s">
        <v>1373</v>
      </c>
      <c r="J1110" s="11">
        <v>1990</v>
      </c>
      <c r="K1110" s="11" t="s">
        <v>283</v>
      </c>
    </row>
    <row r="1111" spans="5:12" ht="14.25" customHeight="1">
      <c r="E1111" s="11" t="s">
        <v>1577</v>
      </c>
      <c r="F1111" s="11">
        <v>0.3</v>
      </c>
      <c r="G1111" s="11" t="s">
        <v>456</v>
      </c>
      <c r="H1111" s="11" t="s">
        <v>142</v>
      </c>
      <c r="I1111" s="11" t="s">
        <v>1373</v>
      </c>
      <c r="J1111" s="11">
        <v>1990</v>
      </c>
      <c r="K1111" s="11" t="s">
        <v>283</v>
      </c>
    </row>
    <row r="1112" spans="5:12" ht="14.25" customHeight="1">
      <c r="E1112" s="11" t="s">
        <v>442</v>
      </c>
      <c r="F1112" s="11">
        <v>5.4</v>
      </c>
      <c r="G1112" s="11" t="s">
        <v>456</v>
      </c>
      <c r="H1112" s="11" t="s">
        <v>142</v>
      </c>
      <c r="I1112" s="11" t="s">
        <v>1373</v>
      </c>
      <c r="J1112" s="11">
        <v>1990</v>
      </c>
      <c r="K1112" s="11" t="s">
        <v>283</v>
      </c>
    </row>
    <row r="1113" spans="5:12" ht="14.25" customHeight="1">
      <c r="E1113" s="11" t="s">
        <v>825</v>
      </c>
      <c r="F1113" s="11">
        <v>31.6</v>
      </c>
      <c r="G1113" s="11" t="s">
        <v>456</v>
      </c>
      <c r="H1113" s="11" t="s">
        <v>142</v>
      </c>
      <c r="I1113" s="11" t="s">
        <v>1373</v>
      </c>
      <c r="J1113" s="11">
        <v>1990</v>
      </c>
      <c r="K1113" s="11" t="s">
        <v>283</v>
      </c>
    </row>
    <row r="1114" spans="5:12" ht="14.25" customHeight="1">
      <c r="E1114" s="11" t="s">
        <v>272</v>
      </c>
      <c r="F1114" s="11">
        <v>21.8</v>
      </c>
      <c r="G1114" s="11" t="s">
        <v>456</v>
      </c>
      <c r="H1114" s="11" t="s">
        <v>142</v>
      </c>
      <c r="I1114" s="11" t="s">
        <v>1373</v>
      </c>
      <c r="J1114" s="11">
        <v>1990</v>
      </c>
      <c r="K1114" s="11" t="s">
        <v>283</v>
      </c>
    </row>
    <row r="1115" spans="5:12" ht="14.25" customHeight="1">
      <c r="E1115" s="11" t="s">
        <v>1381</v>
      </c>
      <c r="F1115" s="11">
        <v>0</v>
      </c>
      <c r="G1115" s="11" t="s">
        <v>456</v>
      </c>
      <c r="H1115" s="11" t="s">
        <v>142</v>
      </c>
      <c r="I1115" s="11" t="s">
        <v>1373</v>
      </c>
      <c r="J1115" s="11">
        <v>1990</v>
      </c>
      <c r="K1115" s="11" t="s">
        <v>283</v>
      </c>
    </row>
    <row r="1116" spans="5:12" ht="14.25" customHeight="1">
      <c r="E1116" s="11" t="s">
        <v>1382</v>
      </c>
      <c r="F1116" s="11">
        <v>5.0999999999999996</v>
      </c>
      <c r="G1116" s="11" t="s">
        <v>456</v>
      </c>
      <c r="H1116" s="11" t="s">
        <v>142</v>
      </c>
      <c r="I1116" s="11" t="s">
        <v>1373</v>
      </c>
      <c r="J1116" s="11">
        <v>1990</v>
      </c>
      <c r="K1116" s="11" t="s">
        <v>283</v>
      </c>
    </row>
    <row r="1117" spans="5:12" ht="14.25" customHeight="1">
      <c r="E1117" s="11" t="s">
        <v>1383</v>
      </c>
      <c r="F1117" s="11">
        <v>2.2999999999999998</v>
      </c>
      <c r="G1117" s="11" t="s">
        <v>456</v>
      </c>
      <c r="H1117" s="11" t="s">
        <v>142</v>
      </c>
      <c r="I1117" s="11" t="s">
        <v>1373</v>
      </c>
      <c r="J1117" s="11">
        <v>1990</v>
      </c>
      <c r="K1117" s="11" t="s">
        <v>283</v>
      </c>
    </row>
    <row r="1118" spans="5:12" ht="14.25" customHeight="1">
      <c r="E1118" s="11" t="s">
        <v>1384</v>
      </c>
      <c r="F1118" s="11">
        <v>15.8</v>
      </c>
      <c r="G1118" s="11" t="s">
        <v>456</v>
      </c>
      <c r="H1118" s="11" t="s">
        <v>142</v>
      </c>
      <c r="I1118" s="11" t="s">
        <v>1373</v>
      </c>
      <c r="J1118" s="11">
        <v>1990</v>
      </c>
      <c r="K1118" s="11" t="s">
        <v>283</v>
      </c>
    </row>
    <row r="1119" spans="5:12" ht="14.25" customHeight="1">
      <c r="E1119" s="11" t="s">
        <v>1578</v>
      </c>
      <c r="F1119" s="11">
        <v>0</v>
      </c>
      <c r="G1119" s="11" t="s">
        <v>456</v>
      </c>
      <c r="H1119" s="11" t="s">
        <v>142</v>
      </c>
      <c r="I1119" s="11" t="s">
        <v>1373</v>
      </c>
      <c r="J1119" s="11">
        <v>1990</v>
      </c>
      <c r="K1119" s="11" t="s">
        <v>283</v>
      </c>
    </row>
    <row r="1120" spans="5:12" ht="14.25" customHeight="1">
      <c r="E1120" s="15" t="s">
        <v>181</v>
      </c>
      <c r="F1120" s="11">
        <v>0</v>
      </c>
      <c r="G1120" s="11" t="s">
        <v>456</v>
      </c>
      <c r="H1120" s="11" t="s">
        <v>142</v>
      </c>
      <c r="I1120" s="11" t="s">
        <v>1373</v>
      </c>
      <c r="J1120" s="11">
        <v>1990</v>
      </c>
      <c r="K1120" s="11" t="s">
        <v>283</v>
      </c>
    </row>
    <row r="1121" spans="5:12" ht="14.25" customHeight="1">
      <c r="E1121" s="11" t="s">
        <v>1390</v>
      </c>
      <c r="F1121" s="11">
        <v>0</v>
      </c>
      <c r="G1121" s="11" t="s">
        <v>456</v>
      </c>
      <c r="H1121" s="11" t="s">
        <v>142</v>
      </c>
      <c r="I1121" s="11" t="s">
        <v>1373</v>
      </c>
      <c r="J1121" s="11">
        <v>1990</v>
      </c>
      <c r="K1121" s="11" t="s">
        <v>283</v>
      </c>
    </row>
    <row r="1122" spans="5:12" ht="14.25" customHeight="1">
      <c r="E1122" s="11" t="s">
        <v>1391</v>
      </c>
      <c r="F1122" s="11">
        <v>2.2000000000000002</v>
      </c>
      <c r="G1122" s="11" t="s">
        <v>456</v>
      </c>
      <c r="H1122" s="11" t="s">
        <v>142</v>
      </c>
      <c r="I1122" s="11" t="s">
        <v>1373</v>
      </c>
      <c r="J1122" s="11">
        <v>1990</v>
      </c>
      <c r="K1122" s="11" t="s">
        <v>283</v>
      </c>
    </row>
    <row r="1123" spans="5:12" ht="14.25" customHeight="1">
      <c r="E1123" s="11" t="s">
        <v>1392</v>
      </c>
      <c r="F1123" s="11">
        <v>0</v>
      </c>
      <c r="G1123" s="11" t="s">
        <v>456</v>
      </c>
      <c r="H1123" s="11" t="s">
        <v>142</v>
      </c>
      <c r="I1123" s="11" t="s">
        <v>1373</v>
      </c>
      <c r="J1123" s="11">
        <v>1990</v>
      </c>
      <c r="K1123" s="11" t="s">
        <v>283</v>
      </c>
    </row>
    <row r="1124" spans="5:12" ht="14.25" customHeight="1">
      <c r="E1124" s="11" t="s">
        <v>1007</v>
      </c>
      <c r="F1124" s="11">
        <v>0.1</v>
      </c>
      <c r="G1124" s="11" t="s">
        <v>456</v>
      </c>
      <c r="H1124" s="11" t="s">
        <v>142</v>
      </c>
      <c r="I1124" s="11" t="s">
        <v>1373</v>
      </c>
      <c r="J1124" s="11">
        <v>1991</v>
      </c>
      <c r="K1124" s="11" t="s">
        <v>283</v>
      </c>
      <c r="L1124" s="11"/>
    </row>
    <row r="1125" spans="5:12" ht="14.25" customHeight="1">
      <c r="E1125" s="11" t="s">
        <v>1352</v>
      </c>
      <c r="F1125" s="11">
        <v>0.1</v>
      </c>
      <c r="G1125" s="11" t="s">
        <v>456</v>
      </c>
      <c r="H1125" s="11" t="s">
        <v>142</v>
      </c>
      <c r="I1125" s="11" t="s">
        <v>1373</v>
      </c>
      <c r="J1125" s="11">
        <v>1991</v>
      </c>
      <c r="K1125" s="11" t="s">
        <v>283</v>
      </c>
      <c r="L1125" s="11"/>
    </row>
    <row r="1126" spans="5:12" ht="14.25" customHeight="1">
      <c r="E1126" s="11" t="s">
        <v>1575</v>
      </c>
      <c r="F1126" s="11">
        <v>0</v>
      </c>
      <c r="G1126" s="11" t="s">
        <v>456</v>
      </c>
      <c r="H1126" s="11" t="s">
        <v>142</v>
      </c>
      <c r="I1126" s="11" t="s">
        <v>1373</v>
      </c>
      <c r="J1126" s="11">
        <v>1991</v>
      </c>
      <c r="K1126" s="11" t="s">
        <v>283</v>
      </c>
    </row>
    <row r="1127" spans="5:12" ht="14.25" customHeight="1">
      <c r="E1127" s="11" t="s">
        <v>1576</v>
      </c>
      <c r="F1127" s="11">
        <v>9.3000000000000007</v>
      </c>
      <c r="G1127" s="11" t="s">
        <v>456</v>
      </c>
      <c r="H1127" s="11" t="s">
        <v>142</v>
      </c>
      <c r="I1127" s="11" t="s">
        <v>1373</v>
      </c>
      <c r="J1127" s="11">
        <v>1991</v>
      </c>
      <c r="K1127" s="11" t="s">
        <v>283</v>
      </c>
    </row>
    <row r="1128" spans="5:12" ht="14.25" customHeight="1">
      <c r="E1128" s="11" t="s">
        <v>1260</v>
      </c>
      <c r="F1128" s="11">
        <v>13.6</v>
      </c>
      <c r="G1128" s="11" t="s">
        <v>456</v>
      </c>
      <c r="H1128" s="11" t="s">
        <v>142</v>
      </c>
      <c r="I1128" s="11" t="s">
        <v>1373</v>
      </c>
      <c r="J1128" s="11">
        <v>1991</v>
      </c>
      <c r="K1128" s="11" t="s">
        <v>283</v>
      </c>
    </row>
    <row r="1129" spans="5:12" ht="14.25" customHeight="1">
      <c r="E1129" s="11" t="s">
        <v>1378</v>
      </c>
      <c r="F1129" s="11">
        <v>8.8000000000000007</v>
      </c>
      <c r="G1129" s="11" t="s">
        <v>456</v>
      </c>
      <c r="H1129" s="11" t="s">
        <v>142</v>
      </c>
      <c r="I1129" s="11" t="s">
        <v>1373</v>
      </c>
      <c r="J1129" s="11">
        <v>1991</v>
      </c>
      <c r="K1129" s="11" t="s">
        <v>283</v>
      </c>
    </row>
    <row r="1130" spans="5:12" ht="14.25" customHeight="1">
      <c r="E1130" s="11" t="s">
        <v>831</v>
      </c>
      <c r="F1130" s="11">
        <v>0.5</v>
      </c>
      <c r="G1130" s="11" t="s">
        <v>456</v>
      </c>
      <c r="H1130" s="11" t="s">
        <v>142</v>
      </c>
      <c r="I1130" s="11" t="s">
        <v>1373</v>
      </c>
      <c r="J1130" s="11">
        <v>1991</v>
      </c>
      <c r="K1130" s="11" t="s">
        <v>283</v>
      </c>
    </row>
    <row r="1131" spans="5:12" ht="14.25" customHeight="1">
      <c r="E1131" s="11" t="s">
        <v>1577</v>
      </c>
      <c r="F1131" s="11">
        <v>0</v>
      </c>
      <c r="G1131" s="11" t="s">
        <v>456</v>
      </c>
      <c r="H1131" s="11" t="s">
        <v>142</v>
      </c>
      <c r="I1131" s="11" t="s">
        <v>1373</v>
      </c>
      <c r="J1131" s="11">
        <v>1991</v>
      </c>
      <c r="K1131" s="11" t="s">
        <v>283</v>
      </c>
    </row>
    <row r="1132" spans="5:12" ht="14.25" customHeight="1">
      <c r="E1132" s="11" t="s">
        <v>442</v>
      </c>
      <c r="F1132" s="11">
        <v>14.6</v>
      </c>
      <c r="G1132" s="11" t="s">
        <v>456</v>
      </c>
      <c r="H1132" s="11" t="s">
        <v>142</v>
      </c>
      <c r="I1132" s="11" t="s">
        <v>1373</v>
      </c>
      <c r="J1132" s="11">
        <v>1991</v>
      </c>
      <c r="K1132" s="11" t="s">
        <v>283</v>
      </c>
    </row>
    <row r="1133" spans="5:12" ht="14.25" customHeight="1">
      <c r="E1133" s="11" t="s">
        <v>825</v>
      </c>
      <c r="F1133" s="11">
        <v>3.9</v>
      </c>
      <c r="G1133" s="11" t="s">
        <v>456</v>
      </c>
      <c r="H1133" s="11" t="s">
        <v>142</v>
      </c>
      <c r="I1133" s="11" t="s">
        <v>1373</v>
      </c>
      <c r="J1133" s="11">
        <v>1991</v>
      </c>
      <c r="K1133" s="11" t="s">
        <v>283</v>
      </c>
    </row>
    <row r="1134" spans="5:12" ht="14.25" customHeight="1">
      <c r="E1134" s="11" t="s">
        <v>272</v>
      </c>
      <c r="F1134" s="11">
        <v>25.6</v>
      </c>
      <c r="G1134" s="11" t="s">
        <v>456</v>
      </c>
      <c r="H1134" s="11" t="s">
        <v>142</v>
      </c>
      <c r="I1134" s="11" t="s">
        <v>1373</v>
      </c>
      <c r="J1134" s="11">
        <v>1991</v>
      </c>
      <c r="K1134" s="11" t="s">
        <v>283</v>
      </c>
    </row>
    <row r="1135" spans="5:12" ht="14.25" customHeight="1">
      <c r="E1135" s="11" t="s">
        <v>1381</v>
      </c>
      <c r="F1135" s="11">
        <v>0</v>
      </c>
      <c r="G1135" s="11" t="s">
        <v>456</v>
      </c>
      <c r="H1135" s="11" t="s">
        <v>142</v>
      </c>
      <c r="I1135" s="11" t="s">
        <v>1373</v>
      </c>
      <c r="J1135" s="11">
        <v>1991</v>
      </c>
      <c r="K1135" s="11" t="s">
        <v>283</v>
      </c>
    </row>
    <row r="1136" spans="5:12" ht="14.25" customHeight="1">
      <c r="E1136" s="11" t="s">
        <v>1382</v>
      </c>
      <c r="F1136" s="11">
        <v>6.3</v>
      </c>
      <c r="G1136" s="11" t="s">
        <v>456</v>
      </c>
      <c r="H1136" s="11" t="s">
        <v>142</v>
      </c>
      <c r="I1136" s="11" t="s">
        <v>1373</v>
      </c>
      <c r="J1136" s="11">
        <v>1991</v>
      </c>
      <c r="K1136" s="11" t="s">
        <v>283</v>
      </c>
    </row>
    <row r="1137" spans="5:12" ht="14.25" customHeight="1">
      <c r="E1137" s="11" t="s">
        <v>1383</v>
      </c>
      <c r="F1137" s="11">
        <v>5.5</v>
      </c>
      <c r="G1137" s="11" t="s">
        <v>456</v>
      </c>
      <c r="H1137" s="11" t="s">
        <v>142</v>
      </c>
      <c r="I1137" s="11" t="s">
        <v>1373</v>
      </c>
      <c r="J1137" s="11">
        <v>1991</v>
      </c>
      <c r="K1137" s="11" t="s">
        <v>283</v>
      </c>
    </row>
    <row r="1138" spans="5:12" ht="14.25" customHeight="1">
      <c r="E1138" s="11" t="s">
        <v>1384</v>
      </c>
      <c r="F1138" s="11">
        <v>6.6</v>
      </c>
      <c r="G1138" s="11" t="s">
        <v>456</v>
      </c>
      <c r="H1138" s="11" t="s">
        <v>142</v>
      </c>
      <c r="I1138" s="11" t="s">
        <v>1373</v>
      </c>
      <c r="J1138" s="11">
        <v>1991</v>
      </c>
      <c r="K1138" s="11" t="s">
        <v>283</v>
      </c>
    </row>
    <row r="1139" spans="5:12" ht="14.25" customHeight="1">
      <c r="E1139" s="11" t="s">
        <v>1578</v>
      </c>
      <c r="F1139" s="11">
        <v>0</v>
      </c>
      <c r="G1139" s="11" t="s">
        <v>456</v>
      </c>
      <c r="H1139" s="11" t="s">
        <v>142</v>
      </c>
      <c r="I1139" s="11" t="s">
        <v>1373</v>
      </c>
      <c r="J1139" s="11">
        <v>1991</v>
      </c>
      <c r="K1139" s="11" t="s">
        <v>283</v>
      </c>
    </row>
    <row r="1140" spans="5:12" ht="14.25" customHeight="1">
      <c r="E1140" s="15" t="s">
        <v>181</v>
      </c>
      <c r="F1140" s="11">
        <v>0</v>
      </c>
      <c r="G1140" s="11" t="s">
        <v>456</v>
      </c>
      <c r="H1140" s="11" t="s">
        <v>142</v>
      </c>
      <c r="I1140" s="11" t="s">
        <v>1373</v>
      </c>
      <c r="J1140" s="11">
        <v>1991</v>
      </c>
      <c r="K1140" s="11" t="s">
        <v>283</v>
      </c>
    </row>
    <row r="1141" spans="5:12" ht="14.25" customHeight="1">
      <c r="E1141" s="11" t="s">
        <v>1390</v>
      </c>
      <c r="F1141" s="11">
        <v>4.0999999999999996</v>
      </c>
      <c r="G1141" s="11" t="s">
        <v>456</v>
      </c>
      <c r="H1141" s="11" t="s">
        <v>142</v>
      </c>
      <c r="I1141" s="11" t="s">
        <v>1373</v>
      </c>
      <c r="J1141" s="11">
        <v>1991</v>
      </c>
      <c r="K1141" s="11" t="s">
        <v>283</v>
      </c>
    </row>
    <row r="1142" spans="5:12" ht="14.25" customHeight="1">
      <c r="E1142" s="11" t="s">
        <v>1391</v>
      </c>
      <c r="F1142" s="11">
        <v>1.1000000000000001</v>
      </c>
      <c r="G1142" s="11" t="s">
        <v>456</v>
      </c>
      <c r="H1142" s="11" t="s">
        <v>142</v>
      </c>
      <c r="I1142" s="11" t="s">
        <v>1373</v>
      </c>
      <c r="J1142" s="11">
        <v>1991</v>
      </c>
      <c r="K1142" s="11" t="s">
        <v>283</v>
      </c>
    </row>
    <row r="1143" spans="5:12" ht="14.25" customHeight="1">
      <c r="E1143" s="11" t="s">
        <v>1392</v>
      </c>
      <c r="F1143" s="11">
        <v>0</v>
      </c>
      <c r="G1143" s="11" t="s">
        <v>456</v>
      </c>
      <c r="H1143" s="11" t="s">
        <v>142</v>
      </c>
      <c r="I1143" s="11" t="s">
        <v>1373</v>
      </c>
      <c r="J1143" s="11">
        <v>1991</v>
      </c>
      <c r="K1143" s="11" t="s">
        <v>283</v>
      </c>
    </row>
    <row r="1144" spans="5:12" ht="14.25" customHeight="1">
      <c r="E1144" s="11" t="s">
        <v>1007</v>
      </c>
      <c r="F1144" s="11">
        <v>0.7</v>
      </c>
      <c r="G1144" s="11" t="s">
        <v>456</v>
      </c>
      <c r="H1144" s="11" t="s">
        <v>142</v>
      </c>
      <c r="I1144" s="11" t="s">
        <v>2162</v>
      </c>
      <c r="J1144" s="11">
        <v>1990</v>
      </c>
      <c r="K1144" s="11" t="s">
        <v>283</v>
      </c>
      <c r="L1144" s="11"/>
    </row>
    <row r="1145" spans="5:12" ht="14.25" customHeight="1">
      <c r="E1145" s="11" t="s">
        <v>1352</v>
      </c>
      <c r="F1145" s="11">
        <v>8.6</v>
      </c>
      <c r="G1145" s="11" t="s">
        <v>456</v>
      </c>
      <c r="H1145" s="11" t="s">
        <v>142</v>
      </c>
      <c r="I1145" s="11" t="s">
        <v>2162</v>
      </c>
      <c r="J1145" s="11">
        <v>1990</v>
      </c>
      <c r="K1145" s="11" t="s">
        <v>283</v>
      </c>
      <c r="L1145" s="11"/>
    </row>
    <row r="1146" spans="5:12" ht="14.25" customHeight="1">
      <c r="E1146" s="11" t="s">
        <v>1575</v>
      </c>
      <c r="F1146" s="11">
        <v>0</v>
      </c>
      <c r="G1146" s="11" t="s">
        <v>456</v>
      </c>
      <c r="H1146" s="11" t="s">
        <v>142</v>
      </c>
      <c r="I1146" s="11" t="s">
        <v>2162</v>
      </c>
      <c r="J1146" s="11">
        <v>1990</v>
      </c>
      <c r="K1146" s="11" t="s">
        <v>283</v>
      </c>
    </row>
    <row r="1147" spans="5:12" ht="14.25" customHeight="1">
      <c r="E1147" s="11" t="s">
        <v>1576</v>
      </c>
      <c r="F1147" s="11">
        <v>4.9000000000000004</v>
      </c>
      <c r="G1147" s="11" t="s">
        <v>456</v>
      </c>
      <c r="H1147" s="11" t="s">
        <v>142</v>
      </c>
      <c r="I1147" s="11" t="s">
        <v>2162</v>
      </c>
      <c r="J1147" s="11">
        <v>1990</v>
      </c>
      <c r="K1147" s="11" t="s">
        <v>283</v>
      </c>
    </row>
    <row r="1148" spans="5:12" ht="14.25" customHeight="1">
      <c r="E1148" s="11" t="s">
        <v>1260</v>
      </c>
      <c r="F1148" s="11">
        <v>19.899999999999999</v>
      </c>
      <c r="G1148" s="11" t="s">
        <v>456</v>
      </c>
      <c r="H1148" s="11" t="s">
        <v>142</v>
      </c>
      <c r="I1148" s="11" t="s">
        <v>2162</v>
      </c>
      <c r="J1148" s="11">
        <v>1990</v>
      </c>
      <c r="K1148" s="11" t="s">
        <v>283</v>
      </c>
    </row>
    <row r="1149" spans="5:12" ht="14.25" customHeight="1">
      <c r="E1149" s="11" t="s">
        <v>1378</v>
      </c>
      <c r="F1149" s="11">
        <v>0.2</v>
      </c>
      <c r="G1149" s="11" t="s">
        <v>456</v>
      </c>
      <c r="H1149" s="11" t="s">
        <v>142</v>
      </c>
      <c r="I1149" s="11" t="s">
        <v>2162</v>
      </c>
      <c r="J1149" s="11">
        <v>1990</v>
      </c>
      <c r="K1149" s="11" t="s">
        <v>283</v>
      </c>
    </row>
    <row r="1150" spans="5:12" ht="14.25" customHeight="1">
      <c r="E1150" s="11" t="s">
        <v>831</v>
      </c>
      <c r="F1150" s="11">
        <v>0.2</v>
      </c>
      <c r="G1150" s="11" t="s">
        <v>456</v>
      </c>
      <c r="H1150" s="11" t="s">
        <v>142</v>
      </c>
      <c r="I1150" s="11" t="s">
        <v>2162</v>
      </c>
      <c r="J1150" s="11">
        <v>1990</v>
      </c>
      <c r="K1150" s="11" t="s">
        <v>283</v>
      </c>
    </row>
    <row r="1151" spans="5:12" ht="14.25" customHeight="1">
      <c r="E1151" s="11" t="s">
        <v>1577</v>
      </c>
      <c r="F1151" s="11">
        <v>0</v>
      </c>
      <c r="G1151" s="11" t="s">
        <v>456</v>
      </c>
      <c r="H1151" s="11" t="s">
        <v>142</v>
      </c>
      <c r="I1151" s="11" t="s">
        <v>2162</v>
      </c>
      <c r="J1151" s="11">
        <v>1990</v>
      </c>
      <c r="K1151" s="11" t="s">
        <v>283</v>
      </c>
    </row>
    <row r="1152" spans="5:12" ht="14.25" customHeight="1">
      <c r="E1152" s="11" t="s">
        <v>442</v>
      </c>
      <c r="F1152" s="11">
        <v>25.7</v>
      </c>
      <c r="G1152" s="11" t="s">
        <v>456</v>
      </c>
      <c r="H1152" s="11" t="s">
        <v>142</v>
      </c>
      <c r="I1152" s="11" t="s">
        <v>2162</v>
      </c>
      <c r="J1152" s="11">
        <v>1990</v>
      </c>
      <c r="K1152" s="11" t="s">
        <v>283</v>
      </c>
    </row>
    <row r="1153" spans="1:26" ht="14.25" customHeight="1">
      <c r="E1153" s="11" t="s">
        <v>825</v>
      </c>
      <c r="F1153" s="11">
        <v>4.9000000000000004</v>
      </c>
      <c r="G1153" s="11" t="s">
        <v>456</v>
      </c>
      <c r="H1153" s="11" t="s">
        <v>142</v>
      </c>
      <c r="I1153" s="11" t="s">
        <v>2162</v>
      </c>
      <c r="J1153" s="11">
        <v>1990</v>
      </c>
      <c r="K1153" s="11" t="s">
        <v>283</v>
      </c>
    </row>
    <row r="1154" spans="1:26" ht="14.25" customHeight="1">
      <c r="E1154" s="11" t="s">
        <v>272</v>
      </c>
      <c r="F1154" s="11">
        <v>0</v>
      </c>
      <c r="G1154" s="11" t="s">
        <v>456</v>
      </c>
      <c r="H1154" s="11" t="s">
        <v>142</v>
      </c>
      <c r="I1154" s="11" t="s">
        <v>2162</v>
      </c>
      <c r="J1154" s="11">
        <v>1990</v>
      </c>
      <c r="K1154" s="11" t="s">
        <v>283</v>
      </c>
    </row>
    <row r="1155" spans="1:26" ht="14.25" customHeight="1">
      <c r="E1155" s="11" t="s">
        <v>1381</v>
      </c>
      <c r="F1155" s="11">
        <v>0</v>
      </c>
      <c r="G1155" s="11" t="s">
        <v>456</v>
      </c>
      <c r="H1155" s="11" t="s">
        <v>142</v>
      </c>
      <c r="I1155" s="11" t="s">
        <v>2162</v>
      </c>
      <c r="J1155" s="11">
        <v>1990</v>
      </c>
      <c r="K1155" s="11" t="s">
        <v>283</v>
      </c>
    </row>
    <row r="1156" spans="1:26" ht="14.25" customHeight="1">
      <c r="E1156" s="11" t="s">
        <v>1382</v>
      </c>
      <c r="F1156" s="11">
        <v>0</v>
      </c>
      <c r="G1156" s="11" t="s">
        <v>456</v>
      </c>
      <c r="H1156" s="11" t="s">
        <v>142</v>
      </c>
      <c r="I1156" s="11" t="s">
        <v>2162</v>
      </c>
      <c r="J1156" s="11">
        <v>1990</v>
      </c>
      <c r="K1156" s="11" t="s">
        <v>283</v>
      </c>
    </row>
    <row r="1157" spans="1:26" ht="14.25" customHeight="1">
      <c r="E1157" s="11" t="s">
        <v>1383</v>
      </c>
      <c r="F1157" s="11">
        <v>0</v>
      </c>
      <c r="G1157" s="11" t="s">
        <v>456</v>
      </c>
      <c r="H1157" s="11" t="s">
        <v>142</v>
      </c>
      <c r="I1157" s="11" t="s">
        <v>2162</v>
      </c>
      <c r="J1157" s="11">
        <v>1990</v>
      </c>
      <c r="K1157" s="11" t="s">
        <v>283</v>
      </c>
    </row>
    <row r="1158" spans="1:26" ht="14.25" customHeight="1">
      <c r="E1158" s="11" t="s">
        <v>1384</v>
      </c>
      <c r="F1158" s="11">
        <v>12.6</v>
      </c>
      <c r="G1158" s="11" t="s">
        <v>456</v>
      </c>
      <c r="H1158" s="11" t="s">
        <v>142</v>
      </c>
      <c r="I1158" s="11" t="s">
        <v>2162</v>
      </c>
      <c r="J1158" s="11">
        <v>1990</v>
      </c>
      <c r="K1158" s="11" t="s">
        <v>283</v>
      </c>
    </row>
    <row r="1159" spans="1:26" ht="14.25" customHeight="1">
      <c r="E1159" s="11" t="s">
        <v>1578</v>
      </c>
      <c r="F1159" s="11">
        <v>0.1</v>
      </c>
      <c r="G1159" s="11" t="s">
        <v>456</v>
      </c>
      <c r="H1159" s="11" t="s">
        <v>142</v>
      </c>
      <c r="I1159" s="11" t="s">
        <v>2162</v>
      </c>
      <c r="J1159" s="11">
        <v>1990</v>
      </c>
      <c r="K1159" s="11" t="s">
        <v>283</v>
      </c>
    </row>
    <row r="1160" spans="1:26" ht="14.25" customHeight="1">
      <c r="E1160" s="15" t="s">
        <v>181</v>
      </c>
      <c r="F1160" s="11">
        <v>0.2</v>
      </c>
      <c r="G1160" s="11" t="s">
        <v>456</v>
      </c>
      <c r="H1160" s="11" t="s">
        <v>142</v>
      </c>
      <c r="I1160" s="11" t="s">
        <v>2162</v>
      </c>
      <c r="J1160" s="11">
        <v>1990</v>
      </c>
      <c r="K1160" s="11" t="s">
        <v>283</v>
      </c>
    </row>
    <row r="1161" spans="1:26" ht="14.25" customHeight="1">
      <c r="E1161" s="11" t="s">
        <v>1390</v>
      </c>
      <c r="F1161" s="11">
        <v>20.5</v>
      </c>
      <c r="G1161" s="11" t="s">
        <v>456</v>
      </c>
      <c r="H1161" s="11" t="s">
        <v>142</v>
      </c>
      <c r="I1161" s="11" t="s">
        <v>2162</v>
      </c>
      <c r="J1161" s="11">
        <v>1990</v>
      </c>
      <c r="K1161" s="11" t="s">
        <v>283</v>
      </c>
    </row>
    <row r="1162" spans="1:26" ht="14.25" customHeight="1">
      <c r="E1162" s="11" t="s">
        <v>1391</v>
      </c>
      <c r="F1162" s="11">
        <v>0.9</v>
      </c>
      <c r="G1162" s="11" t="s">
        <v>456</v>
      </c>
      <c r="H1162" s="11" t="s">
        <v>142</v>
      </c>
      <c r="I1162" s="11" t="s">
        <v>2162</v>
      </c>
      <c r="J1162" s="11">
        <v>1990</v>
      </c>
      <c r="K1162" s="11" t="s">
        <v>283</v>
      </c>
    </row>
    <row r="1163" spans="1:26" ht="14.25" customHeight="1">
      <c r="E1163" s="11" t="s">
        <v>1392</v>
      </c>
      <c r="F1163" s="11">
        <v>0.5</v>
      </c>
      <c r="G1163" s="11" t="s">
        <v>456</v>
      </c>
      <c r="H1163" s="11" t="s">
        <v>142</v>
      </c>
      <c r="I1163" s="11" t="s">
        <v>2162</v>
      </c>
      <c r="J1163" s="11">
        <v>1990</v>
      </c>
      <c r="K1163" s="11" t="s">
        <v>283</v>
      </c>
    </row>
    <row r="1164" spans="1:26" ht="14.25" customHeight="1">
      <c r="A1164" s="63"/>
      <c r="B1164" s="63"/>
      <c r="C1164" s="63"/>
      <c r="D1164" s="63"/>
      <c r="E1164" s="63"/>
      <c r="F1164" s="63"/>
      <c r="G1164" s="63"/>
      <c r="H1164" s="63"/>
      <c r="I1164" s="63"/>
      <c r="J1164" s="63"/>
      <c r="K1164" s="63"/>
      <c r="L1164" s="63"/>
      <c r="M1164" s="63"/>
      <c r="N1164" s="63"/>
      <c r="O1164" s="63"/>
      <c r="P1164" s="63"/>
      <c r="Q1164" s="63"/>
      <c r="R1164" s="63"/>
      <c r="S1164" s="63"/>
      <c r="T1164" s="63"/>
      <c r="U1164" s="63"/>
      <c r="V1164" s="63"/>
      <c r="W1164" s="63"/>
      <c r="X1164" s="63"/>
      <c r="Y1164" s="63"/>
      <c r="Z1164" s="63"/>
    </row>
    <row r="1165" spans="1:26" ht="14.25" customHeight="1">
      <c r="A1165" s="55" t="s">
        <v>36</v>
      </c>
      <c r="B1165" s="98" t="s">
        <v>47</v>
      </c>
      <c r="C1165" s="55">
        <v>23</v>
      </c>
      <c r="D1165" s="55" t="s">
        <v>1579</v>
      </c>
      <c r="E1165" s="55" t="s">
        <v>798</v>
      </c>
      <c r="F1165" s="55">
        <v>11.5</v>
      </c>
      <c r="G1165" s="55" t="s">
        <v>1548</v>
      </c>
      <c r="H1165" s="55" t="s">
        <v>1549</v>
      </c>
      <c r="I1165" s="55" t="s">
        <v>1550</v>
      </c>
      <c r="J1165" s="55" t="s">
        <v>1551</v>
      </c>
      <c r="K1165" s="55" t="s">
        <v>1552</v>
      </c>
    </row>
    <row r="1166" spans="1:26" ht="14.25" customHeight="1">
      <c r="D1166" s="55" t="s">
        <v>1580</v>
      </c>
      <c r="F1166" s="55">
        <v>30</v>
      </c>
      <c r="G1166" s="55" t="s">
        <v>1554</v>
      </c>
    </row>
    <row r="1167" spans="1:26" ht="14.25" customHeight="1">
      <c r="E1167" s="55" t="s">
        <v>822</v>
      </c>
      <c r="F1167" s="55">
        <v>88.5</v>
      </c>
      <c r="G1167" s="55" t="s">
        <v>1548</v>
      </c>
    </row>
    <row r="1168" spans="1:26" ht="14.25" customHeight="1">
      <c r="E1168" s="55"/>
      <c r="F1168" s="55">
        <v>90</v>
      </c>
      <c r="G1168" s="55" t="s">
        <v>1554</v>
      </c>
    </row>
    <row r="1169" spans="1:11" ht="14.25" customHeight="1">
      <c r="D1169" s="55"/>
      <c r="E1169" s="55"/>
      <c r="F1169" s="55"/>
      <c r="G1169" s="55"/>
    </row>
    <row r="1170" spans="1:11" ht="14.25" customHeight="1">
      <c r="D1170" s="55" t="s">
        <v>1581</v>
      </c>
      <c r="E1170" s="55" t="s">
        <v>798</v>
      </c>
      <c r="F1170" s="55">
        <v>14.1</v>
      </c>
      <c r="G1170" s="55" t="s">
        <v>1548</v>
      </c>
    </row>
    <row r="1171" spans="1:11" ht="14.25" customHeight="1">
      <c r="D1171" s="55" t="s">
        <v>1582</v>
      </c>
      <c r="F1171" s="55">
        <v>25</v>
      </c>
      <c r="G1171" s="55" t="s">
        <v>1554</v>
      </c>
    </row>
    <row r="1172" spans="1:11" ht="14.25" customHeight="1">
      <c r="E1172" s="55" t="s">
        <v>822</v>
      </c>
      <c r="F1172" s="55">
        <v>31.1</v>
      </c>
      <c r="G1172" s="55" t="s">
        <v>1548</v>
      </c>
    </row>
    <row r="1173" spans="1:11" ht="14.25" customHeight="1">
      <c r="E1173" s="55"/>
      <c r="F1173" s="55">
        <v>25</v>
      </c>
      <c r="G1173" s="55" t="s">
        <v>1554</v>
      </c>
    </row>
    <row r="1174" spans="1:11" ht="14.25" customHeight="1">
      <c r="E1174" s="55" t="s">
        <v>825</v>
      </c>
      <c r="F1174" s="55">
        <v>22.2</v>
      </c>
      <c r="G1174" s="55" t="s">
        <v>1548</v>
      </c>
    </row>
    <row r="1175" spans="1:11" ht="14.25" customHeight="1">
      <c r="E1175" s="55"/>
      <c r="F1175" s="55">
        <v>16.7</v>
      </c>
      <c r="G1175" s="55" t="s">
        <v>1554</v>
      </c>
    </row>
    <row r="1176" spans="1:11" ht="14.25" customHeight="1">
      <c r="E1176" s="55" t="s">
        <v>1555</v>
      </c>
      <c r="F1176" s="55">
        <v>32.6</v>
      </c>
      <c r="G1176" s="55" t="s">
        <v>1548</v>
      </c>
    </row>
    <row r="1177" spans="1:11" ht="14.25" customHeight="1">
      <c r="E1177" s="55"/>
      <c r="F1177" s="55">
        <v>33.299999999999997</v>
      </c>
      <c r="G1177" s="55" t="s">
        <v>1554</v>
      </c>
    </row>
    <row r="1178" spans="1:11" ht="14.25" customHeight="1">
      <c r="E1178" s="55" t="s">
        <v>1556</v>
      </c>
      <c r="F1178" s="55">
        <v>8.3000000000000007</v>
      </c>
      <c r="G1178" s="55" t="s">
        <v>1554</v>
      </c>
    </row>
    <row r="1179" spans="1:11" ht="14.25" customHeight="1">
      <c r="E1179" s="55"/>
      <c r="F1179" s="55"/>
      <c r="G1179" s="55"/>
    </row>
    <row r="1180" spans="1:11" ht="14.25" customHeight="1">
      <c r="A1180" s="55" t="s">
        <v>36</v>
      </c>
      <c r="B1180" s="98" t="s">
        <v>47</v>
      </c>
      <c r="C1180" s="55">
        <v>28</v>
      </c>
      <c r="D1180" s="55" t="s">
        <v>1583</v>
      </c>
      <c r="E1180" s="55" t="s">
        <v>788</v>
      </c>
      <c r="F1180" s="55">
        <v>35.700000000000003</v>
      </c>
      <c r="G1180" s="55" t="s">
        <v>1563</v>
      </c>
      <c r="H1180" s="55" t="s">
        <v>63</v>
      </c>
      <c r="I1180" s="55" t="s">
        <v>1564</v>
      </c>
      <c r="J1180" s="55" t="s">
        <v>1565</v>
      </c>
      <c r="K1180" s="55" t="s">
        <v>1566</v>
      </c>
    </row>
    <row r="1181" spans="1:11" ht="14.25" customHeight="1">
      <c r="E1181" s="55" t="s">
        <v>824</v>
      </c>
      <c r="F1181" s="55">
        <v>16.02</v>
      </c>
      <c r="G1181" s="55" t="s">
        <v>1567</v>
      </c>
    </row>
    <row r="1182" spans="1:11" ht="14.25" customHeight="1">
      <c r="E1182" s="55"/>
      <c r="F1182" s="55">
        <v>10</v>
      </c>
      <c r="G1182" s="55" t="s">
        <v>1568</v>
      </c>
    </row>
    <row r="1183" spans="1:11" ht="14.25" customHeight="1">
      <c r="E1183" s="55" t="s">
        <v>831</v>
      </c>
      <c r="F1183" s="55">
        <v>25.1</v>
      </c>
      <c r="G1183" s="55" t="s">
        <v>1567</v>
      </c>
    </row>
    <row r="1184" spans="1:11" ht="14.25" customHeight="1">
      <c r="E1184" s="95"/>
      <c r="F1184" s="55">
        <v>40</v>
      </c>
      <c r="G1184" s="55" t="s">
        <v>1568</v>
      </c>
    </row>
    <row r="1185" spans="1:12" ht="14.25" customHeight="1">
      <c r="E1185" s="95" t="s">
        <v>725</v>
      </c>
      <c r="F1185" s="55">
        <v>51.16</v>
      </c>
      <c r="G1185" s="55" t="s">
        <v>1567</v>
      </c>
    </row>
    <row r="1186" spans="1:12" ht="14.25" customHeight="1">
      <c r="E1186" s="55"/>
      <c r="F1186" s="55">
        <v>40</v>
      </c>
      <c r="G1186" s="55" t="s">
        <v>1568</v>
      </c>
    </row>
    <row r="1187" spans="1:12" ht="14.25" customHeight="1">
      <c r="E1187" s="55" t="s">
        <v>1574</v>
      </c>
      <c r="F1187" s="55">
        <v>7.72</v>
      </c>
      <c r="G1187" s="55" t="s">
        <v>1567</v>
      </c>
    </row>
    <row r="1188" spans="1:12" ht="14.25" customHeight="1">
      <c r="E1188" s="55"/>
      <c r="F1188" s="55">
        <v>10</v>
      </c>
      <c r="G1188" s="55" t="s">
        <v>1568</v>
      </c>
    </row>
    <row r="1189" spans="1:12" ht="14.25" customHeight="1">
      <c r="E1189" s="55"/>
      <c r="F1189" s="55"/>
      <c r="G1189" s="55"/>
    </row>
    <row r="1190" spans="1:12" ht="14.25" customHeight="1">
      <c r="A1190" s="55" t="s">
        <v>36</v>
      </c>
      <c r="B1190" s="98" t="s">
        <v>47</v>
      </c>
      <c r="C1190" s="55">
        <v>219</v>
      </c>
      <c r="D1190" s="55" t="s">
        <v>1584</v>
      </c>
      <c r="E1190" s="55" t="s">
        <v>788</v>
      </c>
      <c r="F1190" s="55">
        <v>5</v>
      </c>
      <c r="G1190" s="55" t="s">
        <v>791</v>
      </c>
      <c r="H1190" s="57" t="s">
        <v>63</v>
      </c>
      <c r="I1190" s="57" t="s">
        <v>793</v>
      </c>
      <c r="J1190" s="57">
        <v>2015</v>
      </c>
      <c r="K1190" s="57" t="s">
        <v>794</v>
      </c>
      <c r="L1190" s="58" t="s">
        <v>795</v>
      </c>
    </row>
    <row r="1191" spans="1:12" ht="14.25" customHeight="1">
      <c r="D1191" s="55" t="s">
        <v>797</v>
      </c>
      <c r="E1191" s="55" t="s">
        <v>798</v>
      </c>
      <c r="F1191" s="55">
        <v>0.3</v>
      </c>
      <c r="G1191" s="57" t="s">
        <v>800</v>
      </c>
      <c r="H1191" s="57"/>
      <c r="I1191" s="57"/>
      <c r="J1191" s="57"/>
      <c r="K1191" s="57"/>
    </row>
    <row r="1192" spans="1:12" ht="14.25" customHeight="1">
      <c r="E1192" s="55"/>
      <c r="F1192" s="55">
        <v>6.2</v>
      </c>
      <c r="G1192" s="57" t="s">
        <v>801</v>
      </c>
      <c r="H1192" s="57"/>
      <c r="I1192" s="57"/>
      <c r="J1192" s="57"/>
      <c r="K1192" s="57"/>
    </row>
    <row r="1193" spans="1:12" ht="14.25" customHeight="1">
      <c r="E1193" s="95" t="s">
        <v>1585</v>
      </c>
      <c r="F1193" s="55">
        <v>0.1</v>
      </c>
      <c r="G1193" s="57" t="s">
        <v>800</v>
      </c>
      <c r="H1193" s="57"/>
      <c r="I1193" s="57"/>
      <c r="J1193" s="57"/>
      <c r="K1193" s="57"/>
    </row>
    <row r="1194" spans="1:12" ht="14.25" customHeight="1">
      <c r="E1194" s="55"/>
      <c r="F1194" s="55">
        <v>0.5</v>
      </c>
      <c r="G1194" s="57" t="s">
        <v>801</v>
      </c>
      <c r="H1194" s="57"/>
      <c r="I1194" s="57"/>
      <c r="J1194" s="57"/>
      <c r="K1194" s="57"/>
    </row>
    <row r="1195" spans="1:12" ht="14.25" customHeight="1">
      <c r="E1195" s="55" t="s">
        <v>768</v>
      </c>
      <c r="F1195" s="55">
        <v>0.3</v>
      </c>
      <c r="G1195" s="57" t="s">
        <v>800</v>
      </c>
      <c r="H1195" s="57"/>
      <c r="I1195" s="57"/>
      <c r="J1195" s="57"/>
      <c r="K1195" s="57"/>
    </row>
    <row r="1196" spans="1:12" ht="14.25" customHeight="1">
      <c r="E1196" s="55"/>
      <c r="F1196" s="55">
        <v>1.4</v>
      </c>
      <c r="G1196" s="57" t="s">
        <v>801</v>
      </c>
      <c r="H1196" s="57"/>
      <c r="I1196" s="57"/>
      <c r="J1196" s="57"/>
      <c r="K1196" s="57"/>
    </row>
    <row r="1197" spans="1:12" ht="14.25" customHeight="1">
      <c r="E1197" s="55" t="s">
        <v>810</v>
      </c>
      <c r="F1197" s="55">
        <v>0.1</v>
      </c>
      <c r="G1197" s="57" t="s">
        <v>800</v>
      </c>
      <c r="H1197" s="57"/>
      <c r="I1197" s="57"/>
      <c r="J1197" s="57"/>
      <c r="K1197" s="57"/>
    </row>
    <row r="1198" spans="1:12" ht="14.25" customHeight="1">
      <c r="E1198" s="55"/>
      <c r="F1198" s="55">
        <v>1.4</v>
      </c>
      <c r="G1198" s="57" t="s">
        <v>801</v>
      </c>
      <c r="H1198" s="57"/>
      <c r="I1198" s="57"/>
      <c r="J1198" s="57"/>
      <c r="K1198" s="57"/>
    </row>
    <row r="1199" spans="1:12" ht="14.25" customHeight="1">
      <c r="E1199" s="55" t="s">
        <v>817</v>
      </c>
      <c r="F1199" s="55">
        <v>1.5</v>
      </c>
      <c r="G1199" s="57" t="s">
        <v>800</v>
      </c>
      <c r="H1199" s="57"/>
      <c r="I1199" s="57"/>
      <c r="J1199" s="57"/>
      <c r="K1199" s="57"/>
    </row>
    <row r="1200" spans="1:12" ht="14.25" customHeight="1">
      <c r="E1200" s="55"/>
      <c r="F1200" s="55">
        <v>16.7</v>
      </c>
      <c r="G1200" s="57" t="s">
        <v>801</v>
      </c>
      <c r="H1200" s="57"/>
      <c r="I1200" s="57"/>
      <c r="J1200" s="57"/>
      <c r="K1200" s="57"/>
    </row>
    <row r="1201" spans="5:11" ht="14.25" customHeight="1">
      <c r="E1201" s="55" t="s">
        <v>920</v>
      </c>
      <c r="F1201" s="55">
        <v>5.4</v>
      </c>
      <c r="G1201" s="57" t="s">
        <v>800</v>
      </c>
      <c r="H1201" s="57"/>
      <c r="I1201" s="57"/>
      <c r="J1201" s="57"/>
      <c r="K1201" s="57"/>
    </row>
    <row r="1202" spans="5:11" ht="14.25" customHeight="1">
      <c r="E1202" s="55"/>
      <c r="F1202" s="55">
        <v>4.8</v>
      </c>
      <c r="G1202" s="57" t="s">
        <v>801</v>
      </c>
      <c r="H1202" s="57"/>
      <c r="I1202" s="57"/>
      <c r="J1202" s="57"/>
      <c r="K1202" s="57"/>
    </row>
    <row r="1203" spans="5:11" ht="14.25" customHeight="1">
      <c r="E1203" s="55" t="s">
        <v>824</v>
      </c>
      <c r="F1203" s="55">
        <v>17.3</v>
      </c>
      <c r="G1203" s="57" t="s">
        <v>800</v>
      </c>
      <c r="H1203" s="57"/>
      <c r="I1203" s="57"/>
      <c r="J1203" s="57"/>
      <c r="K1203" s="57"/>
    </row>
    <row r="1204" spans="5:11" ht="14.25" customHeight="1">
      <c r="E1204" s="55"/>
      <c r="F1204" s="55">
        <v>48.8</v>
      </c>
      <c r="G1204" s="57" t="s">
        <v>801</v>
      </c>
      <c r="H1204" s="57"/>
      <c r="I1204" s="57"/>
      <c r="J1204" s="57"/>
      <c r="K1204" s="57"/>
    </row>
    <row r="1205" spans="5:11" ht="14.25" customHeight="1">
      <c r="E1205" s="55" t="s">
        <v>764</v>
      </c>
      <c r="F1205" s="55">
        <v>0.7</v>
      </c>
      <c r="G1205" s="57" t="s">
        <v>800</v>
      </c>
      <c r="H1205" s="57"/>
      <c r="I1205" s="57"/>
      <c r="J1205" s="57"/>
      <c r="K1205" s="57"/>
    </row>
    <row r="1206" spans="5:11" ht="14.25" customHeight="1">
      <c r="E1206" s="55"/>
      <c r="F1206" s="55">
        <v>1.9</v>
      </c>
      <c r="G1206" s="57" t="s">
        <v>801</v>
      </c>
      <c r="H1206" s="57"/>
      <c r="I1206" s="57"/>
      <c r="J1206" s="57"/>
      <c r="K1206" s="57"/>
    </row>
    <row r="1207" spans="5:11" ht="14.25" customHeight="1">
      <c r="E1207" s="55" t="s">
        <v>829</v>
      </c>
      <c r="F1207" s="55">
        <v>5.9</v>
      </c>
      <c r="G1207" s="57" t="s">
        <v>800</v>
      </c>
      <c r="H1207" s="57"/>
      <c r="I1207" s="57"/>
      <c r="J1207" s="57"/>
      <c r="K1207" s="57"/>
    </row>
    <row r="1208" spans="5:11" ht="14.25" customHeight="1">
      <c r="E1208" s="55"/>
      <c r="F1208" s="55">
        <v>6.2</v>
      </c>
      <c r="G1208" s="57" t="s">
        <v>801</v>
      </c>
      <c r="H1208" s="57"/>
      <c r="I1208" s="57"/>
      <c r="J1208" s="57"/>
      <c r="K1208" s="57"/>
    </row>
    <row r="1209" spans="5:11" ht="14.25" customHeight="1">
      <c r="E1209" s="55" t="s">
        <v>1586</v>
      </c>
      <c r="F1209" s="55">
        <v>11.2</v>
      </c>
      <c r="G1209" s="57" t="s">
        <v>800</v>
      </c>
      <c r="H1209" s="57"/>
      <c r="I1209" s="57"/>
      <c r="J1209" s="57"/>
      <c r="K1209" s="57"/>
    </row>
    <row r="1210" spans="5:11" ht="14.25" customHeight="1">
      <c r="E1210" s="55"/>
      <c r="F1210" s="55">
        <v>6.2</v>
      </c>
      <c r="G1210" s="57" t="s">
        <v>801</v>
      </c>
      <c r="H1210" s="57"/>
      <c r="I1210" s="57"/>
      <c r="J1210" s="57"/>
      <c r="K1210" s="57"/>
    </row>
    <row r="1211" spans="5:11" ht="14.25" customHeight="1">
      <c r="E1211" s="55" t="s">
        <v>831</v>
      </c>
      <c r="F1211" s="55">
        <v>20.9</v>
      </c>
      <c r="G1211" s="57" t="s">
        <v>800</v>
      </c>
      <c r="H1211" s="57"/>
      <c r="I1211" s="57"/>
      <c r="J1211" s="57"/>
      <c r="K1211" s="57"/>
    </row>
    <row r="1212" spans="5:11" ht="14.25" customHeight="1">
      <c r="E1212" s="55"/>
      <c r="F1212" s="55">
        <v>42.1</v>
      </c>
      <c r="G1212" s="57" t="s">
        <v>801</v>
      </c>
      <c r="H1212" s="57"/>
      <c r="I1212" s="57"/>
      <c r="J1212" s="57"/>
      <c r="K1212" s="57"/>
    </row>
    <row r="1213" spans="5:11" ht="14.25" customHeight="1">
      <c r="E1213" s="55" t="s">
        <v>969</v>
      </c>
      <c r="F1213" s="55">
        <v>0.1</v>
      </c>
      <c r="G1213" s="57" t="s">
        <v>800</v>
      </c>
      <c r="H1213" s="57"/>
      <c r="I1213" s="57"/>
      <c r="J1213" s="57"/>
      <c r="K1213" s="57"/>
    </row>
    <row r="1214" spans="5:11" ht="14.25" customHeight="1">
      <c r="E1214" s="55"/>
      <c r="F1214" s="55">
        <v>0.5</v>
      </c>
      <c r="G1214" s="57" t="s">
        <v>801</v>
      </c>
      <c r="H1214" s="57"/>
      <c r="I1214" s="57"/>
      <c r="J1214" s="57"/>
      <c r="K1214" s="57"/>
    </row>
    <row r="1215" spans="5:11" ht="14.25" customHeight="1">
      <c r="E1215" s="55" t="s">
        <v>745</v>
      </c>
      <c r="F1215" s="55">
        <v>1.3</v>
      </c>
      <c r="G1215" s="57" t="s">
        <v>800</v>
      </c>
      <c r="H1215" s="57"/>
      <c r="I1215" s="57"/>
      <c r="J1215" s="57"/>
      <c r="K1215" s="57"/>
    </row>
    <row r="1216" spans="5:11" ht="14.25" customHeight="1">
      <c r="E1216" s="55"/>
      <c r="F1216" s="55">
        <v>5.7</v>
      </c>
      <c r="G1216" s="57" t="s">
        <v>801</v>
      </c>
      <c r="H1216" s="57"/>
      <c r="I1216" s="57"/>
      <c r="J1216" s="57"/>
      <c r="K1216" s="57"/>
    </row>
    <row r="1217" spans="5:11" ht="14.25" customHeight="1">
      <c r="E1217" s="95" t="s">
        <v>852</v>
      </c>
      <c r="F1217" s="55">
        <v>4.7</v>
      </c>
      <c r="G1217" s="57" t="s">
        <v>800</v>
      </c>
      <c r="H1217" s="57"/>
      <c r="I1217" s="57"/>
      <c r="J1217" s="57"/>
      <c r="K1217" s="57"/>
    </row>
    <row r="1218" spans="5:11" ht="14.25" customHeight="1">
      <c r="E1218" s="55"/>
      <c r="F1218" s="55">
        <v>1.9</v>
      </c>
      <c r="G1218" s="57" t="s">
        <v>801</v>
      </c>
      <c r="H1218" s="57"/>
      <c r="I1218" s="57"/>
      <c r="J1218" s="57"/>
      <c r="K1218" s="57"/>
    </row>
    <row r="1219" spans="5:11" ht="14.25" customHeight="1">
      <c r="E1219" s="55" t="s">
        <v>1587</v>
      </c>
      <c r="F1219" s="55">
        <v>0.1</v>
      </c>
      <c r="G1219" s="57" t="s">
        <v>800</v>
      </c>
      <c r="H1219" s="57"/>
      <c r="I1219" s="57"/>
      <c r="J1219" s="57"/>
      <c r="K1219" s="57"/>
    </row>
    <row r="1220" spans="5:11" ht="14.25" customHeight="1">
      <c r="E1220" s="55"/>
      <c r="F1220" s="55">
        <v>1</v>
      </c>
      <c r="G1220" s="57" t="s">
        <v>801</v>
      </c>
      <c r="H1220" s="57"/>
      <c r="I1220" s="57"/>
      <c r="J1220" s="57"/>
      <c r="K1220" s="57"/>
    </row>
    <row r="1221" spans="5:11" ht="14.25" customHeight="1">
      <c r="E1221" s="55" t="s">
        <v>857</v>
      </c>
      <c r="F1221" s="55">
        <v>0.5</v>
      </c>
      <c r="G1221" s="57" t="s">
        <v>800</v>
      </c>
      <c r="H1221" s="57"/>
      <c r="I1221" s="57"/>
      <c r="J1221" s="57"/>
      <c r="K1221" s="57"/>
    </row>
    <row r="1222" spans="5:11" ht="14.25" customHeight="1">
      <c r="E1222" s="55"/>
      <c r="F1222" s="55">
        <v>1.4</v>
      </c>
      <c r="G1222" s="57" t="s">
        <v>801</v>
      </c>
      <c r="H1222" s="57"/>
      <c r="I1222" s="57"/>
      <c r="J1222" s="57"/>
      <c r="K1222" s="57"/>
    </row>
    <row r="1223" spans="5:11" ht="14.25" customHeight="1">
      <c r="E1223" s="95" t="s">
        <v>863</v>
      </c>
      <c r="F1223" s="55">
        <v>0.1</v>
      </c>
      <c r="G1223" s="57" t="s">
        <v>800</v>
      </c>
      <c r="H1223" s="57"/>
      <c r="I1223" s="57"/>
      <c r="J1223" s="57"/>
      <c r="K1223" s="57"/>
    </row>
    <row r="1224" spans="5:11" ht="14.25" customHeight="1">
      <c r="E1224" s="55"/>
      <c r="F1224" s="55">
        <v>0.5</v>
      </c>
      <c r="G1224" s="57" t="s">
        <v>801</v>
      </c>
      <c r="H1224" s="57"/>
      <c r="I1224" s="57"/>
      <c r="J1224" s="57"/>
      <c r="K1224" s="57"/>
    </row>
    <row r="1225" spans="5:11" ht="14.25" customHeight="1">
      <c r="E1225" s="95" t="s">
        <v>725</v>
      </c>
      <c r="F1225" s="55">
        <v>10.3</v>
      </c>
      <c r="G1225" s="57" t="s">
        <v>800</v>
      </c>
      <c r="H1225" s="57"/>
      <c r="I1225" s="57"/>
      <c r="J1225" s="57"/>
      <c r="K1225" s="57"/>
    </row>
    <row r="1226" spans="5:11" ht="14.25" customHeight="1">
      <c r="E1226" s="55"/>
      <c r="F1226" s="55">
        <v>4.3</v>
      </c>
      <c r="G1226" s="57" t="s">
        <v>801</v>
      </c>
      <c r="H1226" s="57"/>
      <c r="I1226" s="57"/>
      <c r="J1226" s="57"/>
      <c r="K1226" s="57"/>
    </row>
    <row r="1227" spans="5:11" ht="14.25" customHeight="1">
      <c r="E1227" s="95" t="s">
        <v>1588</v>
      </c>
      <c r="F1227" s="55">
        <v>0.1</v>
      </c>
      <c r="G1227" s="57" t="s">
        <v>800</v>
      </c>
      <c r="H1227" s="57"/>
      <c r="I1227" s="57"/>
      <c r="J1227" s="57"/>
      <c r="K1227" s="57"/>
    </row>
    <row r="1228" spans="5:11" ht="14.25" customHeight="1">
      <c r="E1228" s="55"/>
      <c r="F1228" s="55">
        <v>0.5</v>
      </c>
      <c r="G1228" s="57" t="s">
        <v>801</v>
      </c>
      <c r="H1228" s="57"/>
      <c r="I1228" s="57"/>
      <c r="J1228" s="57"/>
      <c r="K1228" s="57"/>
    </row>
    <row r="1229" spans="5:11" ht="14.25" customHeight="1">
      <c r="E1229" s="55" t="s">
        <v>1007</v>
      </c>
      <c r="F1229" s="55">
        <v>2.9</v>
      </c>
      <c r="G1229" s="57" t="s">
        <v>800</v>
      </c>
      <c r="H1229" s="57"/>
      <c r="I1229" s="57"/>
      <c r="J1229" s="57"/>
      <c r="K1229" s="57"/>
    </row>
    <row r="1230" spans="5:11" ht="14.25" customHeight="1">
      <c r="E1230" s="55"/>
      <c r="F1230" s="55">
        <v>16.7</v>
      </c>
      <c r="G1230" s="57" t="s">
        <v>801</v>
      </c>
      <c r="H1230" s="57"/>
      <c r="I1230" s="57"/>
      <c r="J1230" s="57"/>
      <c r="K1230" s="57"/>
    </row>
    <row r="1231" spans="5:11" ht="14.25" customHeight="1">
      <c r="E1231" s="95" t="s">
        <v>882</v>
      </c>
      <c r="F1231" s="55">
        <v>16</v>
      </c>
      <c r="G1231" s="57" t="s">
        <v>800</v>
      </c>
      <c r="H1231" s="57"/>
      <c r="I1231" s="57"/>
      <c r="J1231" s="57"/>
      <c r="K1231" s="57"/>
    </row>
    <row r="1232" spans="5:11" ht="14.25" customHeight="1">
      <c r="E1232" s="55"/>
      <c r="F1232" s="55">
        <v>1.9</v>
      </c>
      <c r="G1232" s="57" t="s">
        <v>801</v>
      </c>
      <c r="H1232" s="57"/>
      <c r="I1232" s="57"/>
      <c r="J1232" s="57"/>
      <c r="K1232" s="57"/>
    </row>
    <row r="1233" spans="1:26" ht="14.25" customHeight="1">
      <c r="E1233" s="55" t="s">
        <v>883</v>
      </c>
      <c r="F1233" s="55">
        <v>0.3</v>
      </c>
      <c r="G1233" s="57" t="s">
        <v>800</v>
      </c>
      <c r="H1233" s="57"/>
      <c r="I1233" s="57"/>
      <c r="J1233" s="57"/>
      <c r="K1233" s="57"/>
    </row>
    <row r="1234" spans="1:26" ht="14.25" customHeight="1">
      <c r="E1234" s="55"/>
      <c r="F1234" s="55">
        <v>0</v>
      </c>
      <c r="G1234" s="57" t="s">
        <v>801</v>
      </c>
      <c r="H1234" s="57"/>
      <c r="I1234" s="57"/>
      <c r="J1234" s="57"/>
      <c r="K1234" s="57"/>
    </row>
    <row r="1235" spans="1:26" ht="14.25" customHeight="1">
      <c r="A1235" s="63"/>
      <c r="B1235" s="63"/>
      <c r="C1235" s="63"/>
      <c r="D1235" s="63"/>
      <c r="E1235" s="99"/>
      <c r="F1235" s="99"/>
      <c r="G1235" s="99"/>
      <c r="H1235" s="100"/>
      <c r="I1235" s="100"/>
      <c r="J1235" s="100"/>
      <c r="K1235" s="100"/>
      <c r="L1235" s="63"/>
      <c r="M1235" s="63"/>
      <c r="N1235" s="63"/>
      <c r="O1235" s="63"/>
      <c r="P1235" s="63"/>
      <c r="Q1235" s="63"/>
      <c r="R1235" s="63"/>
      <c r="S1235" s="63"/>
      <c r="T1235" s="63"/>
      <c r="U1235" s="63"/>
      <c r="V1235" s="63"/>
      <c r="W1235" s="63"/>
      <c r="X1235" s="63"/>
      <c r="Y1235" s="63"/>
      <c r="Z1235" s="63"/>
    </row>
    <row r="1236" spans="1:26" ht="14.25" customHeight="1">
      <c r="A1236" s="55" t="s">
        <v>128</v>
      </c>
      <c r="B1236" s="95" t="s">
        <v>1589</v>
      </c>
      <c r="C1236" s="55">
        <v>15</v>
      </c>
      <c r="D1236" s="55" t="s">
        <v>1590</v>
      </c>
      <c r="E1236" s="55" t="s">
        <v>788</v>
      </c>
      <c r="F1236" s="55">
        <v>40</v>
      </c>
      <c r="G1236" s="55" t="s">
        <v>791</v>
      </c>
      <c r="H1236" s="57" t="s">
        <v>63</v>
      </c>
      <c r="I1236" s="57" t="s">
        <v>793</v>
      </c>
      <c r="J1236" s="57">
        <v>2015</v>
      </c>
      <c r="K1236" s="57" t="s">
        <v>794</v>
      </c>
      <c r="L1236" s="58" t="s">
        <v>795</v>
      </c>
    </row>
    <row r="1237" spans="1:26" ht="14.25" customHeight="1">
      <c r="D1237" s="55" t="s">
        <v>797</v>
      </c>
      <c r="E1237" s="55" t="s">
        <v>824</v>
      </c>
      <c r="F1237" s="55">
        <v>8.6999999999999993</v>
      </c>
      <c r="G1237" s="57" t="s">
        <v>800</v>
      </c>
      <c r="H1237" s="57"/>
      <c r="I1237" s="57"/>
      <c r="J1237" s="57"/>
      <c r="K1237" s="57"/>
    </row>
    <row r="1238" spans="1:26" ht="14.25" customHeight="1">
      <c r="E1238" s="55"/>
      <c r="F1238" s="55">
        <v>22.2</v>
      </c>
      <c r="G1238" s="57" t="s">
        <v>801</v>
      </c>
      <c r="H1238" s="57"/>
      <c r="I1238" s="57"/>
      <c r="J1238" s="57"/>
      <c r="K1238" s="57"/>
    </row>
    <row r="1239" spans="1:26" ht="14.25" customHeight="1">
      <c r="E1239" s="55" t="s">
        <v>831</v>
      </c>
      <c r="F1239" s="55">
        <v>82.9</v>
      </c>
      <c r="G1239" s="57" t="s">
        <v>800</v>
      </c>
      <c r="H1239" s="57"/>
      <c r="I1239" s="57"/>
      <c r="J1239" s="57"/>
      <c r="K1239" s="57"/>
    </row>
    <row r="1240" spans="1:26" ht="14.25" customHeight="1">
      <c r="E1240" s="55"/>
      <c r="F1240" s="55">
        <v>55.6</v>
      </c>
      <c r="G1240" s="57" t="s">
        <v>801</v>
      </c>
      <c r="H1240" s="57"/>
      <c r="I1240" s="57"/>
      <c r="J1240" s="57"/>
      <c r="K1240" s="57"/>
    </row>
    <row r="1241" spans="1:26" ht="14.25" customHeight="1">
      <c r="E1241" s="55" t="s">
        <v>1007</v>
      </c>
      <c r="F1241" s="55">
        <v>0.1</v>
      </c>
      <c r="G1241" s="57" t="s">
        <v>800</v>
      </c>
      <c r="H1241" s="57"/>
      <c r="I1241" s="57"/>
      <c r="J1241" s="57"/>
      <c r="K1241" s="57"/>
    </row>
    <row r="1242" spans="1:26" ht="14.25" customHeight="1">
      <c r="E1242" s="55"/>
      <c r="F1242" s="55">
        <v>11.1</v>
      </c>
      <c r="G1242" s="57" t="s">
        <v>801</v>
      </c>
      <c r="H1242" s="57"/>
      <c r="I1242" s="57"/>
      <c r="J1242" s="57"/>
      <c r="K1242" s="57"/>
    </row>
    <row r="1243" spans="1:26" ht="14.25" customHeight="1">
      <c r="E1243" s="55" t="s">
        <v>883</v>
      </c>
      <c r="F1243" s="55">
        <v>8.3000000000000007</v>
      </c>
      <c r="G1243" s="57" t="s">
        <v>800</v>
      </c>
      <c r="H1243" s="57"/>
      <c r="I1243" s="57"/>
      <c r="J1243" s="57"/>
      <c r="K1243" s="57"/>
    </row>
    <row r="1244" spans="1:26" ht="14.25" customHeight="1">
      <c r="E1244" s="55"/>
      <c r="F1244" s="55">
        <v>0</v>
      </c>
      <c r="G1244" s="57" t="s">
        <v>801</v>
      </c>
      <c r="H1244" s="57"/>
      <c r="I1244" s="57"/>
      <c r="J1244" s="57"/>
      <c r="K1244" s="57"/>
    </row>
    <row r="1245" spans="1:26" ht="14.25" customHeight="1">
      <c r="A1245" s="63"/>
      <c r="B1245" s="63"/>
      <c r="C1245" s="63"/>
      <c r="D1245" s="63"/>
      <c r="E1245" s="63"/>
      <c r="F1245" s="63"/>
      <c r="G1245" s="63"/>
      <c r="H1245" s="63"/>
      <c r="I1245" s="63"/>
      <c r="J1245" s="63"/>
      <c r="K1245" s="63"/>
      <c r="L1245" s="63"/>
      <c r="M1245" s="63"/>
      <c r="N1245" s="63"/>
      <c r="O1245" s="63"/>
      <c r="P1245" s="63"/>
      <c r="Q1245" s="63"/>
      <c r="R1245" s="63"/>
      <c r="S1245" s="63"/>
      <c r="T1245" s="63"/>
      <c r="U1245" s="63"/>
      <c r="V1245" s="63"/>
      <c r="W1245" s="63"/>
      <c r="X1245" s="63"/>
      <c r="Y1245" s="63"/>
      <c r="Z1245" s="63"/>
    </row>
    <row r="1246" spans="1:26" ht="14.25" customHeight="1">
      <c r="A1246" s="55" t="s">
        <v>238</v>
      </c>
      <c r="B1246" s="95" t="s">
        <v>240</v>
      </c>
      <c r="C1246" s="55">
        <v>677</v>
      </c>
      <c r="E1246" s="45" t="s">
        <v>1591</v>
      </c>
      <c r="F1246" s="45">
        <v>71.599999999999994</v>
      </c>
      <c r="G1246" s="55" t="s">
        <v>1592</v>
      </c>
      <c r="H1246" s="55" t="s">
        <v>1593</v>
      </c>
      <c r="I1246" s="55" t="s">
        <v>1594</v>
      </c>
      <c r="J1246" s="55" t="s">
        <v>1595</v>
      </c>
      <c r="K1246" s="55" t="s">
        <v>1596</v>
      </c>
    </row>
    <row r="1247" spans="1:26" ht="14.25" customHeight="1">
      <c r="E1247" s="55" t="s">
        <v>1597</v>
      </c>
      <c r="F1247" s="55" t="s">
        <v>1598</v>
      </c>
      <c r="G1247" s="55" t="s">
        <v>1592</v>
      </c>
    </row>
    <row r="1248" spans="1:26" ht="14.25" customHeight="1">
      <c r="E1248" s="55" t="s">
        <v>1150</v>
      </c>
      <c r="F1248" s="55" t="s">
        <v>1598</v>
      </c>
      <c r="G1248" s="55" t="s">
        <v>1592</v>
      </c>
    </row>
    <row r="1249" spans="5:7" ht="14.25" customHeight="1">
      <c r="E1249" s="55" t="s">
        <v>1599</v>
      </c>
      <c r="F1249" s="55" t="s">
        <v>1598</v>
      </c>
      <c r="G1249" s="55" t="s">
        <v>1592</v>
      </c>
    </row>
    <row r="1250" spans="5:7" ht="14.25" customHeight="1">
      <c r="E1250" s="55" t="s">
        <v>940</v>
      </c>
      <c r="F1250" s="55">
        <v>70.8</v>
      </c>
      <c r="G1250" s="55" t="s">
        <v>1592</v>
      </c>
    </row>
    <row r="1251" spans="5:7" ht="14.25" customHeight="1">
      <c r="E1251" s="55" t="s">
        <v>906</v>
      </c>
      <c r="F1251" s="55" t="s">
        <v>1598</v>
      </c>
      <c r="G1251" s="55" t="s">
        <v>1592</v>
      </c>
    </row>
    <row r="1252" spans="5:7" ht="14.25" customHeight="1">
      <c r="E1252" s="55" t="s">
        <v>1600</v>
      </c>
      <c r="F1252" s="55" t="s">
        <v>1598</v>
      </c>
      <c r="G1252" s="55" t="s">
        <v>1592</v>
      </c>
    </row>
    <row r="1253" spans="5:7" ht="14.25" customHeight="1">
      <c r="E1253" s="55" t="s">
        <v>1601</v>
      </c>
      <c r="F1253" s="55" t="s">
        <v>1598</v>
      </c>
      <c r="G1253" s="55" t="s">
        <v>1592</v>
      </c>
    </row>
    <row r="1254" spans="5:7" ht="14.25" customHeight="1">
      <c r="E1254" s="45" t="s">
        <v>1602</v>
      </c>
      <c r="F1254" s="45">
        <v>1.1000000000000001</v>
      </c>
      <c r="G1254" s="55" t="s">
        <v>1592</v>
      </c>
    </row>
    <row r="1255" spans="5:7" ht="14.25" customHeight="1">
      <c r="E1255" s="55" t="s">
        <v>1467</v>
      </c>
      <c r="F1255" s="55" t="s">
        <v>1598</v>
      </c>
      <c r="G1255" s="55" t="s">
        <v>1592</v>
      </c>
    </row>
    <row r="1256" spans="5:7" ht="14.25" customHeight="1">
      <c r="E1256" s="55" t="s">
        <v>1603</v>
      </c>
      <c r="F1256" s="55" t="s">
        <v>1598</v>
      </c>
      <c r="G1256" s="55" t="s">
        <v>1592</v>
      </c>
    </row>
    <row r="1257" spans="5:7" ht="14.25" customHeight="1">
      <c r="E1257" s="55" t="s">
        <v>1487</v>
      </c>
      <c r="F1257" s="55" t="s">
        <v>1598</v>
      </c>
      <c r="G1257" s="55" t="s">
        <v>1592</v>
      </c>
    </row>
    <row r="1258" spans="5:7" ht="14.25" customHeight="1">
      <c r="E1258" s="55" t="s">
        <v>994</v>
      </c>
      <c r="F1258" s="55" t="s">
        <v>1598</v>
      </c>
      <c r="G1258" s="55" t="s">
        <v>1592</v>
      </c>
    </row>
    <row r="1259" spans="5:7" ht="14.25" customHeight="1">
      <c r="E1259" s="55" t="s">
        <v>1604</v>
      </c>
      <c r="F1259" s="55" t="s">
        <v>1598</v>
      </c>
      <c r="G1259" s="55" t="s">
        <v>1592</v>
      </c>
    </row>
    <row r="1260" spans="5:7" ht="14.25" customHeight="1">
      <c r="E1260" s="45" t="s">
        <v>1605</v>
      </c>
      <c r="F1260" s="45">
        <v>1.1000000000000001</v>
      </c>
      <c r="G1260" s="55" t="s">
        <v>1592</v>
      </c>
    </row>
    <row r="1261" spans="5:7" ht="14.25" customHeight="1">
      <c r="E1261" s="55" t="s">
        <v>1606</v>
      </c>
      <c r="F1261" s="55">
        <v>0.7</v>
      </c>
      <c r="G1261" s="55" t="s">
        <v>1592</v>
      </c>
    </row>
    <row r="1262" spans="5:7" ht="14.25" customHeight="1">
      <c r="E1262" s="55" t="s">
        <v>1607</v>
      </c>
      <c r="F1262" s="55">
        <v>0.4</v>
      </c>
      <c r="G1262" s="55" t="s">
        <v>1592</v>
      </c>
    </row>
    <row r="1263" spans="5:7" ht="14.25" customHeight="1">
      <c r="E1263" s="45" t="s">
        <v>1608</v>
      </c>
      <c r="F1263" s="45">
        <v>5.3</v>
      </c>
      <c r="G1263" s="55" t="s">
        <v>1592</v>
      </c>
    </row>
    <row r="1264" spans="5:7" ht="14.25" customHeight="1">
      <c r="E1264" s="55" t="s">
        <v>825</v>
      </c>
      <c r="F1264" s="55" t="s">
        <v>1598</v>
      </c>
      <c r="G1264" s="55" t="s">
        <v>1592</v>
      </c>
    </row>
    <row r="1265" spans="5:7" ht="14.25" customHeight="1">
      <c r="E1265" s="55" t="s">
        <v>1609</v>
      </c>
      <c r="F1265" s="55">
        <v>2.2999999999999998</v>
      </c>
      <c r="G1265" s="55" t="s">
        <v>1592</v>
      </c>
    </row>
    <row r="1266" spans="5:7" ht="14.25" customHeight="1">
      <c r="E1266" s="55" t="s">
        <v>1610</v>
      </c>
      <c r="F1266" s="55">
        <v>2.8</v>
      </c>
      <c r="G1266" s="55" t="s">
        <v>1592</v>
      </c>
    </row>
    <row r="1267" spans="5:7" ht="14.25" customHeight="1">
      <c r="E1267" s="55" t="s">
        <v>1611</v>
      </c>
      <c r="F1267" s="55" t="s">
        <v>1598</v>
      </c>
      <c r="G1267" s="55" t="s">
        <v>1592</v>
      </c>
    </row>
    <row r="1268" spans="5:7" ht="14.25" customHeight="1">
      <c r="E1268" s="55" t="s">
        <v>1612</v>
      </c>
      <c r="F1268" s="55" t="s">
        <v>1598</v>
      </c>
      <c r="G1268" s="55" t="s">
        <v>1592</v>
      </c>
    </row>
    <row r="1269" spans="5:7" ht="14.25" customHeight="1">
      <c r="E1269" s="45" t="s">
        <v>1613</v>
      </c>
      <c r="F1269" s="45">
        <v>20.2</v>
      </c>
      <c r="G1269" s="55" t="s">
        <v>1592</v>
      </c>
    </row>
    <row r="1270" spans="5:7" ht="14.25" customHeight="1">
      <c r="E1270" s="95" t="s">
        <v>240</v>
      </c>
      <c r="F1270" s="55" t="s">
        <v>1598</v>
      </c>
      <c r="G1270" s="55" t="s">
        <v>1592</v>
      </c>
    </row>
    <row r="1271" spans="5:7" ht="14.25" customHeight="1">
      <c r="E1271" s="95" t="s">
        <v>1614</v>
      </c>
      <c r="F1271" s="55" t="s">
        <v>1598</v>
      </c>
      <c r="G1271" s="55" t="s">
        <v>1592</v>
      </c>
    </row>
    <row r="1272" spans="5:7" ht="14.25" customHeight="1">
      <c r="E1272" s="95" t="s">
        <v>1615</v>
      </c>
      <c r="F1272" s="55" t="s">
        <v>1598</v>
      </c>
      <c r="G1272" s="55" t="s">
        <v>1592</v>
      </c>
    </row>
    <row r="1273" spans="5:7" ht="14.25" customHeight="1">
      <c r="E1273" s="95" t="s">
        <v>631</v>
      </c>
      <c r="F1273" s="55" t="s">
        <v>1598</v>
      </c>
      <c r="G1273" s="55" t="s">
        <v>1592</v>
      </c>
    </row>
    <row r="1274" spans="5:7" ht="14.25" customHeight="1">
      <c r="E1274" s="95" t="s">
        <v>1616</v>
      </c>
      <c r="F1274" s="55" t="s">
        <v>1598</v>
      </c>
      <c r="G1274" s="55" t="s">
        <v>1592</v>
      </c>
    </row>
    <row r="1275" spans="5:7" ht="14.25" customHeight="1">
      <c r="E1275" s="95" t="s">
        <v>1617</v>
      </c>
      <c r="F1275" s="55" t="s">
        <v>1598</v>
      </c>
      <c r="G1275" s="55" t="s">
        <v>1592</v>
      </c>
    </row>
    <row r="1276" spans="5:7" ht="14.25" customHeight="1">
      <c r="E1276" s="55" t="s">
        <v>1363</v>
      </c>
      <c r="F1276" s="55" t="s">
        <v>1598</v>
      </c>
      <c r="G1276" s="55" t="s">
        <v>1592</v>
      </c>
    </row>
    <row r="1277" spans="5:7" ht="14.25" customHeight="1">
      <c r="E1277" s="95" t="s">
        <v>1618</v>
      </c>
      <c r="F1277" s="55" t="s">
        <v>1598</v>
      </c>
      <c r="G1277" s="55" t="s">
        <v>1592</v>
      </c>
    </row>
    <row r="1278" spans="5:7" ht="14.25" customHeight="1">
      <c r="E1278" s="95" t="s">
        <v>953</v>
      </c>
      <c r="F1278" s="55">
        <v>8.9</v>
      </c>
      <c r="G1278" s="55" t="s">
        <v>1592</v>
      </c>
    </row>
    <row r="1279" spans="5:7" ht="14.25" customHeight="1">
      <c r="E1279" s="95" t="s">
        <v>1619</v>
      </c>
      <c r="F1279" s="55" t="s">
        <v>1598</v>
      </c>
      <c r="G1279" s="55" t="s">
        <v>1592</v>
      </c>
    </row>
    <row r="1280" spans="5:7" ht="14.25" customHeight="1">
      <c r="E1280" s="95" t="s">
        <v>181</v>
      </c>
      <c r="F1280" s="55" t="s">
        <v>1598</v>
      </c>
      <c r="G1280" s="55" t="s">
        <v>1592</v>
      </c>
    </row>
    <row r="1281" spans="3:11" ht="14.25" customHeight="1">
      <c r="E1281" s="55" t="s">
        <v>1620</v>
      </c>
      <c r="F1281" s="55" t="s">
        <v>1598</v>
      </c>
      <c r="G1281" s="55" t="s">
        <v>1592</v>
      </c>
    </row>
    <row r="1282" spans="3:11" ht="14.25" customHeight="1">
      <c r="E1282" s="95" t="s">
        <v>1621</v>
      </c>
      <c r="F1282" s="55">
        <v>7.3</v>
      </c>
      <c r="G1282" s="55" t="s">
        <v>1592</v>
      </c>
    </row>
    <row r="1283" spans="3:11" ht="14.25" customHeight="1">
      <c r="E1283" s="95" t="s">
        <v>1622</v>
      </c>
      <c r="F1283" s="55" t="s">
        <v>1598</v>
      </c>
      <c r="G1283" s="55" t="s">
        <v>1592</v>
      </c>
    </row>
    <row r="1284" spans="3:11" ht="14.25" customHeight="1">
      <c r="E1284" s="95" t="s">
        <v>1474</v>
      </c>
      <c r="F1284" s="55" t="s">
        <v>1598</v>
      </c>
      <c r="G1284" s="55" t="s">
        <v>1592</v>
      </c>
    </row>
    <row r="1285" spans="3:11" ht="14.25" customHeight="1">
      <c r="E1285" s="55" t="s">
        <v>1623</v>
      </c>
      <c r="F1285" s="55" t="s">
        <v>1598</v>
      </c>
      <c r="G1285" s="55" t="s">
        <v>1592</v>
      </c>
    </row>
    <row r="1286" spans="3:11" ht="14.25" customHeight="1">
      <c r="E1286" s="55" t="s">
        <v>1624</v>
      </c>
      <c r="F1286" s="55" t="s">
        <v>1598</v>
      </c>
      <c r="G1286" s="55" t="s">
        <v>1592</v>
      </c>
    </row>
    <row r="1287" spans="3:11" ht="14.25" customHeight="1">
      <c r="E1287" s="45" t="s">
        <v>1625</v>
      </c>
      <c r="F1287" s="45">
        <v>0.8</v>
      </c>
      <c r="G1287" s="55" t="s">
        <v>1592</v>
      </c>
    </row>
    <row r="1288" spans="3:11" ht="14.25" customHeight="1">
      <c r="E1288" s="55" t="s">
        <v>1626</v>
      </c>
      <c r="F1288" s="55" t="s">
        <v>1598</v>
      </c>
      <c r="G1288" s="55" t="s">
        <v>1592</v>
      </c>
    </row>
    <row r="1289" spans="3:11" ht="14.25" customHeight="1">
      <c r="E1289" s="55" t="s">
        <v>1627</v>
      </c>
      <c r="F1289" s="55" t="s">
        <v>1598</v>
      </c>
      <c r="G1289" s="55" t="s">
        <v>1592</v>
      </c>
    </row>
    <row r="1290" spans="3:11" ht="14.25" customHeight="1"/>
    <row r="1291" spans="3:11" ht="14.25" customHeight="1">
      <c r="C1291" s="55">
        <v>221</v>
      </c>
      <c r="E1291" s="45" t="s">
        <v>1591</v>
      </c>
      <c r="F1291" s="45">
        <v>58.8</v>
      </c>
      <c r="G1291" s="55" t="s">
        <v>1592</v>
      </c>
      <c r="H1291" s="55" t="s">
        <v>1628</v>
      </c>
      <c r="I1291" s="55" t="s">
        <v>1629</v>
      </c>
      <c r="J1291" s="55" t="s">
        <v>1630</v>
      </c>
      <c r="K1291" s="55" t="s">
        <v>1596</v>
      </c>
    </row>
    <row r="1292" spans="3:11" ht="14.25" customHeight="1">
      <c r="E1292" s="55" t="s">
        <v>1150</v>
      </c>
      <c r="F1292" s="55" t="s">
        <v>1598</v>
      </c>
      <c r="G1292" s="55" t="s">
        <v>1592</v>
      </c>
    </row>
    <row r="1293" spans="3:11" ht="14.25" customHeight="1">
      <c r="E1293" s="55" t="s">
        <v>940</v>
      </c>
      <c r="F1293" s="55">
        <v>55.9</v>
      </c>
      <c r="G1293" s="55" t="s">
        <v>1592</v>
      </c>
    </row>
    <row r="1294" spans="3:11" ht="14.25" customHeight="1">
      <c r="E1294" s="55" t="s">
        <v>906</v>
      </c>
      <c r="F1294" s="55" t="s">
        <v>1598</v>
      </c>
      <c r="G1294" s="55" t="s">
        <v>1592</v>
      </c>
    </row>
    <row r="1295" spans="3:11" ht="14.25" customHeight="1">
      <c r="E1295" s="55" t="s">
        <v>1601</v>
      </c>
      <c r="F1295" s="55">
        <v>2.9</v>
      </c>
      <c r="G1295" s="55" t="s">
        <v>1592</v>
      </c>
    </row>
    <row r="1296" spans="3:11" ht="14.25" customHeight="1">
      <c r="E1296" s="45" t="s">
        <v>1602</v>
      </c>
      <c r="F1296" s="45">
        <v>2.5</v>
      </c>
      <c r="G1296" s="55" t="s">
        <v>1592</v>
      </c>
    </row>
    <row r="1297" spans="5:7" ht="14.25" customHeight="1">
      <c r="E1297" s="55" t="s">
        <v>1467</v>
      </c>
      <c r="F1297" s="55" t="s">
        <v>1598</v>
      </c>
      <c r="G1297" s="55" t="s">
        <v>1592</v>
      </c>
    </row>
    <row r="1298" spans="5:7" ht="14.25" customHeight="1">
      <c r="E1298" s="55" t="s">
        <v>994</v>
      </c>
      <c r="F1298" s="55">
        <v>2</v>
      </c>
      <c r="G1298" s="55" t="s">
        <v>1592</v>
      </c>
    </row>
    <row r="1299" spans="5:7" ht="14.25" customHeight="1">
      <c r="E1299" s="55" t="s">
        <v>1604</v>
      </c>
      <c r="F1299" s="55" t="s">
        <v>1598</v>
      </c>
      <c r="G1299" s="55" t="s">
        <v>1592</v>
      </c>
    </row>
    <row r="1300" spans="5:7" ht="14.25" customHeight="1">
      <c r="E1300" s="45" t="s">
        <v>1605</v>
      </c>
      <c r="F1300" s="45">
        <v>0.3</v>
      </c>
      <c r="G1300" s="55" t="s">
        <v>1592</v>
      </c>
    </row>
    <row r="1301" spans="5:7" ht="14.25" customHeight="1">
      <c r="E1301" s="55" t="s">
        <v>1607</v>
      </c>
      <c r="F1301" s="55">
        <v>0.3</v>
      </c>
      <c r="G1301" s="55" t="s">
        <v>1592</v>
      </c>
    </row>
    <row r="1302" spans="5:7" ht="14.25" customHeight="1">
      <c r="E1302" s="45" t="s">
        <v>1608</v>
      </c>
      <c r="F1302" s="45">
        <v>5.8</v>
      </c>
      <c r="G1302" s="55" t="s">
        <v>1592</v>
      </c>
    </row>
    <row r="1303" spans="5:7" ht="14.25" customHeight="1">
      <c r="E1303" s="55" t="s">
        <v>825</v>
      </c>
      <c r="F1303" s="55" t="s">
        <v>1598</v>
      </c>
      <c r="G1303" s="55" t="s">
        <v>1592</v>
      </c>
    </row>
    <row r="1304" spans="5:7" ht="14.25" customHeight="1">
      <c r="E1304" s="55" t="s">
        <v>1609</v>
      </c>
      <c r="F1304" s="55">
        <v>4.3</v>
      </c>
      <c r="G1304" s="55" t="s">
        <v>1592</v>
      </c>
    </row>
    <row r="1305" spans="5:7" ht="14.25" customHeight="1">
      <c r="E1305" s="55" t="s">
        <v>1610</v>
      </c>
      <c r="F1305" s="55">
        <v>1.1000000000000001</v>
      </c>
      <c r="G1305" s="55" t="s">
        <v>1592</v>
      </c>
    </row>
    <row r="1306" spans="5:7" ht="14.25" customHeight="1">
      <c r="E1306" s="55" t="s">
        <v>1611</v>
      </c>
      <c r="F1306" s="55">
        <v>0.1</v>
      </c>
      <c r="G1306" s="55" t="s">
        <v>1592</v>
      </c>
    </row>
    <row r="1307" spans="5:7" ht="14.25" customHeight="1">
      <c r="E1307" s="55" t="s">
        <v>1612</v>
      </c>
      <c r="F1307" s="55" t="s">
        <v>1598</v>
      </c>
      <c r="G1307" s="55" t="s">
        <v>1592</v>
      </c>
    </row>
    <row r="1308" spans="5:7" ht="14.25" customHeight="1">
      <c r="E1308" s="45" t="s">
        <v>1613</v>
      </c>
      <c r="F1308" s="45">
        <v>30.9</v>
      </c>
      <c r="G1308" s="55" t="s">
        <v>1592</v>
      </c>
    </row>
    <row r="1309" spans="5:7" ht="14.25" customHeight="1">
      <c r="E1309" s="95" t="s">
        <v>631</v>
      </c>
      <c r="F1309" s="55" t="s">
        <v>1598</v>
      </c>
      <c r="G1309" s="55" t="s">
        <v>1592</v>
      </c>
    </row>
    <row r="1310" spans="5:7" ht="14.25" customHeight="1">
      <c r="E1310" s="55" t="s">
        <v>1363</v>
      </c>
      <c r="F1310" s="55" t="s">
        <v>1598</v>
      </c>
      <c r="G1310" s="55" t="s">
        <v>1592</v>
      </c>
    </row>
    <row r="1311" spans="5:7" ht="14.25" customHeight="1">
      <c r="E1311" s="95" t="s">
        <v>953</v>
      </c>
      <c r="F1311" s="55">
        <v>11.6</v>
      </c>
      <c r="G1311" s="55" t="s">
        <v>1592</v>
      </c>
    </row>
    <row r="1312" spans="5:7" ht="14.25" customHeight="1">
      <c r="E1312" s="55" t="s">
        <v>1631</v>
      </c>
      <c r="F1312" s="55" t="s">
        <v>1598</v>
      </c>
      <c r="G1312" s="55" t="s">
        <v>1592</v>
      </c>
    </row>
    <row r="1313" spans="1:11" ht="14.25" customHeight="1">
      <c r="E1313" s="95" t="s">
        <v>1632</v>
      </c>
      <c r="F1313" s="55">
        <v>1.1000000000000001</v>
      </c>
      <c r="G1313" s="55" t="s">
        <v>1592</v>
      </c>
    </row>
    <row r="1314" spans="1:11" ht="14.25" customHeight="1">
      <c r="E1314" s="95" t="s">
        <v>181</v>
      </c>
      <c r="F1314" s="55" t="s">
        <v>1598</v>
      </c>
      <c r="G1314" s="55" t="s">
        <v>1592</v>
      </c>
    </row>
    <row r="1315" spans="1:11" ht="14.25" customHeight="1">
      <c r="E1315" s="55" t="s">
        <v>1633</v>
      </c>
      <c r="F1315" s="55">
        <v>16.7</v>
      </c>
      <c r="G1315" s="55" t="s">
        <v>1592</v>
      </c>
    </row>
    <row r="1316" spans="1:11" ht="14.25" customHeight="1">
      <c r="E1316" s="55" t="s">
        <v>1624</v>
      </c>
      <c r="F1316" s="55" t="s">
        <v>1598</v>
      </c>
      <c r="G1316" s="55" t="s">
        <v>1592</v>
      </c>
    </row>
    <row r="1317" spans="1:11" ht="14.25" customHeight="1">
      <c r="E1317" s="45" t="s">
        <v>1625</v>
      </c>
      <c r="F1317" s="45">
        <v>1.7</v>
      </c>
      <c r="G1317" s="55" t="s">
        <v>1592</v>
      </c>
    </row>
    <row r="1318" spans="1:11" ht="14.25" customHeight="1">
      <c r="E1318" s="55" t="s">
        <v>1634</v>
      </c>
      <c r="F1318" s="55">
        <v>1</v>
      </c>
      <c r="G1318" s="55" t="s">
        <v>1592</v>
      </c>
    </row>
    <row r="1319" spans="1:11" ht="14.25" customHeight="1">
      <c r="E1319" s="55" t="s">
        <v>1626</v>
      </c>
      <c r="F1319" s="55" t="s">
        <v>1598</v>
      </c>
      <c r="G1319" s="55" t="s">
        <v>1592</v>
      </c>
    </row>
    <row r="1320" spans="1:11" ht="14.25" customHeight="1">
      <c r="E1320" s="55" t="s">
        <v>1627</v>
      </c>
      <c r="F1320" s="55" t="s">
        <v>1598</v>
      </c>
      <c r="G1320" s="55" t="s">
        <v>1592</v>
      </c>
    </row>
    <row r="1321" spans="1:11" ht="14.25" customHeight="1"/>
    <row r="1322" spans="1:11" ht="14.25" customHeight="1">
      <c r="A1322" s="55" t="s">
        <v>238</v>
      </c>
      <c r="B1322" s="95" t="s">
        <v>240</v>
      </c>
      <c r="C1322" s="55">
        <v>152</v>
      </c>
      <c r="E1322" s="45" t="s">
        <v>1635</v>
      </c>
      <c r="H1322" s="55" t="s">
        <v>1636</v>
      </c>
      <c r="I1322" s="55" t="s">
        <v>1637</v>
      </c>
      <c r="J1322" s="55" t="s">
        <v>1638</v>
      </c>
      <c r="K1322" s="55" t="s">
        <v>1639</v>
      </c>
    </row>
    <row r="1323" spans="1:11" ht="14.25" customHeight="1">
      <c r="A1323" s="55"/>
      <c r="B1323" s="95"/>
      <c r="C1323" s="55"/>
      <c r="E1323" s="55" t="s">
        <v>1640</v>
      </c>
      <c r="F1323" s="55">
        <v>3.9</v>
      </c>
      <c r="G1323" s="55" t="s">
        <v>1554</v>
      </c>
      <c r="H1323" s="55"/>
      <c r="I1323" s="55"/>
      <c r="J1323" s="55"/>
      <c r="K1323" s="55"/>
    </row>
    <row r="1324" spans="1:11" ht="14.25" customHeight="1">
      <c r="A1324" s="55"/>
      <c r="B1324" s="95"/>
      <c r="C1324" s="55"/>
      <c r="F1324" s="55">
        <v>2.2999999999999998</v>
      </c>
      <c r="G1324" s="55" t="s">
        <v>1641</v>
      </c>
      <c r="H1324" s="55"/>
      <c r="I1324" s="55"/>
      <c r="J1324" s="55"/>
      <c r="K1324" s="55"/>
    </row>
    <row r="1325" spans="1:11" ht="14.25" customHeight="1">
      <c r="A1325" s="55"/>
      <c r="B1325" s="95"/>
      <c r="C1325" s="55"/>
      <c r="E1325" s="55" t="s">
        <v>1642</v>
      </c>
      <c r="F1325" s="55">
        <v>1.3</v>
      </c>
      <c r="G1325" s="55" t="s">
        <v>1554</v>
      </c>
      <c r="H1325" s="55"/>
      <c r="I1325" s="55"/>
      <c r="J1325" s="55"/>
      <c r="K1325" s="55"/>
    </row>
    <row r="1326" spans="1:11" ht="14.25" customHeight="1">
      <c r="A1326" s="55"/>
      <c r="B1326" s="95"/>
      <c r="C1326" s="55"/>
      <c r="F1326" s="55">
        <v>9.9</v>
      </c>
      <c r="G1326" s="55" t="s">
        <v>1641</v>
      </c>
      <c r="H1326" s="55"/>
      <c r="I1326" s="55"/>
      <c r="J1326" s="55"/>
      <c r="K1326" s="55"/>
    </row>
    <row r="1327" spans="1:11" ht="14.25" customHeight="1">
      <c r="A1327" s="55"/>
      <c r="B1327" s="95"/>
      <c r="C1327" s="55"/>
      <c r="E1327" s="55" t="s">
        <v>1643</v>
      </c>
      <c r="F1327" s="55">
        <v>1.3</v>
      </c>
      <c r="G1327" s="55" t="s">
        <v>1554</v>
      </c>
      <c r="H1327" s="55"/>
      <c r="I1327" s="55"/>
      <c r="J1327" s="55"/>
      <c r="K1327" s="55"/>
    </row>
    <row r="1328" spans="1:11" ht="14.25" customHeight="1">
      <c r="A1328" s="55"/>
      <c r="B1328" s="95"/>
      <c r="C1328" s="55"/>
      <c r="F1328" s="55">
        <v>14</v>
      </c>
      <c r="G1328" s="55" t="s">
        <v>1641</v>
      </c>
      <c r="H1328" s="55"/>
      <c r="I1328" s="55"/>
      <c r="J1328" s="55"/>
      <c r="K1328" s="55"/>
    </row>
    <row r="1329" spans="1:11" ht="14.25" customHeight="1">
      <c r="A1329" s="55"/>
      <c r="B1329" s="95"/>
      <c r="C1329" s="55"/>
      <c r="E1329" s="55" t="s">
        <v>1644</v>
      </c>
      <c r="F1329" s="55">
        <v>3.9</v>
      </c>
      <c r="G1329" s="55" t="s">
        <v>1554</v>
      </c>
      <c r="H1329" s="55"/>
      <c r="I1329" s="55"/>
      <c r="J1329" s="55"/>
      <c r="K1329" s="55"/>
    </row>
    <row r="1330" spans="1:11" ht="14.25" customHeight="1">
      <c r="A1330" s="55"/>
      <c r="B1330" s="95"/>
      <c r="C1330" s="55"/>
      <c r="F1330" s="55">
        <v>5.4</v>
      </c>
      <c r="G1330" s="55" t="s">
        <v>1641</v>
      </c>
      <c r="H1330" s="55"/>
      <c r="I1330" s="55"/>
      <c r="J1330" s="55"/>
      <c r="K1330" s="55"/>
    </row>
    <row r="1331" spans="1:11" ht="14.25" customHeight="1">
      <c r="A1331" s="55"/>
      <c r="B1331" s="95"/>
      <c r="C1331" s="55"/>
      <c r="E1331" s="45" t="s">
        <v>1645</v>
      </c>
      <c r="H1331" s="55"/>
      <c r="I1331" s="55"/>
      <c r="J1331" s="55"/>
      <c r="K1331" s="55"/>
    </row>
    <row r="1332" spans="1:11" ht="14.25" customHeight="1">
      <c r="A1332" s="55"/>
      <c r="B1332" s="95"/>
      <c r="C1332" s="55"/>
      <c r="E1332" s="55" t="s">
        <v>1646</v>
      </c>
      <c r="F1332" s="55">
        <v>0.7</v>
      </c>
      <c r="G1332" s="55" t="s">
        <v>1554</v>
      </c>
      <c r="H1332" s="55"/>
      <c r="I1332" s="55"/>
      <c r="J1332" s="55"/>
      <c r="K1332" s="55"/>
    </row>
    <row r="1333" spans="1:11" ht="14.25" customHeight="1">
      <c r="A1333" s="55"/>
      <c r="B1333" s="95"/>
      <c r="C1333" s="55"/>
      <c r="F1333" s="55">
        <v>6.7</v>
      </c>
      <c r="G1333" s="55" t="s">
        <v>1641</v>
      </c>
      <c r="H1333" s="55"/>
      <c r="I1333" s="55"/>
      <c r="J1333" s="55"/>
      <c r="K1333" s="55"/>
    </row>
    <row r="1334" spans="1:11" ht="14.25" customHeight="1">
      <c r="A1334" s="55"/>
      <c r="B1334" s="95"/>
      <c r="C1334" s="55"/>
      <c r="E1334" s="55" t="s">
        <v>1647</v>
      </c>
      <c r="F1334" s="55">
        <v>0.7</v>
      </c>
      <c r="G1334" s="55" t="s">
        <v>1554</v>
      </c>
      <c r="H1334" s="55"/>
      <c r="I1334" s="55"/>
      <c r="J1334" s="55"/>
      <c r="K1334" s="55"/>
    </row>
    <row r="1335" spans="1:11" ht="14.25" customHeight="1">
      <c r="A1335" s="55"/>
      <c r="B1335" s="95"/>
      <c r="C1335" s="55"/>
      <c r="F1335" s="55">
        <v>7.5</v>
      </c>
      <c r="G1335" s="55" t="s">
        <v>1641</v>
      </c>
      <c r="H1335" s="55"/>
      <c r="I1335" s="55"/>
      <c r="J1335" s="55"/>
      <c r="K1335" s="55"/>
    </row>
    <row r="1336" spans="1:11" ht="14.25" customHeight="1">
      <c r="A1336" s="55"/>
      <c r="B1336" s="95"/>
      <c r="C1336" s="55"/>
      <c r="E1336" s="55" t="s">
        <v>1648</v>
      </c>
      <c r="F1336" s="55">
        <v>0.7</v>
      </c>
      <c r="G1336" s="55" t="s">
        <v>1554</v>
      </c>
      <c r="H1336" s="55"/>
      <c r="I1336" s="55"/>
      <c r="J1336" s="55"/>
      <c r="K1336" s="55"/>
    </row>
    <row r="1337" spans="1:11" ht="14.25" customHeight="1">
      <c r="A1337" s="55"/>
      <c r="B1337" s="95"/>
      <c r="C1337" s="55"/>
      <c r="F1337" s="55">
        <v>5.6</v>
      </c>
      <c r="G1337" s="55" t="s">
        <v>1641</v>
      </c>
      <c r="H1337" s="55"/>
      <c r="I1337" s="55"/>
      <c r="J1337" s="55"/>
      <c r="K1337" s="55"/>
    </row>
    <row r="1338" spans="1:11" ht="14.25" customHeight="1">
      <c r="A1338" s="55"/>
      <c r="B1338" s="95"/>
      <c r="C1338" s="55"/>
      <c r="E1338" s="55" t="s">
        <v>1649</v>
      </c>
      <c r="F1338" s="55">
        <v>0.7</v>
      </c>
      <c r="G1338" s="55" t="s">
        <v>1554</v>
      </c>
      <c r="H1338" s="55"/>
      <c r="I1338" s="55"/>
      <c r="J1338" s="55"/>
      <c r="K1338" s="55"/>
    </row>
    <row r="1339" spans="1:11" ht="14.25" customHeight="1">
      <c r="A1339" s="55"/>
      <c r="B1339" s="95"/>
      <c r="C1339" s="55"/>
      <c r="F1339" s="55">
        <v>0.1</v>
      </c>
      <c r="G1339" s="55" t="s">
        <v>1641</v>
      </c>
      <c r="H1339" s="55"/>
      <c r="I1339" s="55"/>
      <c r="J1339" s="55"/>
      <c r="K1339" s="55"/>
    </row>
    <row r="1340" spans="1:11" ht="14.25" customHeight="1">
      <c r="A1340" s="55"/>
      <c r="B1340" s="95"/>
      <c r="C1340" s="55"/>
      <c r="E1340" s="55" t="s">
        <v>1650</v>
      </c>
      <c r="F1340" s="55">
        <v>0.7</v>
      </c>
      <c r="G1340" s="55" t="s">
        <v>1554</v>
      </c>
      <c r="H1340" s="55"/>
      <c r="I1340" s="55"/>
      <c r="J1340" s="55"/>
      <c r="K1340" s="55"/>
    </row>
    <row r="1341" spans="1:11" ht="14.25" customHeight="1">
      <c r="A1341" s="55"/>
      <c r="B1341" s="95"/>
      <c r="C1341" s="55"/>
      <c r="F1341" s="55">
        <v>17.5</v>
      </c>
      <c r="G1341" s="55" t="s">
        <v>1641</v>
      </c>
      <c r="H1341" s="55"/>
      <c r="I1341" s="55"/>
      <c r="J1341" s="55"/>
      <c r="K1341" s="55"/>
    </row>
    <row r="1342" spans="1:11" ht="14.25" customHeight="1">
      <c r="A1342" s="55"/>
      <c r="B1342" s="95"/>
      <c r="C1342" s="55"/>
      <c r="E1342" s="45" t="s">
        <v>1651</v>
      </c>
      <c r="H1342" s="55"/>
      <c r="I1342" s="55"/>
      <c r="J1342" s="55"/>
      <c r="K1342" s="55"/>
    </row>
    <row r="1343" spans="1:11" ht="14.25" customHeight="1">
      <c r="E1343" s="55" t="s">
        <v>1652</v>
      </c>
      <c r="F1343" s="55">
        <v>0.7</v>
      </c>
      <c r="G1343" s="55" t="s">
        <v>1554</v>
      </c>
    </row>
    <row r="1344" spans="1:11" ht="14.25" customHeight="1">
      <c r="F1344" s="55">
        <v>0.01</v>
      </c>
      <c r="G1344" s="55" t="s">
        <v>1641</v>
      </c>
    </row>
    <row r="1345" spans="5:7" ht="14.25" customHeight="1">
      <c r="E1345" s="55" t="s">
        <v>1653</v>
      </c>
      <c r="F1345" s="55">
        <v>0.7</v>
      </c>
      <c r="G1345" s="55" t="s">
        <v>1554</v>
      </c>
    </row>
    <row r="1346" spans="5:7" ht="14.25" customHeight="1">
      <c r="F1346" s="55">
        <v>0.1</v>
      </c>
      <c r="G1346" s="55" t="s">
        <v>1641</v>
      </c>
    </row>
    <row r="1347" spans="5:7" ht="14.25" customHeight="1">
      <c r="E1347" s="55" t="s">
        <v>1654</v>
      </c>
      <c r="F1347" s="55">
        <v>0.7</v>
      </c>
      <c r="G1347" s="55" t="s">
        <v>1554</v>
      </c>
    </row>
    <row r="1348" spans="5:7" ht="14.25" customHeight="1">
      <c r="F1348" s="55">
        <v>0.1</v>
      </c>
      <c r="G1348" s="55" t="s">
        <v>1641</v>
      </c>
    </row>
    <row r="1349" spans="5:7" ht="14.25" customHeight="1">
      <c r="E1349" s="55" t="s">
        <v>1655</v>
      </c>
      <c r="F1349" s="55">
        <v>0.7</v>
      </c>
      <c r="G1349" s="55" t="s">
        <v>1554</v>
      </c>
    </row>
    <row r="1350" spans="5:7" ht="14.25" customHeight="1">
      <c r="F1350" s="55">
        <v>3.0000000000000001E-3</v>
      </c>
      <c r="G1350" s="55" t="s">
        <v>1641</v>
      </c>
    </row>
    <row r="1351" spans="5:7" ht="14.25" customHeight="1">
      <c r="E1351" s="55" t="s">
        <v>1656</v>
      </c>
      <c r="F1351" s="55">
        <v>2</v>
      </c>
      <c r="G1351" s="55" t="s">
        <v>1554</v>
      </c>
    </row>
    <row r="1352" spans="5:7" ht="14.25" customHeight="1">
      <c r="F1352" s="55">
        <v>0.02</v>
      </c>
      <c r="G1352" s="55" t="s">
        <v>1641</v>
      </c>
    </row>
    <row r="1353" spans="5:7" ht="14.25" customHeight="1">
      <c r="E1353" s="45" t="s">
        <v>1657</v>
      </c>
    </row>
    <row r="1354" spans="5:7" ht="14.25" customHeight="1">
      <c r="E1354" s="55" t="s">
        <v>1658</v>
      </c>
      <c r="F1354" s="55">
        <v>3.9</v>
      </c>
      <c r="G1354" s="55" t="s">
        <v>1554</v>
      </c>
    </row>
    <row r="1355" spans="5:7" ht="14.25" customHeight="1">
      <c r="F1355" s="55">
        <v>0.04</v>
      </c>
      <c r="G1355" s="55" t="s">
        <v>1641</v>
      </c>
    </row>
    <row r="1356" spans="5:7" ht="14.25" customHeight="1">
      <c r="E1356" s="55" t="s">
        <v>1659</v>
      </c>
      <c r="F1356" s="55">
        <v>3.9</v>
      </c>
      <c r="G1356" s="55" t="s">
        <v>1554</v>
      </c>
    </row>
    <row r="1357" spans="5:7" ht="14.25" customHeight="1">
      <c r="F1357" s="55">
        <v>0.5</v>
      </c>
      <c r="G1357" s="55" t="s">
        <v>1641</v>
      </c>
    </row>
    <row r="1358" spans="5:7" ht="14.25" customHeight="1">
      <c r="E1358" s="55" t="s">
        <v>1660</v>
      </c>
      <c r="F1358" s="55">
        <v>0.7</v>
      </c>
      <c r="G1358" s="55" t="s">
        <v>1554</v>
      </c>
    </row>
    <row r="1359" spans="5:7" ht="14.25" customHeight="1">
      <c r="F1359" s="55">
        <v>0</v>
      </c>
      <c r="G1359" s="55" t="s">
        <v>1641</v>
      </c>
    </row>
    <row r="1360" spans="5:7" ht="14.25" customHeight="1">
      <c r="E1360" s="55" t="s">
        <v>1661</v>
      </c>
      <c r="F1360" s="55">
        <v>7.2</v>
      </c>
      <c r="G1360" s="55" t="s">
        <v>1554</v>
      </c>
    </row>
    <row r="1361" spans="5:7" ht="14.25" customHeight="1">
      <c r="F1361" s="55">
        <v>0.7</v>
      </c>
      <c r="G1361" s="55" t="s">
        <v>1641</v>
      </c>
    </row>
    <row r="1362" spans="5:7" ht="14.25" customHeight="1">
      <c r="E1362" s="45" t="s">
        <v>1662</v>
      </c>
    </row>
    <row r="1363" spans="5:7" ht="14.25" customHeight="1">
      <c r="E1363" s="55" t="s">
        <v>1663</v>
      </c>
      <c r="F1363" s="55">
        <v>2</v>
      </c>
      <c r="G1363" s="55" t="s">
        <v>1554</v>
      </c>
    </row>
    <row r="1364" spans="5:7" ht="14.25" customHeight="1">
      <c r="F1364" s="55">
        <v>0.04</v>
      </c>
      <c r="G1364" s="55" t="s">
        <v>1641</v>
      </c>
    </row>
    <row r="1365" spans="5:7" ht="14.25" customHeight="1">
      <c r="E1365" s="95" t="s">
        <v>1664</v>
      </c>
      <c r="F1365" s="55">
        <v>1.3</v>
      </c>
      <c r="G1365" s="55" t="s">
        <v>1554</v>
      </c>
    </row>
    <row r="1366" spans="5:7" ht="14.25" customHeight="1">
      <c r="F1366" s="55">
        <v>0.3</v>
      </c>
      <c r="G1366" s="55" t="s">
        <v>1641</v>
      </c>
    </row>
    <row r="1367" spans="5:7" ht="14.25" customHeight="1">
      <c r="E1367" s="55" t="s">
        <v>1665</v>
      </c>
      <c r="F1367" s="55">
        <v>3.3</v>
      </c>
      <c r="G1367" s="55" t="s">
        <v>1554</v>
      </c>
    </row>
    <row r="1368" spans="5:7" ht="14.25" customHeight="1">
      <c r="F1368" s="55">
        <v>3.4</v>
      </c>
      <c r="G1368" s="55" t="s">
        <v>1641</v>
      </c>
    </row>
    <row r="1369" spans="5:7" ht="14.25" customHeight="1">
      <c r="E1369" s="55" t="s">
        <v>1666</v>
      </c>
      <c r="F1369" s="55">
        <v>6.6</v>
      </c>
      <c r="G1369" s="55" t="s">
        <v>1554</v>
      </c>
    </row>
    <row r="1370" spans="5:7" ht="14.25" customHeight="1">
      <c r="F1370" s="55">
        <v>6.8</v>
      </c>
      <c r="G1370" s="55" t="s">
        <v>1641</v>
      </c>
    </row>
    <row r="1371" spans="5:7" ht="14.25" customHeight="1">
      <c r="E1371" s="55" t="s">
        <v>1667</v>
      </c>
      <c r="F1371" s="55">
        <v>0.7</v>
      </c>
      <c r="G1371" s="55" t="s">
        <v>1554</v>
      </c>
    </row>
    <row r="1372" spans="5:7" ht="14.25" customHeight="1">
      <c r="F1372" s="55">
        <v>0.2</v>
      </c>
      <c r="G1372" s="55" t="s">
        <v>1641</v>
      </c>
    </row>
    <row r="1373" spans="5:7" ht="14.25" customHeight="1">
      <c r="E1373" s="45" t="s">
        <v>1668</v>
      </c>
    </row>
    <row r="1374" spans="5:7" ht="14.25" customHeight="1">
      <c r="E1374" s="55" t="s">
        <v>1669</v>
      </c>
      <c r="F1374" s="55">
        <v>1.3</v>
      </c>
      <c r="G1374" s="55" t="s">
        <v>1554</v>
      </c>
    </row>
    <row r="1375" spans="5:7" ht="14.25" customHeight="1">
      <c r="F1375" s="55">
        <v>2.7</v>
      </c>
      <c r="G1375" s="55" t="s">
        <v>1641</v>
      </c>
    </row>
    <row r="1376" spans="5:7" ht="14.25" customHeight="1">
      <c r="E1376" s="55" t="s">
        <v>1670</v>
      </c>
      <c r="F1376" s="55">
        <v>0.7</v>
      </c>
      <c r="G1376" s="55" t="s">
        <v>1554</v>
      </c>
    </row>
    <row r="1377" spans="1:12" ht="14.25" customHeight="1">
      <c r="F1377" s="55">
        <v>0.3</v>
      </c>
      <c r="G1377" s="55" t="s">
        <v>1641</v>
      </c>
    </row>
    <row r="1378" spans="1:12" ht="14.25" customHeight="1">
      <c r="E1378" s="55" t="s">
        <v>1671</v>
      </c>
      <c r="F1378" s="55">
        <v>1.3</v>
      </c>
      <c r="G1378" s="55" t="s">
        <v>1554</v>
      </c>
    </row>
    <row r="1379" spans="1:12" ht="14.25" customHeight="1">
      <c r="F1379" s="55">
        <v>10.3</v>
      </c>
      <c r="G1379" s="55" t="s">
        <v>1641</v>
      </c>
    </row>
    <row r="1380" spans="1:12" ht="14.25" customHeight="1">
      <c r="E1380" s="45" t="s">
        <v>1672</v>
      </c>
    </row>
    <row r="1381" spans="1:12" ht="14.25" customHeight="1">
      <c r="E1381" s="55" t="s">
        <v>1673</v>
      </c>
      <c r="F1381" s="55">
        <v>2</v>
      </c>
      <c r="G1381" s="55" t="s">
        <v>1554</v>
      </c>
    </row>
    <row r="1382" spans="1:12" ht="14.25" customHeight="1">
      <c r="F1382" s="55">
        <v>1</v>
      </c>
      <c r="G1382" s="55" t="s">
        <v>1641</v>
      </c>
    </row>
    <row r="1383" spans="1:12" ht="14.25" customHeight="1">
      <c r="E1383" s="55" t="s">
        <v>1674</v>
      </c>
      <c r="F1383" s="55">
        <v>0.7</v>
      </c>
      <c r="G1383" s="55" t="s">
        <v>1554</v>
      </c>
    </row>
    <row r="1384" spans="1:12" ht="14.25" customHeight="1">
      <c r="F1384" s="55">
        <v>0.01</v>
      </c>
      <c r="G1384" s="55" t="s">
        <v>1641</v>
      </c>
    </row>
    <row r="1385" spans="1:12" ht="14.25" customHeight="1">
      <c r="E1385" s="55" t="s">
        <v>1675</v>
      </c>
      <c r="F1385" s="55">
        <v>0.7</v>
      </c>
      <c r="G1385" s="55" t="s">
        <v>1554</v>
      </c>
    </row>
    <row r="1386" spans="1:12" ht="14.25" customHeight="1">
      <c r="F1386" s="55">
        <v>0.02</v>
      </c>
      <c r="G1386" s="55" t="s">
        <v>1641</v>
      </c>
    </row>
    <row r="1387" spans="1:12" ht="14.25" customHeight="1">
      <c r="E1387" s="55" t="s">
        <v>1676</v>
      </c>
      <c r="F1387" s="55">
        <v>2.6</v>
      </c>
      <c r="G1387" s="55" t="s">
        <v>1554</v>
      </c>
    </row>
    <row r="1388" spans="1:12" ht="14.25" customHeight="1">
      <c r="F1388" s="55">
        <v>0.1</v>
      </c>
      <c r="G1388" s="55" t="s">
        <v>1641</v>
      </c>
    </row>
    <row r="1389" spans="1:12" ht="14.25" customHeight="1">
      <c r="E1389" s="55" t="s">
        <v>1677</v>
      </c>
      <c r="F1389" s="55">
        <v>3.9</v>
      </c>
      <c r="G1389" s="55" t="s">
        <v>1554</v>
      </c>
    </row>
    <row r="1390" spans="1:12" ht="14.25" customHeight="1">
      <c r="F1390" s="55">
        <v>4.3</v>
      </c>
      <c r="G1390" s="55" t="s">
        <v>1641</v>
      </c>
    </row>
    <row r="1391" spans="1:12" ht="14.25" customHeight="1"/>
    <row r="1392" spans="1:12" ht="14.25" customHeight="1">
      <c r="A1392" s="55" t="s">
        <v>238</v>
      </c>
      <c r="B1392" s="95" t="s">
        <v>240</v>
      </c>
      <c r="C1392" s="55">
        <v>52</v>
      </c>
      <c r="D1392" s="55" t="s">
        <v>1678</v>
      </c>
      <c r="E1392" s="55" t="s">
        <v>788</v>
      </c>
      <c r="F1392" s="55">
        <v>44</v>
      </c>
      <c r="G1392" s="55" t="s">
        <v>791</v>
      </c>
      <c r="H1392" s="57" t="s">
        <v>63</v>
      </c>
      <c r="I1392" s="57" t="s">
        <v>793</v>
      </c>
      <c r="J1392" s="57">
        <v>2015</v>
      </c>
      <c r="K1392" s="57" t="s">
        <v>794</v>
      </c>
      <c r="L1392" s="58" t="s">
        <v>795</v>
      </c>
    </row>
    <row r="1393" spans="4:7" ht="14.25" customHeight="1">
      <c r="D1393" s="55" t="s">
        <v>797</v>
      </c>
      <c r="E1393" s="55" t="s">
        <v>1467</v>
      </c>
      <c r="F1393" s="55">
        <v>0.2</v>
      </c>
      <c r="G1393" s="57" t="s">
        <v>800</v>
      </c>
    </row>
    <row r="1394" spans="4:7" ht="14.25" customHeight="1">
      <c r="F1394" s="55">
        <v>3.4</v>
      </c>
      <c r="G1394" s="57" t="s">
        <v>801</v>
      </c>
    </row>
    <row r="1395" spans="4:7" ht="14.25" customHeight="1">
      <c r="E1395" s="55" t="s">
        <v>768</v>
      </c>
      <c r="F1395" s="55">
        <v>1.8</v>
      </c>
      <c r="G1395" s="57" t="s">
        <v>800</v>
      </c>
    </row>
    <row r="1396" spans="4:7" ht="14.25" customHeight="1">
      <c r="F1396" s="55">
        <v>6.9</v>
      </c>
      <c r="G1396" s="57" t="s">
        <v>801</v>
      </c>
    </row>
    <row r="1397" spans="4:7" ht="14.25" customHeight="1">
      <c r="E1397" s="55" t="s">
        <v>1679</v>
      </c>
      <c r="F1397" s="55">
        <v>16.2</v>
      </c>
      <c r="G1397" s="57" t="s">
        <v>800</v>
      </c>
    </row>
    <row r="1398" spans="4:7" ht="14.25" customHeight="1">
      <c r="F1398" s="55">
        <v>3.4</v>
      </c>
      <c r="G1398" s="57" t="s">
        <v>801</v>
      </c>
    </row>
    <row r="1399" spans="4:7" ht="14.25" customHeight="1">
      <c r="E1399" s="95" t="s">
        <v>1485</v>
      </c>
      <c r="F1399" s="55">
        <v>6.6</v>
      </c>
      <c r="G1399" s="57" t="s">
        <v>800</v>
      </c>
    </row>
    <row r="1400" spans="4:7" ht="14.25" customHeight="1">
      <c r="F1400" s="55">
        <v>27.6</v>
      </c>
      <c r="G1400" s="57" t="s">
        <v>801</v>
      </c>
    </row>
    <row r="1401" spans="4:7" ht="14.25" customHeight="1">
      <c r="E1401" s="55" t="s">
        <v>940</v>
      </c>
      <c r="F1401" s="55">
        <v>47.1</v>
      </c>
      <c r="G1401" s="57" t="s">
        <v>800</v>
      </c>
    </row>
    <row r="1402" spans="4:7" ht="14.25" customHeight="1">
      <c r="F1402" s="55">
        <v>31</v>
      </c>
      <c r="G1402" s="57" t="s">
        <v>801</v>
      </c>
    </row>
    <row r="1403" spans="4:7" ht="14.25" customHeight="1">
      <c r="E1403" s="55" t="s">
        <v>1486</v>
      </c>
      <c r="F1403" s="55">
        <v>4.8</v>
      </c>
      <c r="G1403" s="57" t="s">
        <v>800</v>
      </c>
    </row>
    <row r="1404" spans="4:7" ht="14.25" customHeight="1">
      <c r="F1404" s="55">
        <v>3.4</v>
      </c>
      <c r="G1404" s="57" t="s">
        <v>801</v>
      </c>
    </row>
    <row r="1405" spans="4:7" ht="14.25" customHeight="1">
      <c r="E1405" s="95" t="s">
        <v>529</v>
      </c>
      <c r="F1405" s="55">
        <v>0.1</v>
      </c>
      <c r="G1405" s="57" t="s">
        <v>800</v>
      </c>
    </row>
    <row r="1406" spans="4:7" ht="14.25" customHeight="1">
      <c r="F1406" s="55">
        <v>3.4</v>
      </c>
      <c r="G1406" s="57" t="s">
        <v>801</v>
      </c>
    </row>
    <row r="1407" spans="4:7" ht="14.25" customHeight="1">
      <c r="E1407" s="55" t="s">
        <v>962</v>
      </c>
      <c r="F1407" s="55">
        <v>0.1</v>
      </c>
      <c r="G1407" s="57" t="s">
        <v>800</v>
      </c>
    </row>
    <row r="1408" spans="4:7" ht="14.25" customHeight="1">
      <c r="F1408" s="55">
        <v>6.9</v>
      </c>
      <c r="G1408" s="57" t="s">
        <v>801</v>
      </c>
    </row>
    <row r="1409" spans="5:7" ht="14.25" customHeight="1">
      <c r="E1409" s="55" t="s">
        <v>1601</v>
      </c>
      <c r="F1409" s="55">
        <v>7.7</v>
      </c>
      <c r="G1409" s="57" t="s">
        <v>800</v>
      </c>
    </row>
    <row r="1410" spans="5:7" ht="14.25" customHeight="1">
      <c r="F1410" s="55">
        <v>3.4</v>
      </c>
      <c r="G1410" s="57" t="s">
        <v>801</v>
      </c>
    </row>
    <row r="1411" spans="5:7" ht="14.25" customHeight="1">
      <c r="E1411" s="95" t="s">
        <v>1680</v>
      </c>
      <c r="F1411" s="55">
        <v>0.1</v>
      </c>
      <c r="G1411" s="57" t="s">
        <v>800</v>
      </c>
    </row>
    <row r="1412" spans="5:7" ht="14.25" customHeight="1">
      <c r="F1412" s="55">
        <v>3.4</v>
      </c>
      <c r="G1412" s="57" t="s">
        <v>801</v>
      </c>
    </row>
    <row r="1413" spans="5:7" ht="14.25" customHeight="1">
      <c r="E1413" s="95" t="s">
        <v>1500</v>
      </c>
      <c r="F1413" s="55">
        <v>0.1</v>
      </c>
      <c r="G1413" s="57" t="s">
        <v>800</v>
      </c>
    </row>
    <row r="1414" spans="5:7" ht="14.25" customHeight="1">
      <c r="F1414" s="55">
        <v>3.4</v>
      </c>
      <c r="G1414" s="57" t="s">
        <v>801</v>
      </c>
    </row>
    <row r="1415" spans="5:7" ht="14.25" customHeight="1">
      <c r="E1415" s="55" t="s">
        <v>994</v>
      </c>
      <c r="F1415" s="55">
        <v>3.1</v>
      </c>
      <c r="G1415" s="57" t="s">
        <v>800</v>
      </c>
    </row>
    <row r="1416" spans="5:7" ht="14.25" customHeight="1">
      <c r="F1416" s="55">
        <v>20.7</v>
      </c>
      <c r="G1416" s="57" t="s">
        <v>801</v>
      </c>
    </row>
    <row r="1417" spans="5:7" ht="14.25" customHeight="1">
      <c r="E1417" s="95" t="s">
        <v>272</v>
      </c>
      <c r="F1417" s="55">
        <v>1.1000000000000001</v>
      </c>
      <c r="G1417" s="57" t="s">
        <v>800</v>
      </c>
    </row>
    <row r="1418" spans="5:7" ht="14.25" customHeight="1">
      <c r="F1418" s="55">
        <v>20.7</v>
      </c>
      <c r="G1418" s="57" t="s">
        <v>801</v>
      </c>
    </row>
    <row r="1419" spans="5:7" ht="14.25" customHeight="1">
      <c r="E1419" s="95" t="s">
        <v>1681</v>
      </c>
      <c r="F1419" s="55">
        <v>0.3</v>
      </c>
      <c r="G1419" s="57" t="s">
        <v>800</v>
      </c>
    </row>
    <row r="1420" spans="5:7" ht="14.25" customHeight="1">
      <c r="F1420" s="55">
        <v>3.4</v>
      </c>
      <c r="G1420" s="57" t="s">
        <v>801</v>
      </c>
    </row>
    <row r="1421" spans="5:7" ht="14.25" customHeight="1">
      <c r="E1421" s="95" t="s">
        <v>1507</v>
      </c>
      <c r="F1421" s="55">
        <v>0.3</v>
      </c>
      <c r="G1421" s="57" t="s">
        <v>800</v>
      </c>
    </row>
    <row r="1422" spans="5:7" ht="14.25" customHeight="1">
      <c r="F1422" s="55">
        <v>13.8</v>
      </c>
      <c r="G1422" s="57" t="s">
        <v>801</v>
      </c>
    </row>
    <row r="1423" spans="5:7" ht="14.25" customHeight="1">
      <c r="E1423" s="55" t="s">
        <v>1509</v>
      </c>
      <c r="F1423" s="55">
        <v>10.199999999999999</v>
      </c>
      <c r="G1423" s="57" t="s">
        <v>800</v>
      </c>
    </row>
    <row r="1424" spans="5:7" ht="14.25" customHeight="1">
      <c r="F1424" s="55">
        <v>13.8</v>
      </c>
      <c r="G1424" s="57" t="s">
        <v>801</v>
      </c>
    </row>
    <row r="1425" spans="1:26" ht="14.25" customHeight="1">
      <c r="E1425" s="55" t="s">
        <v>883</v>
      </c>
      <c r="F1425" s="55">
        <v>0.1</v>
      </c>
      <c r="G1425" s="57" t="s">
        <v>800</v>
      </c>
    </row>
    <row r="1426" spans="1:26" ht="14.25" customHeight="1">
      <c r="F1426" s="55">
        <v>0</v>
      </c>
      <c r="G1426" s="57" t="s">
        <v>801</v>
      </c>
    </row>
    <row r="1427" spans="1:26" ht="14.25" customHeight="1">
      <c r="A1427" s="63"/>
      <c r="B1427" s="63"/>
      <c r="C1427" s="63"/>
      <c r="D1427" s="63"/>
      <c r="E1427" s="63"/>
      <c r="F1427" s="63"/>
      <c r="G1427" s="63"/>
      <c r="H1427" s="63"/>
      <c r="I1427" s="63"/>
      <c r="J1427" s="63"/>
      <c r="K1427" s="63"/>
      <c r="L1427" s="63"/>
      <c r="M1427" s="63"/>
      <c r="N1427" s="63"/>
      <c r="O1427" s="63"/>
      <c r="P1427" s="63"/>
      <c r="Q1427" s="63"/>
      <c r="R1427" s="63"/>
      <c r="S1427" s="63"/>
      <c r="T1427" s="63"/>
      <c r="U1427" s="63"/>
      <c r="V1427" s="63"/>
      <c r="W1427" s="63"/>
      <c r="X1427" s="63"/>
      <c r="Y1427" s="63"/>
      <c r="Z1427" s="63"/>
    </row>
    <row r="1428" spans="1:26" ht="14.25" customHeight="1">
      <c r="A1428" s="30" t="s">
        <v>262</v>
      </c>
      <c r="B1428" s="15" t="s">
        <v>263</v>
      </c>
      <c r="C1428" s="55">
        <v>3843</v>
      </c>
      <c r="E1428" s="45" t="s">
        <v>1591</v>
      </c>
      <c r="F1428" s="45">
        <v>4.5</v>
      </c>
      <c r="G1428" s="55" t="s">
        <v>1592</v>
      </c>
      <c r="H1428" s="55" t="s">
        <v>1593</v>
      </c>
      <c r="I1428" s="55" t="s">
        <v>1594</v>
      </c>
      <c r="J1428" s="55" t="s">
        <v>1595</v>
      </c>
      <c r="K1428" s="55" t="s">
        <v>1596</v>
      </c>
    </row>
    <row r="1429" spans="1:26" ht="14.25" customHeight="1">
      <c r="A1429" s="11"/>
      <c r="B1429" s="15"/>
      <c r="C1429" s="55"/>
      <c r="E1429" s="55" t="s">
        <v>1682</v>
      </c>
      <c r="F1429" s="55" t="s">
        <v>1598</v>
      </c>
      <c r="G1429" s="55" t="s">
        <v>1592</v>
      </c>
      <c r="H1429" s="55"/>
      <c r="I1429" s="55"/>
      <c r="J1429" s="55"/>
      <c r="K1429" s="55"/>
    </row>
    <row r="1430" spans="1:26" ht="14.25" customHeight="1">
      <c r="A1430" s="11"/>
      <c r="B1430" s="15"/>
      <c r="C1430" s="55"/>
      <c r="E1430" s="55" t="s">
        <v>1683</v>
      </c>
      <c r="F1430" s="55" t="s">
        <v>1598</v>
      </c>
      <c r="G1430" s="55" t="s">
        <v>1592</v>
      </c>
      <c r="H1430" s="55"/>
      <c r="I1430" s="55"/>
      <c r="J1430" s="55"/>
      <c r="K1430" s="55"/>
    </row>
    <row r="1431" spans="1:26" ht="14.25" customHeight="1">
      <c r="A1431" s="11"/>
      <c r="B1431" s="15"/>
      <c r="C1431" s="55"/>
      <c r="E1431" s="55" t="s">
        <v>1597</v>
      </c>
      <c r="F1431" s="55" t="s">
        <v>1598</v>
      </c>
      <c r="G1431" s="55" t="s">
        <v>1592</v>
      </c>
      <c r="H1431" s="55"/>
      <c r="I1431" s="55"/>
      <c r="J1431" s="55"/>
      <c r="K1431" s="55"/>
    </row>
    <row r="1432" spans="1:26" ht="14.25" customHeight="1">
      <c r="A1432" s="11"/>
      <c r="B1432" s="15"/>
      <c r="C1432" s="55"/>
      <c r="E1432" s="55" t="s">
        <v>1150</v>
      </c>
      <c r="F1432" s="55" t="s">
        <v>1598</v>
      </c>
      <c r="G1432" s="55" t="s">
        <v>1592</v>
      </c>
      <c r="H1432" s="55"/>
      <c r="I1432" s="55"/>
      <c r="J1432" s="55"/>
      <c r="K1432" s="55"/>
    </row>
    <row r="1433" spans="1:26" ht="14.25" customHeight="1">
      <c r="A1433" s="11"/>
      <c r="B1433" s="15"/>
      <c r="C1433" s="55"/>
      <c r="E1433" s="55" t="s">
        <v>1599</v>
      </c>
      <c r="F1433" s="55" t="s">
        <v>1598</v>
      </c>
      <c r="G1433" s="55" t="s">
        <v>1592</v>
      </c>
      <c r="H1433" s="55"/>
      <c r="I1433" s="55"/>
      <c r="J1433" s="55"/>
      <c r="K1433" s="55"/>
    </row>
    <row r="1434" spans="1:26" ht="14.25" customHeight="1">
      <c r="A1434" s="11"/>
      <c r="B1434" s="15"/>
      <c r="C1434" s="55"/>
      <c r="E1434" s="55" t="s">
        <v>940</v>
      </c>
      <c r="F1434" s="55">
        <v>1.2</v>
      </c>
      <c r="G1434" s="55" t="s">
        <v>1592</v>
      </c>
      <c r="H1434" s="55"/>
      <c r="I1434" s="55"/>
      <c r="J1434" s="55"/>
      <c r="K1434" s="55"/>
    </row>
    <row r="1435" spans="1:26" ht="14.25" customHeight="1">
      <c r="A1435" s="11"/>
      <c r="B1435" s="15"/>
      <c r="C1435" s="55"/>
      <c r="E1435" s="55" t="s">
        <v>906</v>
      </c>
      <c r="F1435" s="55">
        <v>1.8</v>
      </c>
      <c r="G1435" s="55" t="s">
        <v>1592</v>
      </c>
      <c r="H1435" s="55"/>
      <c r="I1435" s="55"/>
      <c r="J1435" s="55"/>
      <c r="K1435" s="55"/>
    </row>
    <row r="1436" spans="1:26" ht="14.25" customHeight="1">
      <c r="A1436" s="11"/>
      <c r="B1436" s="15"/>
      <c r="C1436" s="55"/>
      <c r="E1436" s="55" t="s">
        <v>1600</v>
      </c>
      <c r="F1436" s="55" t="s">
        <v>1598</v>
      </c>
      <c r="G1436" s="55" t="s">
        <v>1592</v>
      </c>
      <c r="H1436" s="55"/>
      <c r="I1436" s="55"/>
      <c r="J1436" s="55"/>
      <c r="K1436" s="55"/>
    </row>
    <row r="1437" spans="1:26" ht="14.25" customHeight="1">
      <c r="A1437" s="11"/>
      <c r="B1437" s="15"/>
      <c r="C1437" s="55"/>
      <c r="E1437" s="55" t="s">
        <v>1684</v>
      </c>
      <c r="F1437" s="55" t="s">
        <v>1598</v>
      </c>
      <c r="G1437" s="55" t="s">
        <v>1592</v>
      </c>
      <c r="H1437" s="55"/>
      <c r="I1437" s="55"/>
      <c r="J1437" s="55"/>
      <c r="K1437" s="55"/>
    </row>
    <row r="1438" spans="1:26" ht="14.25" customHeight="1">
      <c r="A1438" s="11"/>
      <c r="B1438" s="15"/>
      <c r="C1438" s="55"/>
      <c r="E1438" s="55" t="s">
        <v>1601</v>
      </c>
      <c r="F1438" s="55" t="s">
        <v>1598</v>
      </c>
      <c r="G1438" s="55" t="s">
        <v>1592</v>
      </c>
      <c r="H1438" s="55"/>
      <c r="I1438" s="55"/>
      <c r="J1438" s="55"/>
      <c r="K1438" s="55"/>
    </row>
    <row r="1439" spans="1:26" ht="14.25" customHeight="1">
      <c r="A1439" s="11"/>
      <c r="B1439" s="15"/>
      <c r="C1439" s="55"/>
      <c r="E1439" s="55" t="s">
        <v>1685</v>
      </c>
      <c r="F1439" s="55" t="s">
        <v>1598</v>
      </c>
      <c r="G1439" s="55" t="s">
        <v>1592</v>
      </c>
      <c r="H1439" s="55"/>
      <c r="I1439" s="55"/>
      <c r="J1439" s="55"/>
      <c r="K1439" s="55"/>
    </row>
    <row r="1440" spans="1:26" ht="14.25" customHeight="1">
      <c r="A1440" s="11"/>
      <c r="B1440" s="15"/>
      <c r="C1440" s="55"/>
      <c r="E1440" s="45" t="s">
        <v>1602</v>
      </c>
      <c r="F1440" s="45">
        <v>29.4</v>
      </c>
      <c r="G1440" s="55" t="s">
        <v>1592</v>
      </c>
      <c r="H1440" s="55"/>
      <c r="I1440" s="55"/>
      <c r="J1440" s="55"/>
      <c r="K1440" s="55"/>
    </row>
    <row r="1441" spans="1:11" ht="14.25" customHeight="1">
      <c r="A1441" s="11"/>
      <c r="B1441" s="15"/>
      <c r="C1441" s="55"/>
      <c r="E1441" s="55" t="s">
        <v>1467</v>
      </c>
      <c r="F1441" s="55">
        <v>5.6</v>
      </c>
      <c r="G1441" s="55" t="s">
        <v>1592</v>
      </c>
      <c r="H1441" s="55"/>
      <c r="I1441" s="55"/>
      <c r="J1441" s="55"/>
      <c r="K1441" s="55"/>
    </row>
    <row r="1442" spans="1:11" ht="14.25" customHeight="1">
      <c r="A1442" s="11"/>
      <c r="B1442" s="15"/>
      <c r="C1442" s="55"/>
      <c r="E1442" s="55" t="s">
        <v>1487</v>
      </c>
      <c r="F1442" s="55">
        <v>1.4</v>
      </c>
      <c r="G1442" s="55" t="s">
        <v>1592</v>
      </c>
      <c r="H1442" s="55"/>
      <c r="I1442" s="55"/>
      <c r="J1442" s="55"/>
      <c r="K1442" s="55"/>
    </row>
    <row r="1443" spans="1:11" ht="14.25" customHeight="1">
      <c r="A1443" s="11"/>
      <c r="B1443" s="15"/>
      <c r="C1443" s="55"/>
      <c r="E1443" s="55" t="s">
        <v>1686</v>
      </c>
      <c r="F1443" s="55" t="s">
        <v>1598</v>
      </c>
      <c r="G1443" s="55" t="s">
        <v>1592</v>
      </c>
      <c r="H1443" s="55"/>
      <c r="I1443" s="55"/>
      <c r="J1443" s="55"/>
      <c r="K1443" s="55"/>
    </row>
    <row r="1444" spans="1:11" ht="14.25" customHeight="1">
      <c r="A1444" s="11"/>
      <c r="B1444" s="15"/>
      <c r="C1444" s="55"/>
      <c r="E1444" s="55" t="s">
        <v>994</v>
      </c>
      <c r="F1444" s="55">
        <v>12.7</v>
      </c>
      <c r="G1444" s="55" t="s">
        <v>1592</v>
      </c>
      <c r="H1444" s="55"/>
      <c r="I1444" s="55"/>
      <c r="J1444" s="55"/>
      <c r="K1444" s="55"/>
    </row>
    <row r="1445" spans="1:11" ht="14.25" customHeight="1">
      <c r="A1445" s="11"/>
      <c r="B1445" s="15"/>
      <c r="C1445" s="55"/>
      <c r="E1445" s="55" t="s">
        <v>1604</v>
      </c>
      <c r="F1445" s="55">
        <v>9.6999999999999993</v>
      </c>
      <c r="G1445" s="55" t="s">
        <v>1592</v>
      </c>
      <c r="H1445" s="55"/>
      <c r="I1445" s="55"/>
      <c r="J1445" s="55"/>
      <c r="K1445" s="55"/>
    </row>
    <row r="1446" spans="1:11" ht="14.25" customHeight="1">
      <c r="A1446" s="11"/>
      <c r="B1446" s="15"/>
      <c r="C1446" s="55"/>
      <c r="E1446" s="45" t="s">
        <v>1605</v>
      </c>
      <c r="F1446" s="45">
        <v>8.9</v>
      </c>
      <c r="G1446" s="55" t="s">
        <v>1592</v>
      </c>
      <c r="H1446" s="55"/>
      <c r="I1446" s="55"/>
      <c r="J1446" s="55"/>
      <c r="K1446" s="55"/>
    </row>
    <row r="1447" spans="1:11" ht="14.25" customHeight="1">
      <c r="A1447" s="11"/>
      <c r="B1447" s="15"/>
      <c r="C1447" s="55"/>
      <c r="E1447" s="55" t="s">
        <v>1687</v>
      </c>
      <c r="F1447" s="55" t="s">
        <v>1598</v>
      </c>
      <c r="G1447" s="55" t="s">
        <v>1592</v>
      </c>
      <c r="H1447" s="55"/>
      <c r="I1447" s="55"/>
      <c r="J1447" s="55"/>
      <c r="K1447" s="55"/>
    </row>
    <row r="1448" spans="1:11" ht="14.25" customHeight="1">
      <c r="A1448" s="11"/>
      <c r="B1448" s="15"/>
      <c r="C1448" s="55"/>
      <c r="E1448" s="55" t="s">
        <v>1606</v>
      </c>
      <c r="F1448" s="55">
        <v>1.4</v>
      </c>
      <c r="G1448" s="55" t="s">
        <v>1592</v>
      </c>
      <c r="H1448" s="55"/>
      <c r="I1448" s="55"/>
      <c r="J1448" s="55"/>
      <c r="K1448" s="55"/>
    </row>
    <row r="1449" spans="1:11" ht="14.25" customHeight="1">
      <c r="A1449" s="11"/>
      <c r="B1449" s="15"/>
      <c r="C1449" s="55"/>
      <c r="E1449" s="55" t="s">
        <v>1688</v>
      </c>
      <c r="F1449" s="55">
        <v>7.1</v>
      </c>
      <c r="G1449" s="55" t="s">
        <v>1592</v>
      </c>
      <c r="H1449" s="55"/>
      <c r="I1449" s="55"/>
      <c r="J1449" s="55"/>
      <c r="K1449" s="55"/>
    </row>
    <row r="1450" spans="1:11" ht="14.25" customHeight="1">
      <c r="A1450" s="11"/>
      <c r="B1450" s="15"/>
      <c r="C1450" s="55"/>
      <c r="E1450" s="55" t="s">
        <v>1607</v>
      </c>
      <c r="F1450" s="55">
        <v>0.3</v>
      </c>
      <c r="G1450" s="55" t="s">
        <v>1592</v>
      </c>
      <c r="H1450" s="55"/>
      <c r="I1450" s="55"/>
      <c r="J1450" s="55"/>
      <c r="K1450" s="55"/>
    </row>
    <row r="1451" spans="1:11" ht="14.25" customHeight="1">
      <c r="A1451" s="11"/>
      <c r="B1451" s="15"/>
      <c r="C1451" s="55"/>
      <c r="E1451" s="45" t="s">
        <v>1608</v>
      </c>
      <c r="F1451" s="45">
        <v>25.9</v>
      </c>
      <c r="G1451" s="55" t="s">
        <v>1592</v>
      </c>
      <c r="H1451" s="55"/>
      <c r="I1451" s="55"/>
      <c r="J1451" s="55"/>
      <c r="K1451" s="55"/>
    </row>
    <row r="1452" spans="1:11" ht="14.25" customHeight="1">
      <c r="A1452" s="11"/>
      <c r="B1452" s="15"/>
      <c r="C1452" s="55"/>
      <c r="E1452" s="55" t="s">
        <v>822</v>
      </c>
      <c r="F1452" s="55" t="s">
        <v>1598</v>
      </c>
      <c r="G1452" s="55" t="s">
        <v>1592</v>
      </c>
      <c r="H1452" s="55"/>
      <c r="I1452" s="55"/>
      <c r="J1452" s="55"/>
      <c r="K1452" s="55"/>
    </row>
    <row r="1453" spans="1:11" ht="14.25" customHeight="1">
      <c r="A1453" s="11"/>
      <c r="B1453" s="15"/>
      <c r="C1453" s="55"/>
      <c r="E1453" s="55" t="s">
        <v>825</v>
      </c>
      <c r="F1453" s="55" t="s">
        <v>1598</v>
      </c>
      <c r="G1453" s="55" t="s">
        <v>1592</v>
      </c>
      <c r="H1453" s="55"/>
      <c r="I1453" s="55"/>
      <c r="J1453" s="55"/>
      <c r="K1453" s="55"/>
    </row>
    <row r="1454" spans="1:11" ht="14.25" customHeight="1">
      <c r="A1454" s="11"/>
      <c r="B1454" s="15"/>
      <c r="C1454" s="55"/>
      <c r="E1454" s="55" t="s">
        <v>442</v>
      </c>
      <c r="F1454" s="55" t="s">
        <v>1598</v>
      </c>
      <c r="G1454" s="55" t="s">
        <v>1592</v>
      </c>
      <c r="H1454" s="55"/>
      <c r="I1454" s="55"/>
      <c r="J1454" s="55"/>
      <c r="K1454" s="55"/>
    </row>
    <row r="1455" spans="1:11" ht="14.25" customHeight="1">
      <c r="A1455" s="11"/>
      <c r="B1455" s="15"/>
      <c r="C1455" s="55"/>
      <c r="E1455" s="55" t="s">
        <v>745</v>
      </c>
      <c r="F1455" s="55" t="s">
        <v>1598</v>
      </c>
      <c r="G1455" s="55" t="s">
        <v>1592</v>
      </c>
      <c r="H1455" s="55"/>
      <c r="I1455" s="55"/>
      <c r="J1455" s="55"/>
      <c r="K1455" s="55"/>
    </row>
    <row r="1456" spans="1:11" ht="14.25" customHeight="1">
      <c r="A1456" s="11"/>
      <c r="B1456" s="15"/>
      <c r="C1456" s="55"/>
      <c r="E1456" s="55" t="s">
        <v>1609</v>
      </c>
      <c r="F1456" s="55">
        <v>3.5</v>
      </c>
      <c r="G1456" s="55" t="s">
        <v>1592</v>
      </c>
      <c r="H1456" s="55"/>
      <c r="I1456" s="55"/>
      <c r="J1456" s="55"/>
      <c r="K1456" s="55"/>
    </row>
    <row r="1457" spans="1:11" ht="14.25" customHeight="1">
      <c r="A1457" s="11"/>
      <c r="B1457" s="15"/>
      <c r="C1457" s="55"/>
      <c r="E1457" s="55" t="s">
        <v>1610</v>
      </c>
      <c r="F1457" s="55">
        <v>19</v>
      </c>
      <c r="G1457" s="55" t="s">
        <v>1592</v>
      </c>
      <c r="H1457" s="55"/>
      <c r="I1457" s="55"/>
      <c r="J1457" s="55"/>
      <c r="K1457" s="55"/>
    </row>
    <row r="1458" spans="1:11" ht="14.25" customHeight="1">
      <c r="A1458" s="11"/>
      <c r="B1458" s="15"/>
      <c r="C1458" s="55"/>
      <c r="E1458" s="55" t="s">
        <v>1611</v>
      </c>
      <c r="F1458" s="55">
        <v>2.1</v>
      </c>
      <c r="G1458" s="55" t="s">
        <v>1592</v>
      </c>
      <c r="H1458" s="55"/>
      <c r="I1458" s="55"/>
      <c r="J1458" s="55"/>
      <c r="K1458" s="55"/>
    </row>
    <row r="1459" spans="1:11" ht="14.25" customHeight="1">
      <c r="A1459" s="11"/>
      <c r="B1459" s="15"/>
      <c r="C1459" s="55"/>
      <c r="E1459" s="55" t="s">
        <v>1689</v>
      </c>
      <c r="F1459" s="55">
        <v>0.7</v>
      </c>
      <c r="G1459" s="55" t="s">
        <v>1592</v>
      </c>
      <c r="H1459" s="55"/>
      <c r="I1459" s="55"/>
      <c r="J1459" s="55"/>
      <c r="K1459" s="55"/>
    </row>
    <row r="1460" spans="1:11" ht="14.25" customHeight="1">
      <c r="A1460" s="11"/>
      <c r="B1460" s="15"/>
      <c r="C1460" s="55"/>
      <c r="E1460" s="55" t="s">
        <v>1612</v>
      </c>
      <c r="F1460" s="55" t="s">
        <v>1598</v>
      </c>
      <c r="G1460" s="55" t="s">
        <v>1592</v>
      </c>
      <c r="H1460" s="55"/>
      <c r="I1460" s="55"/>
      <c r="J1460" s="55"/>
      <c r="K1460" s="55"/>
    </row>
    <row r="1461" spans="1:11" ht="14.25" customHeight="1">
      <c r="A1461" s="11"/>
      <c r="B1461" s="15"/>
      <c r="C1461" s="55"/>
      <c r="E1461" s="45" t="s">
        <v>1613</v>
      </c>
      <c r="F1461" s="45">
        <v>28.1</v>
      </c>
      <c r="G1461" s="55" t="s">
        <v>1592</v>
      </c>
      <c r="H1461" s="55"/>
      <c r="I1461" s="55"/>
      <c r="J1461" s="55"/>
      <c r="K1461" s="55"/>
    </row>
    <row r="1462" spans="1:11" ht="14.25" customHeight="1">
      <c r="A1462" s="11"/>
      <c r="B1462" s="15"/>
      <c r="C1462" s="55"/>
      <c r="E1462" s="95" t="s">
        <v>692</v>
      </c>
      <c r="F1462" s="55" t="s">
        <v>1598</v>
      </c>
      <c r="G1462" s="55" t="s">
        <v>1592</v>
      </c>
      <c r="H1462" s="55"/>
      <c r="I1462" s="55"/>
      <c r="J1462" s="55"/>
      <c r="K1462" s="55"/>
    </row>
    <row r="1463" spans="1:11" ht="14.25" customHeight="1">
      <c r="A1463" s="11"/>
      <c r="B1463" s="15"/>
      <c r="C1463" s="55"/>
      <c r="E1463" s="95" t="s">
        <v>1690</v>
      </c>
      <c r="F1463" s="55" t="s">
        <v>1598</v>
      </c>
      <c r="G1463" s="55" t="s">
        <v>1592</v>
      </c>
      <c r="H1463" s="55"/>
      <c r="I1463" s="55"/>
      <c r="J1463" s="55"/>
      <c r="K1463" s="55"/>
    </row>
    <row r="1464" spans="1:11" ht="14.25" customHeight="1">
      <c r="A1464" s="11"/>
      <c r="B1464" s="15"/>
      <c r="C1464" s="55"/>
      <c r="E1464" s="95" t="s">
        <v>1614</v>
      </c>
      <c r="F1464" s="55">
        <v>1.6</v>
      </c>
      <c r="G1464" s="55" t="s">
        <v>1592</v>
      </c>
      <c r="H1464" s="55"/>
      <c r="I1464" s="55"/>
      <c r="J1464" s="55"/>
      <c r="K1464" s="55"/>
    </row>
    <row r="1465" spans="1:11" ht="14.25" customHeight="1">
      <c r="A1465" s="11"/>
      <c r="B1465" s="15"/>
      <c r="C1465" s="55"/>
      <c r="E1465" s="95" t="s">
        <v>1691</v>
      </c>
      <c r="F1465" s="55" t="s">
        <v>1598</v>
      </c>
      <c r="G1465" s="55" t="s">
        <v>1592</v>
      </c>
      <c r="H1465" s="55"/>
      <c r="I1465" s="55"/>
      <c r="J1465" s="55"/>
      <c r="K1465" s="55"/>
    </row>
    <row r="1466" spans="1:11" ht="14.25" customHeight="1">
      <c r="A1466" s="11"/>
      <c r="B1466" s="15"/>
      <c r="C1466" s="55"/>
      <c r="E1466" s="95" t="s">
        <v>1616</v>
      </c>
      <c r="F1466" s="55" t="s">
        <v>1598</v>
      </c>
      <c r="G1466" s="55" t="s">
        <v>1592</v>
      </c>
      <c r="H1466" s="55"/>
      <c r="I1466" s="55"/>
      <c r="J1466" s="55"/>
      <c r="K1466" s="55"/>
    </row>
    <row r="1467" spans="1:11" ht="14.25" customHeight="1">
      <c r="A1467" s="11"/>
      <c r="B1467" s="15"/>
      <c r="C1467" s="55"/>
      <c r="E1467" s="55" t="s">
        <v>960</v>
      </c>
      <c r="F1467" s="55" t="s">
        <v>1598</v>
      </c>
      <c r="G1467" s="55" t="s">
        <v>1592</v>
      </c>
      <c r="H1467" s="55"/>
      <c r="I1467" s="55"/>
      <c r="J1467" s="55"/>
      <c r="K1467" s="55"/>
    </row>
    <row r="1468" spans="1:11" ht="14.25" customHeight="1">
      <c r="A1468" s="11"/>
      <c r="B1468" s="15"/>
      <c r="C1468" s="55"/>
      <c r="E1468" s="95" t="s">
        <v>529</v>
      </c>
      <c r="F1468" s="55">
        <v>4.5999999999999996</v>
      </c>
      <c r="G1468" s="55" t="s">
        <v>1592</v>
      </c>
      <c r="H1468" s="55"/>
      <c r="I1468" s="55"/>
      <c r="J1468" s="55"/>
      <c r="K1468" s="55"/>
    </row>
    <row r="1469" spans="1:11" ht="14.25" customHeight="1">
      <c r="A1469" s="11"/>
      <c r="B1469" s="15"/>
      <c r="C1469" s="55"/>
      <c r="E1469" s="95" t="s">
        <v>550</v>
      </c>
      <c r="F1469" s="55" t="s">
        <v>1598</v>
      </c>
      <c r="G1469" s="55" t="s">
        <v>1592</v>
      </c>
      <c r="H1469" s="55"/>
      <c r="I1469" s="55"/>
      <c r="J1469" s="55"/>
      <c r="K1469" s="55"/>
    </row>
    <row r="1470" spans="1:11" ht="14.25" customHeight="1">
      <c r="A1470" s="11"/>
      <c r="B1470" s="15"/>
      <c r="C1470" s="55"/>
      <c r="E1470" s="95" t="s">
        <v>1617</v>
      </c>
      <c r="F1470" s="55" t="s">
        <v>1598</v>
      </c>
      <c r="G1470" s="55" t="s">
        <v>1592</v>
      </c>
      <c r="H1470" s="55"/>
      <c r="I1470" s="55"/>
      <c r="J1470" s="55"/>
      <c r="K1470" s="55"/>
    </row>
    <row r="1471" spans="1:11" ht="14.25" customHeight="1">
      <c r="A1471" s="11"/>
      <c r="B1471" s="15"/>
      <c r="C1471" s="55"/>
      <c r="E1471" s="55" t="s">
        <v>1692</v>
      </c>
      <c r="F1471" s="55" t="s">
        <v>1598</v>
      </c>
      <c r="G1471" s="55" t="s">
        <v>1592</v>
      </c>
      <c r="H1471" s="55"/>
      <c r="I1471" s="55"/>
      <c r="J1471" s="55"/>
      <c r="K1471" s="55"/>
    </row>
    <row r="1472" spans="1:11" ht="14.25" customHeight="1">
      <c r="A1472" s="11"/>
      <c r="B1472" s="15"/>
      <c r="C1472" s="55"/>
      <c r="E1472" s="95" t="s">
        <v>47</v>
      </c>
      <c r="F1472" s="55" t="s">
        <v>1598</v>
      </c>
      <c r="G1472" s="55" t="s">
        <v>1592</v>
      </c>
      <c r="H1472" s="55"/>
      <c r="I1472" s="55"/>
      <c r="J1472" s="55"/>
      <c r="K1472" s="55"/>
    </row>
    <row r="1473" spans="1:11" ht="14.25" customHeight="1">
      <c r="A1473" s="11"/>
      <c r="B1473" s="15"/>
      <c r="C1473" s="55"/>
      <c r="E1473" s="95" t="s">
        <v>1618</v>
      </c>
      <c r="F1473" s="55" t="s">
        <v>1598</v>
      </c>
      <c r="G1473" s="55" t="s">
        <v>1592</v>
      </c>
      <c r="H1473" s="55"/>
      <c r="I1473" s="55"/>
      <c r="J1473" s="55"/>
      <c r="K1473" s="55"/>
    </row>
    <row r="1474" spans="1:11" ht="14.25" customHeight="1">
      <c r="A1474" s="11"/>
      <c r="B1474" s="15"/>
      <c r="C1474" s="55"/>
      <c r="E1474" s="95" t="s">
        <v>816</v>
      </c>
      <c r="F1474" s="55" t="s">
        <v>1598</v>
      </c>
      <c r="G1474" s="55" t="s">
        <v>1592</v>
      </c>
      <c r="H1474" s="55"/>
      <c r="I1474" s="55"/>
      <c r="J1474" s="55"/>
      <c r="K1474" s="55"/>
    </row>
    <row r="1475" spans="1:11" ht="14.25" customHeight="1">
      <c r="A1475" s="11"/>
      <c r="B1475" s="15"/>
      <c r="C1475" s="55"/>
      <c r="E1475" s="95" t="s">
        <v>1693</v>
      </c>
      <c r="F1475" s="55" t="s">
        <v>1598</v>
      </c>
      <c r="G1475" s="55" t="s">
        <v>1592</v>
      </c>
      <c r="H1475" s="55"/>
      <c r="I1475" s="55"/>
      <c r="J1475" s="55"/>
      <c r="K1475" s="55"/>
    </row>
    <row r="1476" spans="1:11" ht="14.25" customHeight="1">
      <c r="A1476" s="11"/>
      <c r="B1476" s="15"/>
      <c r="C1476" s="55"/>
      <c r="E1476" s="95" t="s">
        <v>953</v>
      </c>
      <c r="F1476" s="55" t="s">
        <v>1598</v>
      </c>
      <c r="G1476" s="55" t="s">
        <v>1592</v>
      </c>
      <c r="H1476" s="55"/>
      <c r="I1476" s="55"/>
      <c r="J1476" s="55"/>
      <c r="K1476" s="55"/>
    </row>
    <row r="1477" spans="1:11" ht="14.25" customHeight="1">
      <c r="A1477" s="11"/>
      <c r="B1477" s="15"/>
      <c r="C1477" s="55"/>
      <c r="E1477" s="95" t="s">
        <v>136</v>
      </c>
      <c r="F1477" s="55" t="s">
        <v>1598</v>
      </c>
      <c r="G1477" s="55" t="s">
        <v>1592</v>
      </c>
      <c r="H1477" s="55"/>
      <c r="I1477" s="55"/>
      <c r="J1477" s="55"/>
      <c r="K1477" s="55"/>
    </row>
    <row r="1478" spans="1:11" ht="14.25" customHeight="1">
      <c r="A1478" s="11"/>
      <c r="B1478" s="15"/>
      <c r="C1478" s="55"/>
      <c r="E1478" s="55" t="s">
        <v>1631</v>
      </c>
      <c r="F1478" s="55" t="s">
        <v>1598</v>
      </c>
      <c r="G1478" s="55" t="s">
        <v>1592</v>
      </c>
      <c r="H1478" s="55"/>
      <c r="I1478" s="55"/>
      <c r="J1478" s="55"/>
      <c r="K1478" s="55"/>
    </row>
    <row r="1479" spans="1:11" ht="14.25" customHeight="1">
      <c r="A1479" s="11"/>
      <c r="B1479" s="15"/>
      <c r="C1479" s="55"/>
      <c r="E1479" s="95" t="s">
        <v>1632</v>
      </c>
      <c r="F1479" s="55">
        <v>1</v>
      </c>
      <c r="G1479" s="55" t="s">
        <v>1592</v>
      </c>
      <c r="H1479" s="55"/>
      <c r="I1479" s="55"/>
      <c r="J1479" s="55"/>
      <c r="K1479" s="55"/>
    </row>
    <row r="1480" spans="1:11" ht="14.25" customHeight="1">
      <c r="A1480" s="11"/>
      <c r="B1480" s="15"/>
      <c r="C1480" s="55"/>
      <c r="E1480" s="95" t="s">
        <v>1694</v>
      </c>
      <c r="F1480" s="55" t="s">
        <v>1598</v>
      </c>
      <c r="G1480" s="55" t="s">
        <v>1592</v>
      </c>
      <c r="H1480" s="55"/>
      <c r="I1480" s="55"/>
      <c r="J1480" s="55"/>
      <c r="K1480" s="55"/>
    </row>
    <row r="1481" spans="1:11" ht="14.25" customHeight="1">
      <c r="A1481" s="11"/>
      <c r="B1481" s="15"/>
      <c r="C1481" s="55"/>
      <c r="E1481" s="55" t="s">
        <v>1620</v>
      </c>
      <c r="F1481" s="55" t="s">
        <v>1598</v>
      </c>
      <c r="G1481" s="55" t="s">
        <v>1592</v>
      </c>
      <c r="H1481" s="55"/>
      <c r="I1481" s="55"/>
      <c r="J1481" s="55"/>
      <c r="K1481" s="55"/>
    </row>
    <row r="1482" spans="1:11" ht="14.25" customHeight="1">
      <c r="A1482" s="11"/>
      <c r="B1482" s="15"/>
      <c r="C1482" s="55"/>
      <c r="E1482" s="55" t="s">
        <v>1695</v>
      </c>
      <c r="F1482" s="55">
        <v>13.3</v>
      </c>
      <c r="G1482" s="55" t="s">
        <v>1592</v>
      </c>
      <c r="H1482" s="55"/>
      <c r="I1482" s="55"/>
      <c r="J1482" s="55"/>
      <c r="K1482" s="55"/>
    </row>
    <row r="1483" spans="1:11" ht="14.25" customHeight="1">
      <c r="A1483" s="11"/>
      <c r="B1483" s="15"/>
      <c r="C1483" s="55"/>
      <c r="E1483" s="95" t="s">
        <v>1622</v>
      </c>
      <c r="F1483" s="55" t="s">
        <v>1598</v>
      </c>
      <c r="G1483" s="55" t="s">
        <v>1592</v>
      </c>
      <c r="H1483" s="55"/>
      <c r="I1483" s="55"/>
      <c r="J1483" s="55"/>
      <c r="K1483" s="55"/>
    </row>
    <row r="1484" spans="1:11" ht="14.25" customHeight="1">
      <c r="A1484" s="11"/>
      <c r="B1484" s="15"/>
      <c r="C1484" s="55"/>
      <c r="E1484" s="95" t="s">
        <v>1474</v>
      </c>
      <c r="F1484" s="55" t="s">
        <v>1598</v>
      </c>
      <c r="G1484" s="55" t="s">
        <v>1592</v>
      </c>
      <c r="H1484" s="55"/>
      <c r="I1484" s="55"/>
      <c r="J1484" s="55"/>
      <c r="K1484" s="55"/>
    </row>
    <row r="1485" spans="1:11" ht="14.25" customHeight="1">
      <c r="A1485" s="11"/>
      <c r="B1485" s="15"/>
      <c r="C1485" s="55"/>
      <c r="E1485" s="95" t="s">
        <v>459</v>
      </c>
      <c r="F1485" s="55" t="s">
        <v>1598</v>
      </c>
      <c r="G1485" s="55" t="s">
        <v>1592</v>
      </c>
      <c r="H1485" s="55"/>
      <c r="I1485" s="55"/>
      <c r="J1485" s="55"/>
      <c r="K1485" s="55"/>
    </row>
    <row r="1486" spans="1:11" ht="14.25" customHeight="1">
      <c r="A1486" s="11"/>
      <c r="B1486" s="15"/>
      <c r="C1486" s="55"/>
      <c r="E1486" s="55" t="s">
        <v>1696</v>
      </c>
      <c r="F1486" s="55" t="s">
        <v>1598</v>
      </c>
      <c r="G1486" s="55" t="s">
        <v>1592</v>
      </c>
      <c r="H1486" s="55"/>
      <c r="I1486" s="55"/>
      <c r="J1486" s="55"/>
      <c r="K1486" s="55"/>
    </row>
    <row r="1487" spans="1:11" ht="14.25" customHeight="1">
      <c r="A1487" s="11"/>
      <c r="B1487" s="15"/>
      <c r="C1487" s="55"/>
      <c r="E1487" s="55" t="s">
        <v>1697</v>
      </c>
      <c r="F1487" s="55" t="s">
        <v>1598</v>
      </c>
      <c r="G1487" s="55" t="s">
        <v>1592</v>
      </c>
      <c r="H1487" s="55"/>
      <c r="I1487" s="55"/>
      <c r="J1487" s="55"/>
      <c r="K1487" s="55"/>
    </row>
    <row r="1488" spans="1:11" ht="14.25" customHeight="1">
      <c r="A1488" s="11"/>
      <c r="B1488" s="15"/>
      <c r="C1488" s="55"/>
      <c r="E1488" s="55" t="s">
        <v>1624</v>
      </c>
      <c r="F1488" s="55">
        <v>2.5</v>
      </c>
      <c r="G1488" s="55" t="s">
        <v>1592</v>
      </c>
      <c r="H1488" s="55"/>
      <c r="I1488" s="55"/>
      <c r="J1488" s="55"/>
      <c r="K1488" s="55"/>
    </row>
    <row r="1489" spans="1:11" ht="14.25" customHeight="1">
      <c r="A1489" s="11"/>
      <c r="B1489" s="15"/>
      <c r="C1489" s="55"/>
      <c r="E1489" s="45" t="s">
        <v>1625</v>
      </c>
      <c r="F1489" s="45">
        <v>3.1</v>
      </c>
      <c r="G1489" s="55" t="s">
        <v>1592</v>
      </c>
      <c r="H1489" s="55"/>
      <c r="I1489" s="55"/>
      <c r="J1489" s="55"/>
      <c r="K1489" s="55"/>
    </row>
    <row r="1490" spans="1:11" ht="14.25" customHeight="1">
      <c r="A1490" s="11"/>
      <c r="B1490" s="15"/>
      <c r="C1490" s="55"/>
      <c r="E1490" s="55" t="s">
        <v>1698</v>
      </c>
      <c r="F1490" s="55" t="s">
        <v>1598</v>
      </c>
      <c r="G1490" s="55" t="s">
        <v>1592</v>
      </c>
      <c r="H1490" s="55"/>
      <c r="I1490" s="55"/>
      <c r="J1490" s="55"/>
      <c r="K1490" s="55"/>
    </row>
    <row r="1491" spans="1:11" ht="14.25" customHeight="1">
      <c r="A1491" s="11"/>
      <c r="B1491" s="15"/>
      <c r="C1491" s="55"/>
      <c r="E1491" s="55" t="s">
        <v>1699</v>
      </c>
      <c r="F1491" s="55" t="s">
        <v>1598</v>
      </c>
      <c r="G1491" s="55" t="s">
        <v>1592</v>
      </c>
      <c r="H1491" s="55"/>
      <c r="I1491" s="55"/>
      <c r="J1491" s="55"/>
      <c r="K1491" s="55"/>
    </row>
    <row r="1492" spans="1:11" ht="14.25" customHeight="1">
      <c r="A1492" s="11"/>
      <c r="B1492" s="15"/>
      <c r="C1492" s="55"/>
      <c r="E1492" s="55" t="s">
        <v>1634</v>
      </c>
      <c r="F1492" s="55">
        <v>2</v>
      </c>
      <c r="G1492" s="55" t="s">
        <v>1592</v>
      </c>
      <c r="H1492" s="55"/>
      <c r="I1492" s="55"/>
      <c r="J1492" s="55"/>
      <c r="K1492" s="55"/>
    </row>
    <row r="1493" spans="1:11" ht="14.25" customHeight="1">
      <c r="A1493" s="11"/>
      <c r="B1493" s="15"/>
      <c r="C1493" s="55"/>
      <c r="E1493" s="55" t="s">
        <v>1626</v>
      </c>
      <c r="F1493" s="55" t="s">
        <v>1598</v>
      </c>
      <c r="G1493" s="55" t="s">
        <v>1592</v>
      </c>
      <c r="H1493" s="55"/>
      <c r="I1493" s="55"/>
      <c r="J1493" s="55"/>
      <c r="K1493" s="55"/>
    </row>
    <row r="1494" spans="1:11" ht="14.25" customHeight="1">
      <c r="A1494" s="11"/>
      <c r="B1494" s="15"/>
      <c r="C1494" s="55"/>
      <c r="E1494" s="55" t="s">
        <v>1627</v>
      </c>
      <c r="F1494" s="55" t="s">
        <v>1598</v>
      </c>
      <c r="G1494" s="55" t="s">
        <v>1592</v>
      </c>
      <c r="H1494" s="55"/>
      <c r="I1494" s="55"/>
      <c r="J1494" s="55"/>
      <c r="K1494" s="55"/>
    </row>
    <row r="1495" spans="1:11" ht="14.25" customHeight="1">
      <c r="A1495" s="11"/>
      <c r="B1495" s="15"/>
      <c r="C1495" s="55"/>
      <c r="E1495" s="55"/>
      <c r="F1495" s="55"/>
      <c r="G1495" s="55"/>
      <c r="H1495" s="55"/>
      <c r="I1495" s="55"/>
      <c r="J1495" s="55"/>
      <c r="K1495" s="55"/>
    </row>
    <row r="1496" spans="1:11" ht="14.25" customHeight="1">
      <c r="A1496" s="11"/>
      <c r="B1496" s="15"/>
      <c r="C1496" s="55">
        <v>940</v>
      </c>
      <c r="E1496" s="45" t="s">
        <v>1591</v>
      </c>
      <c r="F1496" s="45">
        <v>17.899999999999999</v>
      </c>
      <c r="G1496" s="55" t="s">
        <v>1592</v>
      </c>
      <c r="H1496" s="55" t="s">
        <v>1628</v>
      </c>
      <c r="I1496" s="55" t="s">
        <v>1629</v>
      </c>
      <c r="J1496" s="55" t="s">
        <v>1630</v>
      </c>
      <c r="K1496" s="55" t="s">
        <v>1596</v>
      </c>
    </row>
    <row r="1497" spans="1:11" ht="14.25" customHeight="1">
      <c r="A1497" s="11"/>
      <c r="B1497" s="15"/>
      <c r="C1497" s="55"/>
      <c r="E1497" s="55" t="s">
        <v>1682</v>
      </c>
      <c r="F1497" s="55" t="s">
        <v>1598</v>
      </c>
      <c r="G1497" s="55" t="s">
        <v>1592</v>
      </c>
      <c r="H1497" s="55"/>
      <c r="I1497" s="55"/>
      <c r="J1497" s="55"/>
      <c r="K1497" s="55"/>
    </row>
    <row r="1498" spans="1:11" ht="14.25" customHeight="1">
      <c r="A1498" s="11"/>
      <c r="B1498" s="15"/>
      <c r="C1498" s="55"/>
      <c r="E1498" s="55" t="s">
        <v>1683</v>
      </c>
      <c r="F1498" s="55" t="s">
        <v>1598</v>
      </c>
      <c r="G1498" s="55" t="s">
        <v>1592</v>
      </c>
      <c r="H1498" s="55"/>
      <c r="I1498" s="55"/>
      <c r="J1498" s="55"/>
      <c r="K1498" s="55"/>
    </row>
    <row r="1499" spans="1:11" ht="14.25" customHeight="1">
      <c r="A1499" s="11"/>
      <c r="B1499" s="15"/>
      <c r="C1499" s="55"/>
      <c r="E1499" s="55" t="s">
        <v>1150</v>
      </c>
      <c r="F1499" s="55" t="s">
        <v>1598</v>
      </c>
      <c r="G1499" s="55" t="s">
        <v>1592</v>
      </c>
      <c r="H1499" s="55"/>
      <c r="I1499" s="55"/>
      <c r="J1499" s="55"/>
      <c r="K1499" s="55"/>
    </row>
    <row r="1500" spans="1:11" ht="14.25" customHeight="1">
      <c r="A1500" s="11"/>
      <c r="B1500" s="15"/>
      <c r="C1500" s="55"/>
      <c r="E1500" s="55" t="s">
        <v>1599</v>
      </c>
      <c r="F1500" s="55" t="s">
        <v>1598</v>
      </c>
      <c r="G1500" s="55" t="s">
        <v>1592</v>
      </c>
      <c r="H1500" s="55"/>
      <c r="I1500" s="55"/>
      <c r="J1500" s="55"/>
      <c r="K1500" s="55"/>
    </row>
    <row r="1501" spans="1:11" ht="14.25" customHeight="1">
      <c r="A1501" s="11"/>
      <c r="B1501" s="15"/>
      <c r="C1501" s="55"/>
      <c r="E1501" s="55" t="s">
        <v>940</v>
      </c>
      <c r="F1501" s="55">
        <v>14.5</v>
      </c>
      <c r="G1501" s="55" t="s">
        <v>1592</v>
      </c>
      <c r="H1501" s="55"/>
      <c r="I1501" s="55"/>
      <c r="J1501" s="55"/>
      <c r="K1501" s="55"/>
    </row>
    <row r="1502" spans="1:11" ht="14.25" customHeight="1">
      <c r="A1502" s="11"/>
      <c r="B1502" s="15"/>
      <c r="C1502" s="55"/>
      <c r="E1502" s="55" t="s">
        <v>1700</v>
      </c>
      <c r="F1502" s="55" t="s">
        <v>1598</v>
      </c>
      <c r="G1502" s="55" t="s">
        <v>1592</v>
      </c>
      <c r="H1502" s="55"/>
      <c r="I1502" s="55"/>
      <c r="J1502" s="55"/>
      <c r="K1502" s="55"/>
    </row>
    <row r="1503" spans="1:11" ht="14.25" customHeight="1">
      <c r="A1503" s="11"/>
      <c r="B1503" s="15"/>
      <c r="C1503" s="55"/>
      <c r="E1503" s="55" t="s">
        <v>906</v>
      </c>
      <c r="F1503" s="55" t="s">
        <v>1598</v>
      </c>
      <c r="G1503" s="55" t="s">
        <v>1592</v>
      </c>
      <c r="H1503" s="55"/>
      <c r="I1503" s="55"/>
      <c r="J1503" s="55"/>
      <c r="K1503" s="55"/>
    </row>
    <row r="1504" spans="1:11" ht="14.25" customHeight="1">
      <c r="A1504" s="11"/>
      <c r="B1504" s="15"/>
      <c r="C1504" s="55"/>
      <c r="E1504" s="55" t="s">
        <v>1701</v>
      </c>
      <c r="F1504" s="55">
        <v>3</v>
      </c>
      <c r="G1504" s="55" t="s">
        <v>1592</v>
      </c>
      <c r="H1504" s="55"/>
      <c r="I1504" s="55"/>
      <c r="J1504" s="55"/>
      <c r="K1504" s="55"/>
    </row>
    <row r="1505" spans="1:11" ht="14.25" customHeight="1">
      <c r="A1505" s="11"/>
      <c r="B1505" s="15"/>
      <c r="C1505" s="55"/>
      <c r="E1505" s="55" t="s">
        <v>1601</v>
      </c>
      <c r="F1505" s="55" t="s">
        <v>1598</v>
      </c>
      <c r="G1505" s="55" t="s">
        <v>1592</v>
      </c>
      <c r="H1505" s="55"/>
      <c r="I1505" s="55"/>
      <c r="J1505" s="55"/>
      <c r="K1505" s="55"/>
    </row>
    <row r="1506" spans="1:11" ht="14.25" customHeight="1">
      <c r="A1506" s="11"/>
      <c r="B1506" s="15"/>
      <c r="C1506" s="55"/>
      <c r="E1506" s="45" t="s">
        <v>1602</v>
      </c>
      <c r="F1506" s="45">
        <v>15.7</v>
      </c>
      <c r="G1506" s="55" t="s">
        <v>1592</v>
      </c>
      <c r="H1506" s="55"/>
      <c r="I1506" s="55"/>
      <c r="J1506" s="55"/>
      <c r="K1506" s="55"/>
    </row>
    <row r="1507" spans="1:11" ht="14.25" customHeight="1">
      <c r="A1507" s="11"/>
      <c r="B1507" s="15"/>
      <c r="C1507" s="55"/>
      <c r="E1507" s="55" t="s">
        <v>1467</v>
      </c>
      <c r="F1507" s="55" t="s">
        <v>1598</v>
      </c>
      <c r="G1507" s="55" t="s">
        <v>1592</v>
      </c>
      <c r="H1507" s="55"/>
      <c r="I1507" s="55"/>
      <c r="J1507" s="55"/>
      <c r="K1507" s="55"/>
    </row>
    <row r="1508" spans="1:11" ht="14.25" customHeight="1">
      <c r="A1508" s="11"/>
      <c r="B1508" s="15"/>
      <c r="C1508" s="55"/>
      <c r="E1508" s="55" t="s">
        <v>1487</v>
      </c>
      <c r="F1508" s="55" t="s">
        <v>1598</v>
      </c>
      <c r="G1508" s="55" t="s">
        <v>1592</v>
      </c>
      <c r="H1508" s="55"/>
      <c r="I1508" s="55"/>
      <c r="J1508" s="55"/>
      <c r="K1508" s="55"/>
    </row>
    <row r="1509" spans="1:11" ht="14.25" customHeight="1">
      <c r="A1509" s="11"/>
      <c r="B1509" s="15"/>
      <c r="C1509" s="55"/>
      <c r="E1509" s="95" t="s">
        <v>1702</v>
      </c>
      <c r="F1509" s="55">
        <v>6.1</v>
      </c>
      <c r="G1509" s="55" t="s">
        <v>1592</v>
      </c>
      <c r="H1509" s="55"/>
      <c r="I1509" s="55"/>
      <c r="J1509" s="55"/>
      <c r="K1509" s="55"/>
    </row>
    <row r="1510" spans="1:11" ht="14.25" customHeight="1">
      <c r="A1510" s="11"/>
      <c r="B1510" s="15"/>
      <c r="C1510" s="55"/>
      <c r="E1510" s="55" t="s">
        <v>1686</v>
      </c>
      <c r="F1510" s="55" t="s">
        <v>1598</v>
      </c>
      <c r="G1510" s="55" t="s">
        <v>1592</v>
      </c>
      <c r="H1510" s="55"/>
      <c r="I1510" s="55"/>
      <c r="J1510" s="55"/>
      <c r="K1510" s="55"/>
    </row>
    <row r="1511" spans="1:11" ht="14.25" customHeight="1">
      <c r="A1511" s="11"/>
      <c r="B1511" s="15"/>
      <c r="C1511" s="55"/>
      <c r="E1511" s="55" t="s">
        <v>994</v>
      </c>
      <c r="F1511" s="55">
        <v>4.4000000000000004</v>
      </c>
      <c r="G1511" s="55" t="s">
        <v>1592</v>
      </c>
      <c r="H1511" s="55"/>
      <c r="I1511" s="55"/>
      <c r="J1511" s="55"/>
      <c r="K1511" s="55"/>
    </row>
    <row r="1512" spans="1:11" ht="14.25" customHeight="1">
      <c r="A1512" s="11"/>
      <c r="B1512" s="15"/>
      <c r="C1512" s="55"/>
      <c r="E1512" s="55" t="s">
        <v>1604</v>
      </c>
      <c r="F1512" s="55">
        <v>4.5</v>
      </c>
      <c r="G1512" s="55" t="s">
        <v>1592</v>
      </c>
      <c r="H1512" s="55"/>
      <c r="I1512" s="55"/>
      <c r="J1512" s="55"/>
      <c r="K1512" s="55"/>
    </row>
    <row r="1513" spans="1:11" ht="14.25" customHeight="1">
      <c r="A1513" s="11"/>
      <c r="B1513" s="15"/>
      <c r="C1513" s="55"/>
      <c r="E1513" s="45" t="s">
        <v>1605</v>
      </c>
      <c r="F1513" s="45">
        <v>45.6</v>
      </c>
      <c r="G1513" s="55" t="s">
        <v>1592</v>
      </c>
      <c r="H1513" s="55"/>
      <c r="I1513" s="55"/>
      <c r="J1513" s="55"/>
      <c r="K1513" s="55"/>
    </row>
    <row r="1514" spans="1:11" ht="14.25" customHeight="1">
      <c r="A1514" s="11"/>
      <c r="B1514" s="15"/>
      <c r="C1514" s="55"/>
      <c r="E1514" s="55" t="s">
        <v>1606</v>
      </c>
      <c r="F1514" s="55">
        <v>42.6</v>
      </c>
      <c r="G1514" s="55" t="s">
        <v>1592</v>
      </c>
      <c r="H1514" s="55"/>
      <c r="I1514" s="55"/>
      <c r="J1514" s="55"/>
      <c r="K1514" s="55"/>
    </row>
    <row r="1515" spans="1:11" ht="14.25" customHeight="1">
      <c r="A1515" s="11"/>
      <c r="B1515" s="15"/>
      <c r="C1515" s="55"/>
      <c r="E1515" s="55" t="s">
        <v>1688</v>
      </c>
      <c r="F1515" s="55">
        <v>3.1</v>
      </c>
      <c r="G1515" s="55" t="s">
        <v>1592</v>
      </c>
      <c r="H1515" s="55"/>
      <c r="I1515" s="55"/>
      <c r="J1515" s="55"/>
      <c r="K1515" s="55"/>
    </row>
    <row r="1516" spans="1:11" ht="14.25" customHeight="1">
      <c r="A1516" s="11"/>
      <c r="B1516" s="15"/>
      <c r="C1516" s="55"/>
      <c r="E1516" s="45" t="s">
        <v>1608</v>
      </c>
      <c r="F1516" s="45">
        <v>15.8</v>
      </c>
      <c r="G1516" s="55" t="s">
        <v>1592</v>
      </c>
      <c r="H1516" s="55"/>
      <c r="I1516" s="55"/>
      <c r="J1516" s="55"/>
      <c r="K1516" s="55"/>
    </row>
    <row r="1517" spans="1:11" ht="14.25" customHeight="1">
      <c r="A1517" s="11"/>
      <c r="B1517" s="15"/>
      <c r="C1517" s="55"/>
      <c r="E1517" s="55" t="s">
        <v>822</v>
      </c>
      <c r="F1517" s="55" t="s">
        <v>1598</v>
      </c>
      <c r="G1517" s="55" t="s">
        <v>1592</v>
      </c>
      <c r="H1517" s="55"/>
      <c r="I1517" s="55"/>
      <c r="J1517" s="55"/>
      <c r="K1517" s="55"/>
    </row>
    <row r="1518" spans="1:11" ht="14.25" customHeight="1">
      <c r="A1518" s="11"/>
      <c r="B1518" s="15"/>
      <c r="C1518" s="55"/>
      <c r="E1518" s="55" t="s">
        <v>825</v>
      </c>
      <c r="F1518" s="55" t="s">
        <v>1598</v>
      </c>
      <c r="G1518" s="55" t="s">
        <v>1592</v>
      </c>
      <c r="H1518" s="55"/>
      <c r="I1518" s="55"/>
      <c r="J1518" s="55"/>
      <c r="K1518" s="55"/>
    </row>
    <row r="1519" spans="1:11" ht="14.25" customHeight="1">
      <c r="A1519" s="11"/>
      <c r="B1519" s="15"/>
      <c r="C1519" s="55"/>
      <c r="E1519" s="55" t="s">
        <v>442</v>
      </c>
      <c r="F1519" s="55" t="s">
        <v>1598</v>
      </c>
      <c r="G1519" s="55" t="s">
        <v>1592</v>
      </c>
      <c r="H1519" s="55"/>
      <c r="I1519" s="55"/>
      <c r="J1519" s="55"/>
      <c r="K1519" s="55"/>
    </row>
    <row r="1520" spans="1:11" ht="14.25" customHeight="1">
      <c r="A1520" s="11"/>
      <c r="B1520" s="15"/>
      <c r="C1520" s="55"/>
      <c r="E1520" s="55" t="s">
        <v>745</v>
      </c>
      <c r="F1520" s="55" t="s">
        <v>1598</v>
      </c>
      <c r="G1520" s="55" t="s">
        <v>1592</v>
      </c>
      <c r="H1520" s="55"/>
      <c r="I1520" s="55"/>
      <c r="J1520" s="55"/>
      <c r="K1520" s="55"/>
    </row>
    <row r="1521" spans="1:11" ht="14.25" customHeight="1">
      <c r="A1521" s="11"/>
      <c r="B1521" s="15"/>
      <c r="C1521" s="55"/>
      <c r="E1521" s="55" t="s">
        <v>1609</v>
      </c>
      <c r="F1521" s="55">
        <v>0.4</v>
      </c>
      <c r="G1521" s="55" t="s">
        <v>1592</v>
      </c>
      <c r="H1521" s="55"/>
      <c r="I1521" s="55"/>
      <c r="J1521" s="55"/>
      <c r="K1521" s="55"/>
    </row>
    <row r="1522" spans="1:11" ht="14.25" customHeight="1">
      <c r="A1522" s="11"/>
      <c r="B1522" s="15"/>
      <c r="C1522" s="55"/>
      <c r="E1522" s="55" t="s">
        <v>1610</v>
      </c>
      <c r="F1522" s="55">
        <v>1.5</v>
      </c>
      <c r="G1522" s="55" t="s">
        <v>1592</v>
      </c>
      <c r="H1522" s="55"/>
      <c r="I1522" s="55"/>
      <c r="J1522" s="55"/>
      <c r="K1522" s="55"/>
    </row>
    <row r="1523" spans="1:11" ht="14.25" customHeight="1">
      <c r="A1523" s="11"/>
      <c r="B1523" s="15"/>
      <c r="C1523" s="55"/>
      <c r="E1523" s="55" t="s">
        <v>1611</v>
      </c>
      <c r="F1523" s="55">
        <v>5.9</v>
      </c>
      <c r="G1523" s="55" t="s">
        <v>1592</v>
      </c>
      <c r="H1523" s="55"/>
      <c r="I1523" s="55"/>
      <c r="J1523" s="55"/>
      <c r="K1523" s="55"/>
    </row>
    <row r="1524" spans="1:11" ht="14.25" customHeight="1">
      <c r="A1524" s="11"/>
      <c r="B1524" s="15"/>
      <c r="C1524" s="55"/>
      <c r="E1524" s="55" t="s">
        <v>1689</v>
      </c>
      <c r="F1524" s="55">
        <v>8</v>
      </c>
      <c r="G1524" s="55" t="s">
        <v>1592</v>
      </c>
      <c r="H1524" s="55"/>
      <c r="I1524" s="55"/>
      <c r="J1524" s="55"/>
      <c r="K1524" s="55"/>
    </row>
    <row r="1525" spans="1:11" ht="14.25" customHeight="1">
      <c r="A1525" s="11"/>
      <c r="B1525" s="15"/>
      <c r="C1525" s="55"/>
      <c r="E1525" s="55" t="s">
        <v>1612</v>
      </c>
      <c r="F1525" s="55" t="s">
        <v>1598</v>
      </c>
      <c r="G1525" s="55" t="s">
        <v>1592</v>
      </c>
      <c r="H1525" s="55"/>
      <c r="I1525" s="55"/>
      <c r="J1525" s="55"/>
      <c r="K1525" s="55"/>
    </row>
    <row r="1526" spans="1:11" ht="14.25" customHeight="1">
      <c r="A1526" s="11"/>
      <c r="B1526" s="15"/>
      <c r="C1526" s="55"/>
      <c r="E1526" s="45" t="s">
        <v>1613</v>
      </c>
      <c r="F1526" s="45">
        <v>4</v>
      </c>
      <c r="G1526" s="55" t="s">
        <v>1592</v>
      </c>
      <c r="H1526" s="55"/>
      <c r="I1526" s="55"/>
      <c r="J1526" s="55"/>
      <c r="K1526" s="55"/>
    </row>
    <row r="1527" spans="1:11" ht="14.25" customHeight="1">
      <c r="A1527" s="11"/>
      <c r="B1527" s="15"/>
      <c r="C1527" s="55"/>
      <c r="E1527" s="95" t="s">
        <v>1690</v>
      </c>
      <c r="F1527" s="55" t="s">
        <v>1598</v>
      </c>
      <c r="G1527" s="55" t="s">
        <v>1592</v>
      </c>
      <c r="H1527" s="55"/>
      <c r="I1527" s="55"/>
      <c r="J1527" s="55"/>
      <c r="K1527" s="55"/>
    </row>
    <row r="1528" spans="1:11" ht="14.25" customHeight="1">
      <c r="A1528" s="11"/>
      <c r="B1528" s="15"/>
      <c r="C1528" s="55"/>
      <c r="E1528" s="95" t="s">
        <v>670</v>
      </c>
      <c r="F1528" s="55" t="s">
        <v>1598</v>
      </c>
      <c r="G1528" s="55" t="s">
        <v>1592</v>
      </c>
      <c r="H1528" s="55"/>
      <c r="I1528" s="55"/>
      <c r="J1528" s="55"/>
      <c r="K1528" s="55"/>
    </row>
    <row r="1529" spans="1:11" ht="14.25" customHeight="1">
      <c r="A1529" s="11"/>
      <c r="B1529" s="15"/>
      <c r="C1529" s="55"/>
      <c r="E1529" s="55" t="s">
        <v>1692</v>
      </c>
      <c r="F1529" s="55" t="s">
        <v>1598</v>
      </c>
      <c r="G1529" s="55" t="s">
        <v>1592</v>
      </c>
      <c r="H1529" s="55"/>
      <c r="I1529" s="55"/>
      <c r="J1529" s="55"/>
      <c r="K1529" s="55"/>
    </row>
    <row r="1530" spans="1:11" ht="14.25" customHeight="1">
      <c r="A1530" s="11"/>
      <c r="B1530" s="15"/>
      <c r="C1530" s="55"/>
      <c r="E1530" s="95" t="s">
        <v>1703</v>
      </c>
      <c r="F1530" s="55" t="s">
        <v>1598</v>
      </c>
      <c r="G1530" s="55" t="s">
        <v>1592</v>
      </c>
      <c r="H1530" s="55"/>
      <c r="I1530" s="55"/>
      <c r="J1530" s="55"/>
      <c r="K1530" s="55"/>
    </row>
    <row r="1531" spans="1:11" ht="14.25" customHeight="1">
      <c r="A1531" s="11"/>
      <c r="B1531" s="15"/>
      <c r="C1531" s="55"/>
      <c r="E1531" s="95" t="s">
        <v>816</v>
      </c>
      <c r="F1531" s="55" t="s">
        <v>1598</v>
      </c>
      <c r="G1531" s="55" t="s">
        <v>1592</v>
      </c>
      <c r="H1531" s="55"/>
      <c r="I1531" s="55"/>
      <c r="J1531" s="55"/>
      <c r="K1531" s="55"/>
    </row>
    <row r="1532" spans="1:11" ht="14.25" customHeight="1">
      <c r="A1532" s="11"/>
      <c r="B1532" s="15"/>
      <c r="C1532" s="55"/>
      <c r="E1532" s="95" t="s">
        <v>136</v>
      </c>
      <c r="F1532" s="55">
        <v>1.2</v>
      </c>
      <c r="G1532" s="55" t="s">
        <v>1592</v>
      </c>
      <c r="H1532" s="55"/>
      <c r="I1532" s="55"/>
      <c r="J1532" s="55"/>
      <c r="K1532" s="55"/>
    </row>
    <row r="1533" spans="1:11" ht="14.25" customHeight="1">
      <c r="A1533" s="11"/>
      <c r="B1533" s="15"/>
      <c r="C1533" s="55"/>
      <c r="E1533" s="55" t="s">
        <v>1704</v>
      </c>
      <c r="F1533" s="55">
        <v>0.2</v>
      </c>
      <c r="G1533" s="55" t="s">
        <v>1592</v>
      </c>
      <c r="H1533" s="55"/>
      <c r="I1533" s="55"/>
      <c r="J1533" s="55"/>
      <c r="K1533" s="55"/>
    </row>
    <row r="1534" spans="1:11" ht="14.25" customHeight="1">
      <c r="A1534" s="11"/>
      <c r="B1534" s="15"/>
      <c r="C1534" s="55"/>
      <c r="E1534" s="95" t="s">
        <v>1474</v>
      </c>
      <c r="F1534" s="55" t="s">
        <v>1598</v>
      </c>
      <c r="G1534" s="55" t="s">
        <v>1592</v>
      </c>
      <c r="H1534" s="55"/>
      <c r="I1534" s="55"/>
      <c r="J1534" s="55"/>
      <c r="K1534" s="55"/>
    </row>
    <row r="1535" spans="1:11" ht="14.25" customHeight="1">
      <c r="A1535" s="11"/>
      <c r="B1535" s="15"/>
      <c r="C1535" s="55"/>
      <c r="E1535" s="55" t="s">
        <v>1624</v>
      </c>
      <c r="F1535" s="55" t="s">
        <v>1598</v>
      </c>
      <c r="G1535" s="55" t="s">
        <v>1592</v>
      </c>
      <c r="H1535" s="55"/>
      <c r="I1535" s="55"/>
      <c r="J1535" s="55"/>
      <c r="K1535" s="55"/>
    </row>
    <row r="1536" spans="1:11" ht="14.25" customHeight="1">
      <c r="A1536" s="11"/>
      <c r="B1536" s="15"/>
      <c r="C1536" s="55"/>
      <c r="E1536" s="45" t="s">
        <v>1625</v>
      </c>
      <c r="F1536" s="45">
        <v>1</v>
      </c>
      <c r="G1536" s="55" t="s">
        <v>1592</v>
      </c>
      <c r="H1536" s="55"/>
      <c r="I1536" s="55"/>
      <c r="J1536" s="55"/>
      <c r="K1536" s="55"/>
    </row>
    <row r="1537" spans="1:11" ht="14.25" customHeight="1">
      <c r="A1537" s="11"/>
      <c r="B1537" s="15"/>
      <c r="C1537" s="55"/>
      <c r="E1537" s="55" t="s">
        <v>1626</v>
      </c>
      <c r="F1537" s="55" t="s">
        <v>1598</v>
      </c>
      <c r="G1537" s="55" t="s">
        <v>1592</v>
      </c>
      <c r="H1537" s="55"/>
      <c r="I1537" s="55"/>
      <c r="J1537" s="55"/>
      <c r="K1537" s="55"/>
    </row>
    <row r="1538" spans="1:11" ht="14.25" customHeight="1">
      <c r="A1538" s="11"/>
      <c r="B1538" s="15"/>
      <c r="C1538" s="55"/>
      <c r="E1538" s="55" t="s">
        <v>1627</v>
      </c>
      <c r="F1538" s="55" t="s">
        <v>1598</v>
      </c>
      <c r="G1538" s="55" t="s">
        <v>1592</v>
      </c>
      <c r="H1538" s="55"/>
      <c r="I1538" s="55"/>
      <c r="J1538" s="55"/>
      <c r="K1538" s="55"/>
    </row>
    <row r="1539" spans="1:11" ht="14.25" customHeight="1">
      <c r="A1539" s="11"/>
      <c r="B1539" s="15"/>
      <c r="C1539" s="55"/>
      <c r="E1539" s="55"/>
      <c r="F1539" s="55"/>
      <c r="G1539" s="55"/>
      <c r="H1539" s="55"/>
      <c r="I1539" s="55"/>
      <c r="J1539" s="55"/>
      <c r="K1539" s="55"/>
    </row>
    <row r="1540" spans="1:11" ht="14.25" customHeight="1">
      <c r="A1540" s="30" t="s">
        <v>262</v>
      </c>
      <c r="B1540" s="15" t="s">
        <v>263</v>
      </c>
      <c r="C1540" s="55">
        <v>1037</v>
      </c>
      <c r="E1540" s="45" t="s">
        <v>1635</v>
      </c>
      <c r="H1540" s="55" t="s">
        <v>1636</v>
      </c>
      <c r="I1540" s="55" t="s">
        <v>1637</v>
      </c>
      <c r="J1540" s="55" t="s">
        <v>1638</v>
      </c>
      <c r="K1540" s="55" t="s">
        <v>1639</v>
      </c>
    </row>
    <row r="1541" spans="1:11" ht="14.25" customHeight="1">
      <c r="E1541" s="55" t="s">
        <v>1705</v>
      </c>
      <c r="F1541" s="55">
        <v>1.7</v>
      </c>
      <c r="G1541" s="55" t="s">
        <v>1554</v>
      </c>
      <c r="H1541" s="55"/>
      <c r="I1541" s="55"/>
      <c r="J1541" s="55"/>
      <c r="K1541" s="55"/>
    </row>
    <row r="1542" spans="1:11" ht="14.25" customHeight="1">
      <c r="F1542" s="55">
        <v>5.0000000000000001E-3</v>
      </c>
      <c r="G1542" s="55" t="s">
        <v>1641</v>
      </c>
      <c r="H1542" s="55"/>
      <c r="I1542" s="55"/>
      <c r="J1542" s="55"/>
      <c r="K1542" s="55"/>
    </row>
    <row r="1543" spans="1:11" ht="14.25" customHeight="1">
      <c r="E1543" s="55" t="s">
        <v>1706</v>
      </c>
      <c r="F1543" s="55">
        <v>0.03</v>
      </c>
      <c r="G1543" s="55" t="s">
        <v>1554</v>
      </c>
      <c r="H1543" s="55"/>
      <c r="I1543" s="55"/>
      <c r="J1543" s="55"/>
      <c r="K1543" s="55"/>
    </row>
    <row r="1544" spans="1:11" ht="14.25" customHeight="1">
      <c r="E1544" s="55"/>
      <c r="F1544" s="55">
        <v>4.0000000000000003E-5</v>
      </c>
      <c r="G1544" s="55" t="s">
        <v>1641</v>
      </c>
      <c r="H1544" s="55"/>
      <c r="I1544" s="55"/>
      <c r="J1544" s="55"/>
      <c r="K1544" s="55"/>
    </row>
    <row r="1545" spans="1:11" ht="14.25" customHeight="1">
      <c r="E1545" s="55" t="s">
        <v>1642</v>
      </c>
      <c r="F1545" s="55">
        <v>0.2</v>
      </c>
      <c r="G1545" s="55" t="s">
        <v>1554</v>
      </c>
      <c r="H1545" s="55"/>
      <c r="I1545" s="55"/>
      <c r="J1545" s="55"/>
      <c r="K1545" s="55"/>
    </row>
    <row r="1546" spans="1:11" ht="14.25" customHeight="1">
      <c r="F1546" s="55">
        <v>0.2</v>
      </c>
      <c r="G1546" s="55" t="s">
        <v>1641</v>
      </c>
      <c r="H1546" s="55"/>
      <c r="I1546" s="55"/>
      <c r="J1546" s="55"/>
      <c r="K1546" s="55"/>
    </row>
    <row r="1547" spans="1:11" ht="14.25" customHeight="1">
      <c r="E1547" s="55" t="s">
        <v>1707</v>
      </c>
      <c r="F1547" s="55">
        <v>0.2</v>
      </c>
      <c r="G1547" s="55" t="s">
        <v>1554</v>
      </c>
      <c r="H1547" s="55"/>
      <c r="I1547" s="55"/>
      <c r="J1547" s="55"/>
      <c r="K1547" s="55"/>
    </row>
    <row r="1548" spans="1:11" ht="14.25" customHeight="1">
      <c r="F1548" s="55">
        <v>0.7</v>
      </c>
      <c r="G1548" s="55" t="s">
        <v>1641</v>
      </c>
      <c r="H1548" s="55"/>
      <c r="I1548" s="55"/>
      <c r="J1548" s="55"/>
      <c r="K1548" s="55"/>
    </row>
    <row r="1549" spans="1:11" ht="14.25" customHeight="1">
      <c r="E1549" s="55" t="s">
        <v>1644</v>
      </c>
      <c r="F1549" s="55">
        <v>1.4</v>
      </c>
      <c r="G1549" s="55" t="s">
        <v>1554</v>
      </c>
      <c r="H1549" s="55"/>
      <c r="I1549" s="55"/>
      <c r="J1549" s="55"/>
      <c r="K1549" s="55"/>
    </row>
    <row r="1550" spans="1:11" ht="14.25" customHeight="1">
      <c r="F1550" s="55">
        <v>0.2</v>
      </c>
      <c r="G1550" s="55" t="s">
        <v>1641</v>
      </c>
      <c r="H1550" s="55"/>
      <c r="I1550" s="55"/>
      <c r="J1550" s="55"/>
      <c r="K1550" s="55"/>
    </row>
    <row r="1551" spans="1:11" ht="14.25" customHeight="1">
      <c r="E1551" s="45" t="s">
        <v>1645</v>
      </c>
      <c r="H1551" s="55"/>
      <c r="I1551" s="55"/>
      <c r="J1551" s="55"/>
      <c r="K1551" s="55"/>
    </row>
    <row r="1552" spans="1:11" ht="14.25" customHeight="1">
      <c r="E1552" s="55" t="s">
        <v>1708</v>
      </c>
      <c r="F1552" s="55">
        <v>0.4</v>
      </c>
      <c r="G1552" s="55" t="s">
        <v>1554</v>
      </c>
      <c r="H1552" s="55"/>
      <c r="I1552" s="55"/>
      <c r="J1552" s="55"/>
      <c r="K1552" s="55"/>
    </row>
    <row r="1553" spans="5:11" ht="14.25" customHeight="1">
      <c r="F1553" s="55">
        <v>3.0000000000000001E-3</v>
      </c>
      <c r="G1553" s="55" t="s">
        <v>1641</v>
      </c>
      <c r="H1553" s="55"/>
      <c r="I1553" s="55"/>
      <c r="J1553" s="55"/>
      <c r="K1553" s="55"/>
    </row>
    <row r="1554" spans="5:11" ht="14.25" customHeight="1">
      <c r="E1554" s="55" t="s">
        <v>1709</v>
      </c>
      <c r="F1554" s="55">
        <v>0.2</v>
      </c>
      <c r="G1554" s="55" t="s">
        <v>1554</v>
      </c>
      <c r="H1554" s="55"/>
      <c r="I1554" s="55"/>
      <c r="J1554" s="55"/>
      <c r="K1554" s="55"/>
    </row>
    <row r="1555" spans="5:11" ht="14.25" customHeight="1">
      <c r="F1555" s="55">
        <v>1E-3</v>
      </c>
      <c r="G1555" s="55" t="s">
        <v>1641</v>
      </c>
      <c r="H1555" s="55"/>
      <c r="I1555" s="55"/>
      <c r="J1555" s="55"/>
      <c r="K1555" s="55"/>
    </row>
    <row r="1556" spans="5:11" ht="14.25" customHeight="1">
      <c r="E1556" s="55" t="s">
        <v>1710</v>
      </c>
      <c r="F1556" s="55">
        <v>0.1</v>
      </c>
      <c r="G1556" s="55" t="s">
        <v>1554</v>
      </c>
      <c r="H1556" s="55"/>
      <c r="I1556" s="55"/>
      <c r="J1556" s="55"/>
      <c r="K1556" s="55"/>
    </row>
    <row r="1557" spans="5:11" ht="14.25" customHeight="1">
      <c r="F1557" s="55">
        <v>1E-3</v>
      </c>
      <c r="G1557" s="55" t="s">
        <v>1641</v>
      </c>
      <c r="H1557" s="55"/>
      <c r="I1557" s="55"/>
      <c r="J1557" s="55"/>
      <c r="K1557" s="55"/>
    </row>
    <row r="1558" spans="5:11" ht="14.25" customHeight="1">
      <c r="E1558" s="55" t="s">
        <v>1711</v>
      </c>
      <c r="F1558" s="55">
        <v>0.4</v>
      </c>
      <c r="G1558" s="55" t="s">
        <v>1554</v>
      </c>
      <c r="H1558" s="55"/>
      <c r="I1558" s="55"/>
      <c r="J1558" s="55"/>
      <c r="K1558" s="55"/>
    </row>
    <row r="1559" spans="5:11" ht="14.25" customHeight="1">
      <c r="F1559" s="55">
        <v>1E-3</v>
      </c>
      <c r="G1559" s="55" t="s">
        <v>1641</v>
      </c>
      <c r="H1559" s="55"/>
      <c r="I1559" s="55"/>
      <c r="J1559" s="55"/>
      <c r="K1559" s="55"/>
    </row>
    <row r="1560" spans="5:11" ht="14.25" customHeight="1">
      <c r="E1560" s="55" t="s">
        <v>1712</v>
      </c>
      <c r="F1560" s="55">
        <v>0.1</v>
      </c>
      <c r="G1560" s="55" t="s">
        <v>1554</v>
      </c>
      <c r="H1560" s="55"/>
      <c r="I1560" s="55"/>
      <c r="J1560" s="55"/>
      <c r="K1560" s="55"/>
    </row>
    <row r="1561" spans="5:11" ht="14.25" customHeight="1">
      <c r="F1561" s="55">
        <v>0.2</v>
      </c>
      <c r="G1561" s="55" t="s">
        <v>1641</v>
      </c>
      <c r="H1561" s="55"/>
      <c r="I1561" s="55"/>
      <c r="J1561" s="55"/>
      <c r="K1561" s="55"/>
    </row>
    <row r="1562" spans="5:11" ht="14.25" customHeight="1">
      <c r="E1562" s="55" t="s">
        <v>1713</v>
      </c>
      <c r="F1562" s="55">
        <v>0.1</v>
      </c>
      <c r="G1562" s="55" t="s">
        <v>1554</v>
      </c>
      <c r="H1562" s="55"/>
      <c r="I1562" s="55"/>
      <c r="J1562" s="55"/>
      <c r="K1562" s="55"/>
    </row>
    <row r="1563" spans="5:11" ht="14.25" customHeight="1">
      <c r="E1563" s="55"/>
      <c r="F1563" s="55">
        <v>1E-3</v>
      </c>
      <c r="G1563" s="55" t="s">
        <v>1641</v>
      </c>
      <c r="H1563" s="55"/>
      <c r="I1563" s="55"/>
      <c r="J1563" s="55"/>
      <c r="K1563" s="55"/>
    </row>
    <row r="1564" spans="5:11" ht="14.25" customHeight="1">
      <c r="E1564" s="55" t="s">
        <v>1714</v>
      </c>
      <c r="F1564" s="55">
        <v>0.1</v>
      </c>
      <c r="G1564" s="55" t="s">
        <v>1554</v>
      </c>
      <c r="H1564" s="55"/>
      <c r="I1564" s="55"/>
      <c r="J1564" s="55"/>
      <c r="K1564" s="55"/>
    </row>
    <row r="1565" spans="5:11" ht="14.25" customHeight="1">
      <c r="E1565" s="55"/>
      <c r="F1565" s="55">
        <v>1</v>
      </c>
      <c r="G1565" s="55" t="s">
        <v>1641</v>
      </c>
      <c r="H1565" s="55"/>
      <c r="I1565" s="55"/>
      <c r="J1565" s="55"/>
      <c r="K1565" s="55"/>
    </row>
    <row r="1566" spans="5:11" ht="14.25" customHeight="1">
      <c r="E1566" s="45" t="s">
        <v>1651</v>
      </c>
      <c r="H1566" s="55"/>
      <c r="I1566" s="55"/>
      <c r="J1566" s="55"/>
      <c r="K1566" s="55"/>
    </row>
    <row r="1567" spans="5:11" ht="14.25" customHeight="1">
      <c r="E1567" s="55" t="s">
        <v>1652</v>
      </c>
      <c r="F1567" s="55">
        <v>0.1</v>
      </c>
      <c r="G1567" s="55" t="s">
        <v>1554</v>
      </c>
    </row>
    <row r="1568" spans="5:11" ht="14.25" customHeight="1">
      <c r="F1568" s="55">
        <v>3.0000000000000001E-3</v>
      </c>
      <c r="G1568" s="55" t="s">
        <v>1641</v>
      </c>
    </row>
    <row r="1569" spans="5:7" ht="14.25" customHeight="1">
      <c r="E1569" s="55" t="s">
        <v>1653</v>
      </c>
      <c r="F1569" s="55">
        <v>0.3</v>
      </c>
      <c r="G1569" s="55" t="s">
        <v>1554</v>
      </c>
    </row>
    <row r="1570" spans="5:7" ht="14.25" customHeight="1">
      <c r="F1570" s="55">
        <v>0.5</v>
      </c>
      <c r="G1570" s="55" t="s">
        <v>1641</v>
      </c>
    </row>
    <row r="1571" spans="5:7" ht="14.25" customHeight="1">
      <c r="E1571" s="55" t="s">
        <v>1654</v>
      </c>
      <c r="F1571" s="55">
        <v>0.1</v>
      </c>
      <c r="G1571" s="55" t="s">
        <v>1554</v>
      </c>
    </row>
    <row r="1572" spans="5:7" ht="14.25" customHeight="1">
      <c r="F1572" s="55">
        <v>0.4</v>
      </c>
      <c r="G1572" s="55" t="s">
        <v>1641</v>
      </c>
    </row>
    <row r="1573" spans="5:7" ht="14.25" customHeight="1">
      <c r="E1573" s="55" t="s">
        <v>1655</v>
      </c>
      <c r="F1573" s="55">
        <v>0.6</v>
      </c>
      <c r="G1573" s="55" t="s">
        <v>1554</v>
      </c>
    </row>
    <row r="1574" spans="5:7" ht="14.25" customHeight="1">
      <c r="F1574" s="55">
        <v>0.02</v>
      </c>
      <c r="G1574" s="55" t="s">
        <v>1641</v>
      </c>
    </row>
    <row r="1575" spans="5:7" ht="14.25" customHeight="1">
      <c r="E1575" s="55" t="s">
        <v>1656</v>
      </c>
      <c r="F1575" s="55">
        <v>1.3</v>
      </c>
      <c r="G1575" s="55" t="s">
        <v>1554</v>
      </c>
    </row>
    <row r="1576" spans="5:7" ht="14.25" customHeight="1">
      <c r="F1576" s="55">
        <v>0.1</v>
      </c>
      <c r="G1576" s="55" t="s">
        <v>1641</v>
      </c>
    </row>
    <row r="1577" spans="5:7" ht="14.25" customHeight="1">
      <c r="E1577" s="55" t="s">
        <v>1715</v>
      </c>
      <c r="F1577" s="55">
        <v>1.2</v>
      </c>
      <c r="G1577" s="55" t="s">
        <v>1554</v>
      </c>
    </row>
    <row r="1578" spans="5:7" ht="14.25" customHeight="1">
      <c r="E1578" s="55"/>
      <c r="F1578" s="55">
        <v>2E-3</v>
      </c>
      <c r="G1578" s="55" t="s">
        <v>1641</v>
      </c>
    </row>
    <row r="1579" spans="5:7" ht="14.25" customHeight="1">
      <c r="E1579" s="45" t="s">
        <v>1716</v>
      </c>
    </row>
    <row r="1580" spans="5:7" ht="14.25" customHeight="1">
      <c r="E1580" s="55" t="s">
        <v>1717</v>
      </c>
      <c r="F1580" s="55">
        <v>0.2</v>
      </c>
      <c r="G1580" s="55" t="s">
        <v>1554</v>
      </c>
    </row>
    <row r="1581" spans="5:7" ht="14.25" customHeight="1">
      <c r="E1581" s="55"/>
      <c r="F1581" s="55">
        <v>6.0000000000000001E-3</v>
      </c>
      <c r="G1581" s="55" t="s">
        <v>1641</v>
      </c>
    </row>
    <row r="1582" spans="5:7" ht="14.25" customHeight="1">
      <c r="E1582" s="55" t="s">
        <v>1718</v>
      </c>
      <c r="F1582" s="55">
        <v>0.1</v>
      </c>
      <c r="G1582" s="55" t="s">
        <v>1554</v>
      </c>
    </row>
    <row r="1583" spans="5:7" ht="14.25" customHeight="1">
      <c r="E1583" s="55"/>
      <c r="F1583" s="55">
        <v>5.0000000000000001E-3</v>
      </c>
      <c r="G1583" s="55" t="s">
        <v>1641</v>
      </c>
    </row>
    <row r="1584" spans="5:7" ht="14.25" customHeight="1">
      <c r="E1584" s="55" t="s">
        <v>1719</v>
      </c>
      <c r="F1584" s="55">
        <v>5.0000000000000001E-3</v>
      </c>
      <c r="G1584" s="55" t="s">
        <v>1554</v>
      </c>
    </row>
    <row r="1585" spans="5:7" ht="14.25" customHeight="1">
      <c r="F1585" s="55" t="s">
        <v>1720</v>
      </c>
      <c r="G1585" s="55" t="s">
        <v>1641</v>
      </c>
    </row>
    <row r="1586" spans="5:7" ht="14.25" customHeight="1">
      <c r="E1586" s="55" t="s">
        <v>1721</v>
      </c>
      <c r="F1586" s="55">
        <v>0.1</v>
      </c>
      <c r="G1586" s="55" t="s">
        <v>1554</v>
      </c>
    </row>
    <row r="1587" spans="5:7" ht="14.25" customHeight="1">
      <c r="F1587" s="55">
        <v>0.01</v>
      </c>
      <c r="G1587" s="55" t="s">
        <v>1641</v>
      </c>
    </row>
    <row r="1588" spans="5:7" ht="14.25" customHeight="1">
      <c r="E1588" s="55" t="s">
        <v>1722</v>
      </c>
      <c r="F1588" s="55">
        <v>0.6</v>
      </c>
      <c r="G1588" s="55" t="s">
        <v>1554</v>
      </c>
    </row>
    <row r="1589" spans="5:7" ht="14.25" customHeight="1">
      <c r="F1589" s="55">
        <v>3.0000000000000001E-3</v>
      </c>
      <c r="G1589" s="55" t="s">
        <v>1641</v>
      </c>
    </row>
    <row r="1590" spans="5:7" ht="14.25" customHeight="1">
      <c r="E1590" s="55" t="s">
        <v>1723</v>
      </c>
      <c r="F1590" s="55">
        <v>0.1</v>
      </c>
      <c r="G1590" s="55" t="s">
        <v>1554</v>
      </c>
    </row>
    <row r="1591" spans="5:7" ht="14.25" customHeight="1">
      <c r="F1591" s="55">
        <v>1E-3</v>
      </c>
      <c r="G1591" s="55" t="s">
        <v>1641</v>
      </c>
    </row>
    <row r="1592" spans="5:7" ht="14.25" customHeight="1">
      <c r="E1592" s="55" t="s">
        <v>1724</v>
      </c>
      <c r="F1592" s="55">
        <v>3.0000000000000001E-3</v>
      </c>
      <c r="G1592" s="55" t="s">
        <v>1554</v>
      </c>
    </row>
    <row r="1593" spans="5:7" ht="14.25" customHeight="1">
      <c r="F1593" s="55">
        <v>1E-4</v>
      </c>
      <c r="G1593" s="55" t="s">
        <v>1641</v>
      </c>
    </row>
    <row r="1594" spans="5:7" ht="14.25" customHeight="1">
      <c r="E1594" s="55" t="s">
        <v>1725</v>
      </c>
      <c r="F1594" s="55">
        <v>1.2</v>
      </c>
      <c r="G1594" s="55" t="s">
        <v>1554</v>
      </c>
    </row>
    <row r="1595" spans="5:7" ht="14.25" customHeight="1">
      <c r="F1595" s="55">
        <v>5.0000000000000001E-3</v>
      </c>
      <c r="G1595" s="55" t="s">
        <v>1641</v>
      </c>
    </row>
    <row r="1596" spans="5:7" ht="14.25" customHeight="1">
      <c r="E1596" s="55" t="s">
        <v>1726</v>
      </c>
      <c r="F1596" s="55">
        <v>2.7</v>
      </c>
      <c r="G1596" s="55" t="s">
        <v>1554</v>
      </c>
    </row>
    <row r="1597" spans="5:7" ht="14.25" customHeight="1">
      <c r="F1597" s="55">
        <v>7.0000000000000001E-3</v>
      </c>
      <c r="G1597" s="55" t="s">
        <v>1641</v>
      </c>
    </row>
    <row r="1598" spans="5:7" ht="14.25" customHeight="1">
      <c r="E1598" s="55" t="s">
        <v>1727</v>
      </c>
      <c r="F1598" s="55">
        <v>2.6</v>
      </c>
      <c r="G1598" s="55" t="s">
        <v>1554</v>
      </c>
    </row>
    <row r="1599" spans="5:7" ht="14.25" customHeight="1">
      <c r="F1599" s="55">
        <v>3.0000000000000001E-3</v>
      </c>
      <c r="G1599" s="55" t="s">
        <v>1641</v>
      </c>
    </row>
    <row r="1600" spans="5:7" ht="14.25" customHeight="1">
      <c r="E1600" s="55" t="s">
        <v>1728</v>
      </c>
      <c r="F1600" s="55">
        <v>1.3</v>
      </c>
      <c r="G1600" s="55" t="s">
        <v>1554</v>
      </c>
    </row>
    <row r="1601" spans="5:7" ht="14.25" customHeight="1">
      <c r="F1601" s="55">
        <v>4.0000000000000001E-3</v>
      </c>
      <c r="G1601" s="55" t="s">
        <v>1641</v>
      </c>
    </row>
    <row r="1602" spans="5:7" ht="14.25" customHeight="1">
      <c r="E1602" s="55" t="s">
        <v>1729</v>
      </c>
      <c r="F1602" s="55">
        <v>0</v>
      </c>
      <c r="G1602" s="55" t="s">
        <v>1554</v>
      </c>
    </row>
    <row r="1603" spans="5:7" ht="14.25" customHeight="1">
      <c r="F1603" s="55">
        <v>1E-3</v>
      </c>
      <c r="G1603" s="55" t="s">
        <v>1641</v>
      </c>
    </row>
    <row r="1604" spans="5:7" ht="14.25" customHeight="1">
      <c r="E1604" s="55" t="s">
        <v>1730</v>
      </c>
      <c r="F1604" s="55">
        <v>0.1</v>
      </c>
      <c r="G1604" s="55" t="s">
        <v>1554</v>
      </c>
    </row>
    <row r="1605" spans="5:7" ht="14.25" customHeight="1">
      <c r="E1605" s="55"/>
      <c r="F1605" s="55">
        <v>0</v>
      </c>
      <c r="G1605" s="55" t="s">
        <v>1641</v>
      </c>
    </row>
    <row r="1606" spans="5:7" ht="14.25" customHeight="1">
      <c r="E1606" s="45" t="s">
        <v>1731</v>
      </c>
      <c r="F1606" s="55"/>
      <c r="G1606" s="55"/>
    </row>
    <row r="1607" spans="5:7" ht="14.25" customHeight="1">
      <c r="E1607" s="55" t="s">
        <v>1732</v>
      </c>
      <c r="F1607" s="55">
        <v>0.6</v>
      </c>
      <c r="G1607" s="55" t="s">
        <v>1554</v>
      </c>
    </row>
    <row r="1608" spans="5:7" ht="14.25" customHeight="1">
      <c r="F1608" s="55">
        <v>1.9E-2</v>
      </c>
      <c r="G1608" s="55" t="s">
        <v>1641</v>
      </c>
    </row>
    <row r="1609" spans="5:7" ht="14.25" customHeight="1">
      <c r="E1609" s="55" t="s">
        <v>1733</v>
      </c>
      <c r="F1609" s="55">
        <v>0.2</v>
      </c>
      <c r="G1609" s="55" t="s">
        <v>1554</v>
      </c>
    </row>
    <row r="1610" spans="5:7" ht="14.25" customHeight="1">
      <c r="F1610" s="55">
        <v>2E-3</v>
      </c>
      <c r="G1610" s="55" t="s">
        <v>1641</v>
      </c>
    </row>
    <row r="1611" spans="5:7" ht="14.25" customHeight="1">
      <c r="E1611" s="55" t="s">
        <v>1734</v>
      </c>
      <c r="F1611" s="55">
        <v>0.3</v>
      </c>
      <c r="G1611" s="55" t="s">
        <v>1554</v>
      </c>
    </row>
    <row r="1612" spans="5:7" ht="14.25" customHeight="1">
      <c r="F1612" s="101">
        <v>6.0000000000000001E-3</v>
      </c>
      <c r="G1612" s="55" t="s">
        <v>1641</v>
      </c>
    </row>
    <row r="1613" spans="5:7" ht="14.25" customHeight="1">
      <c r="E1613" s="55" t="s">
        <v>1735</v>
      </c>
      <c r="F1613" s="101">
        <v>0.8</v>
      </c>
      <c r="G1613" s="55" t="s">
        <v>1554</v>
      </c>
    </row>
    <row r="1614" spans="5:7" ht="14.25" customHeight="1">
      <c r="F1614" s="101">
        <v>6.0000000000000001E-3</v>
      </c>
      <c r="G1614" s="55" t="s">
        <v>1641</v>
      </c>
    </row>
    <row r="1615" spans="5:7" ht="14.25" customHeight="1">
      <c r="E1615" s="55" t="s">
        <v>1736</v>
      </c>
      <c r="F1615" s="101">
        <v>0.3</v>
      </c>
      <c r="G1615" s="55" t="s">
        <v>1554</v>
      </c>
    </row>
    <row r="1616" spans="5:7" ht="14.25" customHeight="1">
      <c r="F1616" s="101">
        <v>0.2</v>
      </c>
      <c r="G1616" s="55" t="s">
        <v>1641</v>
      </c>
    </row>
    <row r="1617" spans="5:7" ht="14.25" customHeight="1">
      <c r="E1617" s="55" t="s">
        <v>1737</v>
      </c>
      <c r="F1617" s="101">
        <v>29</v>
      </c>
      <c r="G1617" s="55" t="s">
        <v>1554</v>
      </c>
    </row>
    <row r="1618" spans="5:7" ht="14.25" customHeight="1">
      <c r="F1618" s="101">
        <v>2.8000000000000001E-2</v>
      </c>
      <c r="G1618" s="55" t="s">
        <v>1641</v>
      </c>
    </row>
    <row r="1619" spans="5:7" ht="14.25" customHeight="1">
      <c r="E1619" s="55" t="s">
        <v>1738</v>
      </c>
      <c r="F1619" s="101">
        <v>0.1</v>
      </c>
      <c r="G1619" s="55" t="s">
        <v>1554</v>
      </c>
    </row>
    <row r="1620" spans="5:7" ht="14.25" customHeight="1">
      <c r="F1620" s="101">
        <v>0.1</v>
      </c>
      <c r="G1620" s="55" t="s">
        <v>1641</v>
      </c>
    </row>
    <row r="1621" spans="5:7" ht="14.25" customHeight="1">
      <c r="E1621" s="55" t="s">
        <v>1739</v>
      </c>
      <c r="F1621" s="101">
        <v>0.1</v>
      </c>
      <c r="G1621" s="55" t="s">
        <v>1554</v>
      </c>
    </row>
    <row r="1622" spans="5:7" ht="14.25" customHeight="1">
      <c r="F1622" s="101">
        <v>2E-3</v>
      </c>
      <c r="G1622" s="55" t="s">
        <v>1641</v>
      </c>
    </row>
    <row r="1623" spans="5:7" ht="14.25" customHeight="1">
      <c r="E1623" s="55" t="s">
        <v>1740</v>
      </c>
      <c r="F1623" s="101">
        <v>0.3</v>
      </c>
      <c r="G1623" s="55" t="s">
        <v>1554</v>
      </c>
    </row>
    <row r="1624" spans="5:7" ht="14.25" customHeight="1">
      <c r="F1624" s="101">
        <v>2.5</v>
      </c>
      <c r="G1624" s="55" t="s">
        <v>1641</v>
      </c>
    </row>
    <row r="1625" spans="5:7" ht="14.25" customHeight="1">
      <c r="E1625" s="55" t="s">
        <v>1741</v>
      </c>
      <c r="F1625" s="101">
        <v>0.8</v>
      </c>
      <c r="G1625" s="55" t="s">
        <v>1554</v>
      </c>
    </row>
    <row r="1626" spans="5:7" ht="14.25" customHeight="1">
      <c r="F1626" s="101">
        <v>2E-3</v>
      </c>
      <c r="G1626" s="55" t="s">
        <v>1641</v>
      </c>
    </row>
    <row r="1627" spans="5:7" ht="14.25" customHeight="1">
      <c r="E1627" s="55" t="s">
        <v>1742</v>
      </c>
      <c r="F1627" s="101">
        <v>1.8</v>
      </c>
      <c r="G1627" s="55" t="s">
        <v>1554</v>
      </c>
    </row>
    <row r="1628" spans="5:7" ht="14.25" customHeight="1">
      <c r="E1628" s="55"/>
      <c r="F1628" s="101">
        <v>2E-3</v>
      </c>
      <c r="G1628" s="55" t="s">
        <v>1641</v>
      </c>
    </row>
    <row r="1629" spans="5:7" ht="14.25" customHeight="1">
      <c r="E1629" s="45" t="s">
        <v>1657</v>
      </c>
    </row>
    <row r="1630" spans="5:7" ht="14.25" customHeight="1">
      <c r="E1630" s="55" t="s">
        <v>1658</v>
      </c>
      <c r="F1630" s="101">
        <v>5.5</v>
      </c>
      <c r="G1630" s="55" t="s">
        <v>1554</v>
      </c>
    </row>
    <row r="1631" spans="5:7" ht="14.25" customHeight="1">
      <c r="F1631" s="101">
        <v>0.2</v>
      </c>
      <c r="G1631" s="55" t="s">
        <v>1641</v>
      </c>
    </row>
    <row r="1632" spans="5:7" ht="14.25" customHeight="1">
      <c r="E1632" s="101" t="s">
        <v>1743</v>
      </c>
      <c r="F1632" s="101">
        <v>3.0000000000000001E-3</v>
      </c>
      <c r="G1632" s="101" t="s">
        <v>1554</v>
      </c>
    </row>
    <row r="1633" spans="5:7" ht="14.25" customHeight="1">
      <c r="F1633" s="101">
        <v>2.0000000000000001E-4</v>
      </c>
      <c r="G1633" s="101" t="s">
        <v>1641</v>
      </c>
    </row>
    <row r="1634" spans="5:7" ht="14.25" customHeight="1">
      <c r="E1634" s="101" t="s">
        <v>1744</v>
      </c>
      <c r="F1634" s="101">
        <v>0.02</v>
      </c>
      <c r="G1634" s="101" t="s">
        <v>1554</v>
      </c>
    </row>
    <row r="1635" spans="5:7" ht="14.25" customHeight="1">
      <c r="E1635" s="55"/>
      <c r="F1635" s="101">
        <v>2E-3</v>
      </c>
      <c r="G1635" s="101" t="s">
        <v>1641</v>
      </c>
    </row>
    <row r="1636" spans="5:7" ht="14.25" customHeight="1">
      <c r="E1636" s="55" t="s">
        <v>1659</v>
      </c>
      <c r="F1636" s="101">
        <v>0.4</v>
      </c>
      <c r="G1636" s="101" t="s">
        <v>1554</v>
      </c>
    </row>
    <row r="1637" spans="5:7" ht="14.25" customHeight="1">
      <c r="F1637" s="101">
        <v>0.1</v>
      </c>
      <c r="G1637" s="101" t="s">
        <v>1641</v>
      </c>
    </row>
    <row r="1638" spans="5:7" ht="14.25" customHeight="1">
      <c r="E1638" s="101" t="s">
        <v>1745</v>
      </c>
      <c r="F1638" s="101">
        <v>1</v>
      </c>
      <c r="G1638" s="101" t="s">
        <v>1554</v>
      </c>
    </row>
    <row r="1639" spans="5:7" ht="14.25" customHeight="1">
      <c r="E1639" s="55"/>
      <c r="F1639" s="101">
        <v>0.1</v>
      </c>
      <c r="G1639" s="101" t="s">
        <v>1641</v>
      </c>
    </row>
    <row r="1640" spans="5:7" ht="14.25" customHeight="1">
      <c r="E1640" s="101" t="s">
        <v>1746</v>
      </c>
      <c r="F1640" s="101">
        <v>0.02</v>
      </c>
      <c r="G1640" s="101" t="s">
        <v>1554</v>
      </c>
    </row>
    <row r="1641" spans="5:7" ht="14.25" customHeight="1">
      <c r="E1641" s="55"/>
      <c r="F1641" s="101">
        <v>4.0000000000000001E-3</v>
      </c>
      <c r="G1641" s="101" t="s">
        <v>1641</v>
      </c>
    </row>
    <row r="1642" spans="5:7" ht="14.25" customHeight="1">
      <c r="E1642" s="55" t="s">
        <v>1661</v>
      </c>
      <c r="F1642" s="101">
        <v>0.1</v>
      </c>
      <c r="G1642" s="55" t="s">
        <v>1554</v>
      </c>
    </row>
    <row r="1643" spans="5:7" ht="14.25" customHeight="1">
      <c r="F1643" s="101">
        <v>1E-3</v>
      </c>
      <c r="G1643" s="55" t="s">
        <v>1641</v>
      </c>
    </row>
    <row r="1644" spans="5:7" ht="14.25" customHeight="1">
      <c r="E1644" s="45" t="s">
        <v>1662</v>
      </c>
    </row>
    <row r="1645" spans="5:7" ht="14.25" customHeight="1">
      <c r="E1645" s="101" t="s">
        <v>1747</v>
      </c>
      <c r="F1645" s="101">
        <v>1E-3</v>
      </c>
      <c r="G1645" s="101" t="s">
        <v>1554</v>
      </c>
    </row>
    <row r="1646" spans="5:7" ht="14.25" customHeight="1">
      <c r="E1646" s="55"/>
      <c r="F1646" s="101">
        <v>1E-3</v>
      </c>
      <c r="G1646" s="101" t="s">
        <v>1641</v>
      </c>
    </row>
    <row r="1647" spans="5:7" ht="14.25" customHeight="1">
      <c r="E1647" s="55" t="s">
        <v>1663</v>
      </c>
      <c r="F1647" s="101">
        <v>1.3</v>
      </c>
      <c r="G1647" s="55" t="s">
        <v>1554</v>
      </c>
    </row>
    <row r="1648" spans="5:7" ht="14.25" customHeight="1">
      <c r="F1648" s="101">
        <v>0.6</v>
      </c>
      <c r="G1648" s="55" t="s">
        <v>1641</v>
      </c>
    </row>
    <row r="1649" spans="5:7" ht="14.25" customHeight="1">
      <c r="E1649" s="95" t="s">
        <v>1748</v>
      </c>
      <c r="F1649" s="101">
        <v>1E-3</v>
      </c>
      <c r="G1649" s="55" t="s">
        <v>1554</v>
      </c>
    </row>
    <row r="1650" spans="5:7" ht="14.25" customHeight="1">
      <c r="F1650" s="101" t="s">
        <v>1720</v>
      </c>
      <c r="G1650" s="55" t="s">
        <v>1641</v>
      </c>
    </row>
    <row r="1651" spans="5:7" ht="14.25" customHeight="1">
      <c r="E1651" s="55" t="s">
        <v>1749</v>
      </c>
      <c r="F1651" s="101">
        <v>1.4</v>
      </c>
      <c r="G1651" s="55" t="s">
        <v>1554</v>
      </c>
    </row>
    <row r="1652" spans="5:7" ht="14.25" customHeight="1">
      <c r="F1652" s="101">
        <v>1.5</v>
      </c>
      <c r="G1652" s="55" t="s">
        <v>1641</v>
      </c>
    </row>
    <row r="1653" spans="5:7" ht="14.25" customHeight="1">
      <c r="E1653" s="55" t="s">
        <v>1750</v>
      </c>
      <c r="F1653" s="101">
        <v>4.9000000000000004</v>
      </c>
      <c r="G1653" s="55" t="s">
        <v>1554</v>
      </c>
    </row>
    <row r="1654" spans="5:7" ht="14.25" customHeight="1">
      <c r="F1654" s="101">
        <v>6.3</v>
      </c>
      <c r="G1654" s="55" t="s">
        <v>1641</v>
      </c>
    </row>
    <row r="1655" spans="5:7" ht="14.25" customHeight="1">
      <c r="E1655" s="55" t="s">
        <v>1751</v>
      </c>
      <c r="F1655" s="101">
        <v>0.6</v>
      </c>
      <c r="G1655" s="55" t="s">
        <v>1554</v>
      </c>
    </row>
    <row r="1656" spans="5:7" ht="14.25" customHeight="1">
      <c r="F1656" s="101">
        <v>0.3</v>
      </c>
      <c r="G1656" s="55" t="s">
        <v>1641</v>
      </c>
    </row>
    <row r="1657" spans="5:7" ht="14.25" customHeight="1">
      <c r="E1657" s="102" t="s">
        <v>1752</v>
      </c>
      <c r="F1657" s="55">
        <v>0.1</v>
      </c>
      <c r="G1657" s="55" t="s">
        <v>1554</v>
      </c>
    </row>
    <row r="1658" spans="5:7" ht="14.25" customHeight="1">
      <c r="E1658" s="101"/>
      <c r="F1658" s="55">
        <v>2.9999999999999997E-4</v>
      </c>
      <c r="G1658" s="55" t="s">
        <v>1641</v>
      </c>
    </row>
    <row r="1659" spans="5:7" ht="14.25" customHeight="1">
      <c r="E1659" s="45" t="s">
        <v>1668</v>
      </c>
    </row>
    <row r="1660" spans="5:7" ht="14.25" customHeight="1">
      <c r="E1660" s="101" t="s">
        <v>1753</v>
      </c>
      <c r="F1660" s="101">
        <v>1.9</v>
      </c>
      <c r="G1660" s="55" t="s">
        <v>1554</v>
      </c>
    </row>
    <row r="1661" spans="5:7" ht="14.25" customHeight="1">
      <c r="F1661" s="101">
        <v>5.0000000000000001E-3</v>
      </c>
      <c r="G1661" s="55" t="s">
        <v>1641</v>
      </c>
    </row>
    <row r="1662" spans="5:7" ht="14.25" customHeight="1">
      <c r="E1662" s="55" t="s">
        <v>1670</v>
      </c>
      <c r="F1662" s="101">
        <v>4.8</v>
      </c>
      <c r="G1662" s="55" t="s">
        <v>1554</v>
      </c>
    </row>
    <row r="1663" spans="5:7" ht="14.25" customHeight="1">
      <c r="F1663" s="101">
        <v>4</v>
      </c>
      <c r="G1663" s="55" t="s">
        <v>1641</v>
      </c>
    </row>
    <row r="1664" spans="5:7" ht="14.25" customHeight="1">
      <c r="E1664" s="55" t="s">
        <v>1754</v>
      </c>
      <c r="F1664" s="55">
        <v>1.3</v>
      </c>
      <c r="G1664" s="55" t="s">
        <v>1554</v>
      </c>
    </row>
    <row r="1665" spans="5:7" ht="14.25" customHeight="1">
      <c r="F1665" s="101">
        <v>4.2</v>
      </c>
      <c r="G1665" s="55" t="s">
        <v>1641</v>
      </c>
    </row>
    <row r="1666" spans="5:7" ht="14.25" customHeight="1">
      <c r="E1666" s="55" t="s">
        <v>1755</v>
      </c>
      <c r="F1666" s="101">
        <v>5.5</v>
      </c>
      <c r="G1666" s="101" t="s">
        <v>1554</v>
      </c>
    </row>
    <row r="1667" spans="5:7" ht="14.25" customHeight="1">
      <c r="F1667" s="101">
        <v>3.6999999999999998E-2</v>
      </c>
      <c r="G1667" s="101" t="s">
        <v>1641</v>
      </c>
    </row>
    <row r="1668" spans="5:7" ht="14.25" customHeight="1">
      <c r="E1668" s="55" t="s">
        <v>1756</v>
      </c>
      <c r="F1668" s="101">
        <v>0.6</v>
      </c>
      <c r="G1668" s="101" t="s">
        <v>1554</v>
      </c>
    </row>
    <row r="1669" spans="5:7" ht="14.25" customHeight="1">
      <c r="F1669" s="101">
        <v>8.0000000000000002E-3</v>
      </c>
      <c r="G1669" s="101" t="s">
        <v>1641</v>
      </c>
    </row>
    <row r="1670" spans="5:7" ht="14.25" customHeight="1">
      <c r="E1670" s="55" t="s">
        <v>1757</v>
      </c>
      <c r="F1670" s="101">
        <v>0.8</v>
      </c>
      <c r="G1670" s="101" t="s">
        <v>1554</v>
      </c>
    </row>
    <row r="1671" spans="5:7" ht="14.25" customHeight="1">
      <c r="F1671" s="101">
        <v>0.01</v>
      </c>
      <c r="G1671" s="101" t="s">
        <v>1641</v>
      </c>
    </row>
    <row r="1672" spans="5:7" ht="14.25" customHeight="1">
      <c r="E1672" s="103" t="s">
        <v>1672</v>
      </c>
    </row>
    <row r="1673" spans="5:7" ht="14.25" customHeight="1">
      <c r="E1673" s="101" t="s">
        <v>1758</v>
      </c>
      <c r="F1673" s="101">
        <v>0.1</v>
      </c>
      <c r="G1673" s="101" t="s">
        <v>1554</v>
      </c>
    </row>
    <row r="1674" spans="5:7" ht="14.25" customHeight="1">
      <c r="E1674" s="55"/>
      <c r="F1674" s="101">
        <v>1E-3</v>
      </c>
      <c r="G1674" s="101" t="s">
        <v>1641</v>
      </c>
    </row>
    <row r="1675" spans="5:7" ht="14.25" customHeight="1">
      <c r="E1675" s="101" t="s">
        <v>1759</v>
      </c>
      <c r="F1675" s="101">
        <v>0.4</v>
      </c>
      <c r="G1675" s="101" t="s">
        <v>1554</v>
      </c>
    </row>
    <row r="1676" spans="5:7" ht="14.25" customHeight="1">
      <c r="E1676" s="55"/>
      <c r="F1676" s="101">
        <v>1E-3</v>
      </c>
      <c r="G1676" s="101" t="s">
        <v>1641</v>
      </c>
    </row>
    <row r="1677" spans="5:7" ht="14.25" customHeight="1">
      <c r="E1677" s="55" t="s">
        <v>1760</v>
      </c>
      <c r="F1677" s="101">
        <v>4.4000000000000004</v>
      </c>
      <c r="G1677" s="55" t="s">
        <v>1554</v>
      </c>
    </row>
    <row r="1678" spans="5:7" ht="14.25" customHeight="1">
      <c r="F1678" s="101">
        <v>5</v>
      </c>
      <c r="G1678" s="55" t="s">
        <v>1641</v>
      </c>
    </row>
    <row r="1679" spans="5:7" ht="14.25" customHeight="1">
      <c r="E1679" s="55" t="s">
        <v>1761</v>
      </c>
      <c r="F1679" s="101">
        <v>2.1</v>
      </c>
      <c r="G1679" s="55" t="s">
        <v>1554</v>
      </c>
    </row>
    <row r="1680" spans="5:7" ht="14.25" customHeight="1">
      <c r="F1680" s="101">
        <v>8.8000000000000007</v>
      </c>
      <c r="G1680" s="55" t="s">
        <v>1641</v>
      </c>
    </row>
    <row r="1681" spans="1:12" ht="14.25" customHeight="1">
      <c r="E1681" s="101" t="s">
        <v>1762</v>
      </c>
      <c r="F1681" s="101">
        <v>4.0000000000000001E-3</v>
      </c>
      <c r="G1681" s="55" t="s">
        <v>1554</v>
      </c>
    </row>
    <row r="1682" spans="1:12" ht="14.25" customHeight="1">
      <c r="F1682" s="101">
        <v>4.0000000000000003E-5</v>
      </c>
      <c r="G1682" s="55" t="s">
        <v>1641</v>
      </c>
    </row>
    <row r="1683" spans="1:12" ht="14.25" customHeight="1">
      <c r="E1683" s="55" t="s">
        <v>1763</v>
      </c>
      <c r="F1683" s="101">
        <v>0.3</v>
      </c>
      <c r="G1683" s="101" t="s">
        <v>1554</v>
      </c>
    </row>
    <row r="1684" spans="1:12" ht="14.25" customHeight="1">
      <c r="E1684" s="55"/>
      <c r="F1684" s="101">
        <v>1E-3</v>
      </c>
      <c r="G1684" s="101" t="s">
        <v>1641</v>
      </c>
    </row>
    <row r="1685" spans="1:12" ht="14.25" customHeight="1">
      <c r="E1685" s="55" t="s">
        <v>1764</v>
      </c>
      <c r="F1685" s="101">
        <v>0.3</v>
      </c>
      <c r="G1685" s="101" t="s">
        <v>1554</v>
      </c>
    </row>
    <row r="1686" spans="1:12" ht="14.25" customHeight="1">
      <c r="E1686" s="55"/>
      <c r="F1686" s="101">
        <v>0.04</v>
      </c>
      <c r="G1686" s="101" t="s">
        <v>1641</v>
      </c>
    </row>
    <row r="1687" spans="1:12" ht="14.25" customHeight="1">
      <c r="E1687" s="55" t="s">
        <v>1676</v>
      </c>
      <c r="F1687" s="55">
        <v>2.6</v>
      </c>
      <c r="G1687" s="55" t="s">
        <v>1554</v>
      </c>
    </row>
    <row r="1688" spans="1:12" ht="14.25" customHeight="1">
      <c r="F1688" s="55">
        <v>0.1</v>
      </c>
      <c r="G1688" s="55" t="s">
        <v>1641</v>
      </c>
    </row>
    <row r="1689" spans="1:12" ht="14.25" customHeight="1">
      <c r="E1689" s="55" t="s">
        <v>1765</v>
      </c>
      <c r="F1689" s="101">
        <v>0.1</v>
      </c>
      <c r="G1689" s="55" t="s">
        <v>1554</v>
      </c>
    </row>
    <row r="1690" spans="1:12" ht="14.25" customHeight="1">
      <c r="F1690" s="101">
        <v>2.0000000000000002E-5</v>
      </c>
      <c r="G1690" s="55" t="s">
        <v>1641</v>
      </c>
    </row>
    <row r="1691" spans="1:12" ht="14.25" customHeight="1">
      <c r="F1691" s="55"/>
      <c r="G1691" s="55"/>
    </row>
    <row r="1692" spans="1:12" ht="14.25" customHeight="1">
      <c r="A1692" s="30" t="s">
        <v>262</v>
      </c>
      <c r="B1692" s="15" t="s">
        <v>263</v>
      </c>
      <c r="C1692" s="55">
        <v>54</v>
      </c>
      <c r="D1692" s="55" t="s">
        <v>1766</v>
      </c>
      <c r="E1692" s="55" t="s">
        <v>788</v>
      </c>
      <c r="F1692" s="55">
        <v>24</v>
      </c>
      <c r="G1692" s="55" t="s">
        <v>791</v>
      </c>
      <c r="H1692" s="57" t="s">
        <v>63</v>
      </c>
      <c r="I1692" s="57" t="s">
        <v>793</v>
      </c>
      <c r="J1692" s="57">
        <v>2015</v>
      </c>
      <c r="K1692" s="57" t="s">
        <v>794</v>
      </c>
      <c r="L1692" s="58" t="s">
        <v>795</v>
      </c>
    </row>
    <row r="1693" spans="1:12" ht="14.25" customHeight="1">
      <c r="D1693" s="55" t="s">
        <v>797</v>
      </c>
      <c r="E1693" s="55" t="s">
        <v>896</v>
      </c>
      <c r="F1693" s="55">
        <v>6.3</v>
      </c>
      <c r="G1693" s="57" t="s">
        <v>800</v>
      </c>
    </row>
    <row r="1694" spans="1:12" ht="14.25" customHeight="1">
      <c r="F1694" s="55">
        <v>7.3</v>
      </c>
      <c r="G1694" s="57" t="s">
        <v>801</v>
      </c>
    </row>
    <row r="1695" spans="1:12" ht="14.25" customHeight="1">
      <c r="E1695" s="55" t="s">
        <v>1443</v>
      </c>
      <c r="F1695" s="55">
        <v>3.4</v>
      </c>
      <c r="G1695" s="57" t="s">
        <v>800</v>
      </c>
    </row>
    <row r="1696" spans="1:12" ht="14.25" customHeight="1">
      <c r="F1696" s="55">
        <v>9.8000000000000007</v>
      </c>
      <c r="G1696" s="57" t="s">
        <v>801</v>
      </c>
    </row>
    <row r="1697" spans="5:7" ht="14.25" customHeight="1">
      <c r="E1697" s="55" t="s">
        <v>1446</v>
      </c>
      <c r="F1697" s="55">
        <v>0.6</v>
      </c>
      <c r="G1697" s="57" t="s">
        <v>800</v>
      </c>
    </row>
    <row r="1698" spans="5:7" ht="14.25" customHeight="1">
      <c r="F1698" s="55">
        <v>7.3</v>
      </c>
      <c r="G1698" s="57" t="s">
        <v>801</v>
      </c>
    </row>
    <row r="1699" spans="5:7" ht="14.25" customHeight="1">
      <c r="E1699" s="95" t="s">
        <v>1457</v>
      </c>
      <c r="F1699" s="55">
        <v>0.7</v>
      </c>
      <c r="G1699" s="57" t="s">
        <v>800</v>
      </c>
    </row>
    <row r="1700" spans="5:7" ht="14.25" customHeight="1">
      <c r="F1700" s="55">
        <v>4.9000000000000004</v>
      </c>
      <c r="G1700" s="57" t="s">
        <v>801</v>
      </c>
    </row>
    <row r="1701" spans="5:7" ht="14.25" customHeight="1">
      <c r="E1701" s="55" t="s">
        <v>768</v>
      </c>
      <c r="F1701" s="55">
        <v>31.7</v>
      </c>
      <c r="G1701" s="57" t="s">
        <v>800</v>
      </c>
    </row>
    <row r="1702" spans="5:7" ht="14.25" customHeight="1">
      <c r="F1702" s="55">
        <v>26.8</v>
      </c>
      <c r="G1702" s="57" t="s">
        <v>801</v>
      </c>
    </row>
    <row r="1703" spans="5:7" ht="14.25" customHeight="1">
      <c r="E1703" s="55" t="s">
        <v>918</v>
      </c>
      <c r="F1703" s="55">
        <v>0.1</v>
      </c>
      <c r="G1703" s="57" t="s">
        <v>800</v>
      </c>
    </row>
    <row r="1704" spans="5:7" ht="14.25" customHeight="1">
      <c r="F1704" s="55">
        <v>2.4</v>
      </c>
      <c r="G1704" s="57" t="s">
        <v>801</v>
      </c>
    </row>
    <row r="1705" spans="5:7" ht="14.25" customHeight="1">
      <c r="E1705" s="55" t="s">
        <v>1679</v>
      </c>
      <c r="F1705" s="55">
        <v>5.3</v>
      </c>
      <c r="G1705" s="57" t="s">
        <v>800</v>
      </c>
    </row>
    <row r="1706" spans="5:7" ht="14.25" customHeight="1">
      <c r="F1706" s="55">
        <v>7.3</v>
      </c>
      <c r="G1706" s="57" t="s">
        <v>801</v>
      </c>
    </row>
    <row r="1707" spans="5:7" ht="14.25" customHeight="1">
      <c r="E1707" s="95" t="s">
        <v>1767</v>
      </c>
      <c r="F1707" s="55">
        <v>6.3</v>
      </c>
      <c r="G1707" s="57" t="s">
        <v>800</v>
      </c>
    </row>
    <row r="1708" spans="5:7" ht="14.25" customHeight="1">
      <c r="F1708" s="55">
        <v>2.4</v>
      </c>
      <c r="G1708" s="57" t="s">
        <v>801</v>
      </c>
    </row>
    <row r="1709" spans="5:7" ht="14.25" customHeight="1">
      <c r="E1709" s="95" t="s">
        <v>928</v>
      </c>
      <c r="F1709" s="55">
        <v>2.2000000000000002</v>
      </c>
      <c r="G1709" s="57" t="s">
        <v>800</v>
      </c>
    </row>
    <row r="1710" spans="5:7" ht="14.25" customHeight="1">
      <c r="F1710" s="55">
        <v>2.4</v>
      </c>
      <c r="G1710" s="57" t="s">
        <v>801</v>
      </c>
    </row>
    <row r="1711" spans="5:7" ht="14.25" customHeight="1">
      <c r="E1711" s="55" t="s">
        <v>1768</v>
      </c>
      <c r="F1711" s="55">
        <v>0.7</v>
      </c>
      <c r="G1711" s="57" t="s">
        <v>800</v>
      </c>
    </row>
    <row r="1712" spans="5:7" ht="14.25" customHeight="1">
      <c r="F1712" s="55">
        <v>2.4</v>
      </c>
      <c r="G1712" s="57" t="s">
        <v>801</v>
      </c>
    </row>
    <row r="1713" spans="5:7" ht="14.25" customHeight="1">
      <c r="E1713" s="95" t="s">
        <v>1769</v>
      </c>
      <c r="F1713" s="55">
        <v>0.4</v>
      </c>
      <c r="G1713" s="57" t="s">
        <v>800</v>
      </c>
    </row>
    <row r="1714" spans="5:7" ht="14.25" customHeight="1">
      <c r="F1714" s="55">
        <v>2.4</v>
      </c>
      <c r="G1714" s="57" t="s">
        <v>801</v>
      </c>
    </row>
    <row r="1715" spans="5:7" ht="14.25" customHeight="1">
      <c r="E1715" s="55" t="s">
        <v>824</v>
      </c>
      <c r="F1715" s="55">
        <v>0.3</v>
      </c>
      <c r="G1715" s="57" t="s">
        <v>800</v>
      </c>
    </row>
    <row r="1716" spans="5:7" ht="14.25" customHeight="1">
      <c r="F1716" s="55">
        <v>2.4</v>
      </c>
      <c r="G1716" s="57" t="s">
        <v>801</v>
      </c>
    </row>
    <row r="1717" spans="5:7" ht="14.25" customHeight="1">
      <c r="E1717" s="95" t="s">
        <v>1485</v>
      </c>
      <c r="F1717" s="55">
        <v>0.4</v>
      </c>
      <c r="G1717" s="57" t="s">
        <v>800</v>
      </c>
    </row>
    <row r="1718" spans="5:7" ht="14.25" customHeight="1">
      <c r="F1718" s="55">
        <v>2.5</v>
      </c>
      <c r="G1718" s="57" t="s">
        <v>801</v>
      </c>
    </row>
    <row r="1719" spans="5:7" ht="14.25" customHeight="1">
      <c r="E1719" s="55" t="s">
        <v>1486</v>
      </c>
      <c r="F1719" s="55">
        <v>1.7</v>
      </c>
      <c r="G1719" s="57" t="s">
        <v>800</v>
      </c>
    </row>
    <row r="1720" spans="5:7" ht="14.25" customHeight="1">
      <c r="F1720" s="55">
        <v>2.4</v>
      </c>
      <c r="G1720" s="57" t="s">
        <v>801</v>
      </c>
    </row>
    <row r="1721" spans="5:7" ht="14.25" customHeight="1">
      <c r="E1721" s="55" t="s">
        <v>1770</v>
      </c>
      <c r="F1721" s="55">
        <v>0.9</v>
      </c>
      <c r="G1721" s="57" t="s">
        <v>800</v>
      </c>
    </row>
    <row r="1722" spans="5:7" ht="14.25" customHeight="1">
      <c r="F1722" s="55">
        <v>4.9000000000000004</v>
      </c>
      <c r="G1722" s="57" t="s">
        <v>801</v>
      </c>
    </row>
    <row r="1723" spans="5:7" ht="14.25" customHeight="1">
      <c r="E1723" s="55" t="s">
        <v>1487</v>
      </c>
      <c r="F1723" s="55">
        <v>3.3</v>
      </c>
      <c r="G1723" s="57" t="s">
        <v>800</v>
      </c>
    </row>
    <row r="1724" spans="5:7" ht="14.25" customHeight="1">
      <c r="F1724" s="55">
        <v>4.9000000000000004</v>
      </c>
      <c r="G1724" s="57" t="s">
        <v>801</v>
      </c>
    </row>
    <row r="1725" spans="5:7" ht="14.25" customHeight="1">
      <c r="E1725" s="55" t="s">
        <v>962</v>
      </c>
      <c r="F1725" s="55">
        <v>9.3000000000000007</v>
      </c>
      <c r="G1725" s="57" t="s">
        <v>800</v>
      </c>
    </row>
    <row r="1726" spans="5:7" ht="14.25" customHeight="1">
      <c r="F1726" s="55">
        <v>4.9000000000000004</v>
      </c>
      <c r="G1726" s="57" t="s">
        <v>801</v>
      </c>
    </row>
    <row r="1727" spans="5:7" ht="14.25" customHeight="1">
      <c r="E1727" s="55" t="s">
        <v>1771</v>
      </c>
      <c r="F1727" s="55">
        <v>0.1</v>
      </c>
      <c r="G1727" s="57" t="s">
        <v>800</v>
      </c>
    </row>
    <row r="1728" spans="5:7" ht="14.25" customHeight="1">
      <c r="F1728" s="55">
        <v>2.4</v>
      </c>
      <c r="G1728" s="57" t="s">
        <v>801</v>
      </c>
    </row>
    <row r="1729" spans="5:7" ht="14.25" customHeight="1">
      <c r="E1729" s="55" t="s">
        <v>1772</v>
      </c>
      <c r="F1729" s="55">
        <v>2.5</v>
      </c>
      <c r="G1729" s="57" t="s">
        <v>800</v>
      </c>
    </row>
    <row r="1730" spans="5:7" ht="14.25" customHeight="1">
      <c r="F1730" s="55">
        <v>4.9000000000000004</v>
      </c>
      <c r="G1730" s="57" t="s">
        <v>801</v>
      </c>
    </row>
    <row r="1731" spans="5:7" ht="14.25" customHeight="1">
      <c r="E1731" s="95" t="s">
        <v>988</v>
      </c>
      <c r="F1731" s="55">
        <v>1.5</v>
      </c>
      <c r="G1731" s="57" t="s">
        <v>800</v>
      </c>
    </row>
    <row r="1732" spans="5:7" ht="14.25" customHeight="1">
      <c r="F1732" s="55">
        <v>2.4</v>
      </c>
      <c r="G1732" s="57" t="s">
        <v>801</v>
      </c>
    </row>
    <row r="1733" spans="5:7" ht="14.25" customHeight="1">
      <c r="E1733" s="95" t="s">
        <v>1498</v>
      </c>
      <c r="F1733" s="55">
        <v>0.4</v>
      </c>
      <c r="G1733" s="57" t="s">
        <v>800</v>
      </c>
    </row>
    <row r="1734" spans="5:7" ht="14.25" customHeight="1">
      <c r="F1734" s="55">
        <v>2.4</v>
      </c>
      <c r="G1734" s="57" t="s">
        <v>801</v>
      </c>
    </row>
    <row r="1735" spans="5:7" ht="14.25" customHeight="1">
      <c r="E1735" s="55" t="s">
        <v>1499</v>
      </c>
      <c r="F1735" s="55">
        <v>0.1</v>
      </c>
      <c r="G1735" s="57" t="s">
        <v>800</v>
      </c>
    </row>
    <row r="1736" spans="5:7" ht="14.25" customHeight="1">
      <c r="F1736" s="55">
        <v>2.4</v>
      </c>
      <c r="G1736" s="57" t="s">
        <v>801</v>
      </c>
    </row>
    <row r="1737" spans="5:7" ht="14.25" customHeight="1">
      <c r="E1737" s="55" t="s">
        <v>996</v>
      </c>
      <c r="F1737" s="55">
        <v>2.1</v>
      </c>
      <c r="G1737" s="57" t="s">
        <v>800</v>
      </c>
    </row>
    <row r="1738" spans="5:7" ht="14.25" customHeight="1">
      <c r="F1738" s="55">
        <v>2.4</v>
      </c>
      <c r="G1738" s="57" t="s">
        <v>801</v>
      </c>
    </row>
    <row r="1739" spans="5:7" ht="14.25" customHeight="1">
      <c r="E1739" s="95" t="s">
        <v>1276</v>
      </c>
      <c r="F1739" s="55">
        <v>1.3</v>
      </c>
      <c r="G1739" s="57" t="s">
        <v>800</v>
      </c>
    </row>
    <row r="1740" spans="5:7" ht="14.25" customHeight="1">
      <c r="F1740" s="55">
        <v>2.4</v>
      </c>
      <c r="G1740" s="57" t="s">
        <v>801</v>
      </c>
    </row>
    <row r="1741" spans="5:7" ht="14.25" customHeight="1">
      <c r="E1741" s="55" t="s">
        <v>1509</v>
      </c>
      <c r="F1741" s="55">
        <v>0.2</v>
      </c>
      <c r="G1741" s="57" t="s">
        <v>800</v>
      </c>
    </row>
    <row r="1742" spans="5:7" ht="14.25" customHeight="1">
      <c r="F1742" s="55">
        <v>2.4</v>
      </c>
      <c r="G1742" s="57" t="s">
        <v>801</v>
      </c>
    </row>
    <row r="1743" spans="5:7" ht="14.25" customHeight="1">
      <c r="E1743" s="55" t="s">
        <v>1773</v>
      </c>
      <c r="F1743" s="55">
        <v>0.1</v>
      </c>
      <c r="G1743" s="57" t="s">
        <v>800</v>
      </c>
    </row>
    <row r="1744" spans="5:7" ht="14.25" customHeight="1">
      <c r="F1744" s="55">
        <v>2.4</v>
      </c>
      <c r="G1744" s="57" t="s">
        <v>801</v>
      </c>
    </row>
    <row r="1745" spans="1:26" ht="14.25" customHeight="1">
      <c r="E1745" s="55" t="s">
        <v>872</v>
      </c>
      <c r="F1745" s="55">
        <v>1.5</v>
      </c>
      <c r="G1745" s="57" t="s">
        <v>800</v>
      </c>
    </row>
    <row r="1746" spans="1:26" ht="14.25" customHeight="1">
      <c r="F1746" s="55">
        <v>2.4</v>
      </c>
      <c r="G1746" s="57" t="s">
        <v>801</v>
      </c>
    </row>
    <row r="1747" spans="1:26" ht="14.25" customHeight="1">
      <c r="E1747" s="55" t="s">
        <v>883</v>
      </c>
      <c r="F1747" s="55">
        <v>16.5</v>
      </c>
      <c r="G1747" s="57" t="s">
        <v>800</v>
      </c>
    </row>
    <row r="1748" spans="1:26" ht="14.25" customHeight="1">
      <c r="F1748" s="55">
        <v>0</v>
      </c>
      <c r="G1748" s="57" t="s">
        <v>801</v>
      </c>
    </row>
    <row r="1749" spans="1:26" ht="14.25" customHeight="1">
      <c r="A1749" s="63"/>
      <c r="B1749" s="63"/>
      <c r="C1749" s="63"/>
      <c r="D1749" s="63"/>
      <c r="E1749" s="63"/>
      <c r="F1749" s="63"/>
      <c r="G1749" s="63"/>
      <c r="H1749" s="63"/>
      <c r="I1749" s="63"/>
      <c r="J1749" s="63"/>
      <c r="K1749" s="63"/>
      <c r="L1749" s="63"/>
      <c r="M1749" s="63"/>
      <c r="N1749" s="63"/>
      <c r="O1749" s="63"/>
      <c r="P1749" s="63"/>
      <c r="Q1749" s="63"/>
      <c r="R1749" s="63"/>
      <c r="S1749" s="63"/>
      <c r="T1749" s="63"/>
      <c r="U1749" s="63"/>
      <c r="V1749" s="63"/>
      <c r="W1749" s="63"/>
      <c r="X1749" s="63"/>
      <c r="Y1749" s="63"/>
      <c r="Z1749" s="63"/>
    </row>
    <row r="1750" spans="1:26" ht="14.25" customHeight="1">
      <c r="A1750" s="55" t="s">
        <v>286</v>
      </c>
      <c r="B1750" s="95" t="s">
        <v>289</v>
      </c>
      <c r="C1750" s="55"/>
      <c r="E1750" s="45" t="s">
        <v>1591</v>
      </c>
      <c r="F1750" s="45">
        <v>20.100000000000001</v>
      </c>
      <c r="G1750" s="55" t="s">
        <v>1592</v>
      </c>
      <c r="H1750" s="55" t="s">
        <v>1593</v>
      </c>
      <c r="I1750" s="55" t="s">
        <v>1594</v>
      </c>
      <c r="J1750" s="55" t="s">
        <v>1595</v>
      </c>
      <c r="K1750" s="55" t="s">
        <v>1596</v>
      </c>
    </row>
    <row r="1751" spans="1:26" ht="14.25" customHeight="1">
      <c r="A1751" s="55"/>
      <c r="B1751" s="95"/>
      <c r="C1751" s="55"/>
      <c r="E1751" s="55" t="s">
        <v>1682</v>
      </c>
      <c r="F1751" s="55" t="s">
        <v>1598</v>
      </c>
      <c r="G1751" s="55" t="s">
        <v>1592</v>
      </c>
      <c r="H1751" s="55"/>
      <c r="I1751" s="55"/>
      <c r="J1751" s="55"/>
      <c r="K1751" s="55"/>
    </row>
    <row r="1752" spans="1:26" ht="14.25" customHeight="1">
      <c r="A1752" s="55"/>
      <c r="B1752" s="95"/>
      <c r="C1752" s="55"/>
      <c r="E1752" s="55" t="s">
        <v>1597</v>
      </c>
      <c r="F1752" s="55" t="s">
        <v>1598</v>
      </c>
      <c r="G1752" s="55" t="s">
        <v>1592</v>
      </c>
      <c r="H1752" s="55"/>
      <c r="I1752" s="55"/>
      <c r="J1752" s="55"/>
      <c r="K1752" s="55"/>
    </row>
    <row r="1753" spans="1:26" ht="14.25" customHeight="1">
      <c r="A1753" s="55"/>
      <c r="B1753" s="95"/>
      <c r="C1753" s="55"/>
      <c r="E1753" s="55" t="s">
        <v>1150</v>
      </c>
      <c r="F1753" s="55" t="s">
        <v>1598</v>
      </c>
      <c r="G1753" s="55" t="s">
        <v>1592</v>
      </c>
      <c r="H1753" s="55"/>
      <c r="I1753" s="55"/>
      <c r="J1753" s="55"/>
      <c r="K1753" s="55"/>
    </row>
    <row r="1754" spans="1:26" ht="14.25" customHeight="1">
      <c r="A1754" s="55"/>
      <c r="B1754" s="95"/>
      <c r="C1754" s="55"/>
      <c r="E1754" s="55" t="s">
        <v>1599</v>
      </c>
      <c r="F1754" s="55" t="s">
        <v>1598</v>
      </c>
      <c r="G1754" s="55" t="s">
        <v>1592</v>
      </c>
      <c r="H1754" s="55"/>
      <c r="I1754" s="55"/>
      <c r="J1754" s="55"/>
      <c r="K1754" s="55"/>
    </row>
    <row r="1755" spans="1:26" ht="14.25" customHeight="1">
      <c r="A1755" s="55"/>
      <c r="B1755" s="95"/>
      <c r="C1755" s="55"/>
      <c r="E1755" s="55" t="s">
        <v>940</v>
      </c>
      <c r="F1755" s="55">
        <v>18.8</v>
      </c>
      <c r="G1755" s="55" t="s">
        <v>1592</v>
      </c>
      <c r="H1755" s="55"/>
      <c r="I1755" s="55"/>
      <c r="J1755" s="55"/>
      <c r="K1755" s="55"/>
    </row>
    <row r="1756" spans="1:26" ht="14.25" customHeight="1">
      <c r="A1756" s="55"/>
      <c r="B1756" s="95"/>
      <c r="C1756" s="55"/>
      <c r="E1756" s="55" t="s">
        <v>906</v>
      </c>
      <c r="F1756" s="55" t="s">
        <v>1598</v>
      </c>
      <c r="G1756" s="55" t="s">
        <v>1592</v>
      </c>
      <c r="H1756" s="55"/>
      <c r="I1756" s="55"/>
      <c r="J1756" s="55"/>
      <c r="K1756" s="55"/>
    </row>
    <row r="1757" spans="1:26" ht="14.25" customHeight="1">
      <c r="A1757" s="55"/>
      <c r="B1757" s="95"/>
      <c r="C1757" s="55"/>
      <c r="E1757" s="55" t="s">
        <v>1600</v>
      </c>
      <c r="F1757" s="55" t="s">
        <v>1598</v>
      </c>
      <c r="G1757" s="55" t="s">
        <v>1592</v>
      </c>
      <c r="H1757" s="55"/>
      <c r="I1757" s="55"/>
      <c r="J1757" s="55"/>
      <c r="K1757" s="55"/>
    </row>
    <row r="1758" spans="1:26" ht="14.25" customHeight="1">
      <c r="A1758" s="55"/>
      <c r="B1758" s="95"/>
      <c r="C1758" s="55"/>
      <c r="E1758" s="55" t="s">
        <v>1601</v>
      </c>
      <c r="F1758" s="55" t="s">
        <v>1598</v>
      </c>
      <c r="G1758" s="55" t="s">
        <v>1592</v>
      </c>
      <c r="H1758" s="55"/>
      <c r="I1758" s="55"/>
      <c r="J1758" s="55"/>
      <c r="K1758" s="55"/>
    </row>
    <row r="1759" spans="1:26" ht="14.25" customHeight="1">
      <c r="A1759" s="55"/>
      <c r="B1759" s="95"/>
      <c r="C1759" s="55"/>
      <c r="E1759" s="45" t="s">
        <v>1602</v>
      </c>
      <c r="F1759" s="45">
        <v>11.8</v>
      </c>
      <c r="G1759" s="55" t="s">
        <v>1592</v>
      </c>
      <c r="H1759" s="55"/>
      <c r="I1759" s="55"/>
      <c r="J1759" s="55"/>
      <c r="K1759" s="55"/>
    </row>
    <row r="1760" spans="1:26" ht="14.25" customHeight="1">
      <c r="A1760" s="55"/>
      <c r="B1760" s="95"/>
      <c r="C1760" s="55"/>
      <c r="E1760" s="55" t="s">
        <v>1467</v>
      </c>
      <c r="F1760" s="55">
        <v>4.5999999999999996</v>
      </c>
      <c r="G1760" s="55" t="s">
        <v>1592</v>
      </c>
      <c r="H1760" s="55"/>
      <c r="I1760" s="55"/>
      <c r="J1760" s="55"/>
      <c r="K1760" s="55"/>
    </row>
    <row r="1761" spans="1:11" ht="14.25" customHeight="1">
      <c r="A1761" s="55"/>
      <c r="B1761" s="95"/>
      <c r="C1761" s="55"/>
      <c r="E1761" s="55" t="s">
        <v>1603</v>
      </c>
      <c r="F1761" s="55" t="s">
        <v>1598</v>
      </c>
      <c r="G1761" s="55" t="s">
        <v>1592</v>
      </c>
      <c r="H1761" s="55"/>
      <c r="I1761" s="55"/>
      <c r="J1761" s="55"/>
      <c r="K1761" s="55"/>
    </row>
    <row r="1762" spans="1:11" ht="14.25" customHeight="1">
      <c r="A1762" s="55"/>
      <c r="B1762" s="95"/>
      <c r="C1762" s="55"/>
      <c r="E1762" s="55" t="s">
        <v>1487</v>
      </c>
      <c r="F1762" s="55" t="s">
        <v>1598</v>
      </c>
      <c r="G1762" s="55" t="s">
        <v>1592</v>
      </c>
      <c r="H1762" s="55"/>
      <c r="I1762" s="55"/>
      <c r="J1762" s="55"/>
      <c r="K1762" s="55"/>
    </row>
    <row r="1763" spans="1:11" ht="14.25" customHeight="1">
      <c r="A1763" s="55"/>
      <c r="B1763" s="95"/>
      <c r="C1763" s="55"/>
      <c r="E1763" s="55" t="s">
        <v>994</v>
      </c>
      <c r="F1763" s="55">
        <v>5.6</v>
      </c>
      <c r="G1763" s="55" t="s">
        <v>1592</v>
      </c>
      <c r="H1763" s="55"/>
      <c r="I1763" s="55"/>
      <c r="J1763" s="55"/>
      <c r="K1763" s="55"/>
    </row>
    <row r="1764" spans="1:11" ht="14.25" customHeight="1">
      <c r="A1764" s="55"/>
      <c r="B1764" s="95"/>
      <c r="C1764" s="55"/>
      <c r="E1764" s="55" t="s">
        <v>1604</v>
      </c>
      <c r="F1764" s="55">
        <v>1.3</v>
      </c>
      <c r="G1764" s="55" t="s">
        <v>1592</v>
      </c>
      <c r="H1764" s="55"/>
      <c r="I1764" s="55"/>
      <c r="J1764" s="55"/>
      <c r="K1764" s="55"/>
    </row>
    <row r="1765" spans="1:11" ht="14.25" customHeight="1">
      <c r="A1765" s="55"/>
      <c r="B1765" s="95"/>
      <c r="C1765" s="55"/>
      <c r="E1765" s="45" t="s">
        <v>1605</v>
      </c>
      <c r="F1765" s="45">
        <v>1.2</v>
      </c>
      <c r="G1765" s="55" t="s">
        <v>1592</v>
      </c>
      <c r="H1765" s="55"/>
      <c r="I1765" s="55"/>
      <c r="J1765" s="55"/>
      <c r="K1765" s="55"/>
    </row>
    <row r="1766" spans="1:11" ht="14.25" customHeight="1">
      <c r="A1766" s="55"/>
      <c r="B1766" s="95"/>
      <c r="C1766" s="55"/>
      <c r="E1766" s="55" t="s">
        <v>1687</v>
      </c>
      <c r="F1766" s="55" t="s">
        <v>1598</v>
      </c>
      <c r="G1766" s="55" t="s">
        <v>1592</v>
      </c>
      <c r="H1766" s="55"/>
      <c r="I1766" s="55"/>
      <c r="J1766" s="55"/>
      <c r="K1766" s="55"/>
    </row>
    <row r="1767" spans="1:11" ht="14.25" customHeight="1">
      <c r="A1767" s="55"/>
      <c r="B1767" s="95"/>
      <c r="C1767" s="55"/>
      <c r="E1767" s="55" t="s">
        <v>1606</v>
      </c>
      <c r="F1767" s="55">
        <v>0.3</v>
      </c>
      <c r="G1767" s="55" t="s">
        <v>1592</v>
      </c>
      <c r="H1767" s="55"/>
      <c r="I1767" s="55"/>
      <c r="J1767" s="55"/>
      <c r="K1767" s="55"/>
    </row>
    <row r="1768" spans="1:11" ht="14.25" customHeight="1">
      <c r="A1768" s="55"/>
      <c r="B1768" s="95"/>
      <c r="C1768" s="55"/>
      <c r="E1768" s="55" t="s">
        <v>1688</v>
      </c>
      <c r="F1768" s="55">
        <v>0.2</v>
      </c>
      <c r="G1768" s="55" t="s">
        <v>1592</v>
      </c>
      <c r="H1768" s="55"/>
      <c r="I1768" s="55"/>
      <c r="J1768" s="55"/>
      <c r="K1768" s="55"/>
    </row>
    <row r="1769" spans="1:11" ht="14.25" customHeight="1">
      <c r="A1769" s="55"/>
      <c r="B1769" s="95"/>
      <c r="C1769" s="55"/>
      <c r="E1769" s="55" t="s">
        <v>1607</v>
      </c>
      <c r="F1769" s="55">
        <v>0.7</v>
      </c>
      <c r="G1769" s="55" t="s">
        <v>1592</v>
      </c>
      <c r="H1769" s="55"/>
      <c r="I1769" s="55"/>
      <c r="J1769" s="55"/>
      <c r="K1769" s="55"/>
    </row>
    <row r="1770" spans="1:11" ht="14.25" customHeight="1">
      <c r="A1770" s="55"/>
      <c r="B1770" s="95"/>
      <c r="C1770" s="55"/>
      <c r="E1770" s="45" t="s">
        <v>1608</v>
      </c>
      <c r="F1770" s="45">
        <v>14.8</v>
      </c>
      <c r="G1770" s="55" t="s">
        <v>1592</v>
      </c>
      <c r="H1770" s="55"/>
      <c r="I1770" s="55"/>
      <c r="J1770" s="55"/>
      <c r="K1770" s="55"/>
    </row>
    <row r="1771" spans="1:11" ht="14.25" customHeight="1">
      <c r="A1771" s="55"/>
      <c r="B1771" s="95"/>
      <c r="C1771" s="55"/>
      <c r="E1771" s="55" t="s">
        <v>825</v>
      </c>
      <c r="F1771" s="55" t="s">
        <v>1598</v>
      </c>
      <c r="G1771" s="55" t="s">
        <v>1592</v>
      </c>
      <c r="H1771" s="55"/>
      <c r="I1771" s="55"/>
      <c r="J1771" s="55"/>
      <c r="K1771" s="55"/>
    </row>
    <row r="1772" spans="1:11" ht="14.25" customHeight="1">
      <c r="A1772" s="55"/>
      <c r="B1772" s="95"/>
      <c r="C1772" s="55"/>
      <c r="E1772" s="55" t="s">
        <v>745</v>
      </c>
      <c r="F1772" s="55" t="s">
        <v>1598</v>
      </c>
      <c r="G1772" s="55" t="s">
        <v>1592</v>
      </c>
      <c r="H1772" s="55"/>
      <c r="I1772" s="55"/>
      <c r="J1772" s="55"/>
      <c r="K1772" s="55"/>
    </row>
    <row r="1773" spans="1:11" ht="14.25" customHeight="1">
      <c r="A1773" s="55"/>
      <c r="B1773" s="95"/>
      <c r="C1773" s="55"/>
      <c r="E1773" s="55" t="s">
        <v>1609</v>
      </c>
      <c r="F1773" s="55">
        <v>0.7</v>
      </c>
      <c r="G1773" s="55" t="s">
        <v>1592</v>
      </c>
      <c r="H1773" s="55"/>
      <c r="I1773" s="55"/>
      <c r="J1773" s="55"/>
      <c r="K1773" s="55"/>
    </row>
    <row r="1774" spans="1:11" ht="14.25" customHeight="1">
      <c r="A1774" s="55"/>
      <c r="B1774" s="95"/>
      <c r="C1774" s="55"/>
      <c r="E1774" s="55" t="s">
        <v>1610</v>
      </c>
      <c r="F1774" s="55">
        <v>11.2</v>
      </c>
      <c r="G1774" s="55" t="s">
        <v>1592</v>
      </c>
      <c r="H1774" s="55"/>
      <c r="I1774" s="55"/>
      <c r="J1774" s="55"/>
      <c r="K1774" s="55"/>
    </row>
    <row r="1775" spans="1:11" ht="14.25" customHeight="1">
      <c r="A1775" s="55"/>
      <c r="B1775" s="95"/>
      <c r="C1775" s="55"/>
      <c r="E1775" s="55" t="s">
        <v>1611</v>
      </c>
      <c r="F1775" s="55">
        <v>2.8</v>
      </c>
      <c r="G1775" s="55" t="s">
        <v>1592</v>
      </c>
      <c r="H1775" s="55"/>
      <c r="I1775" s="55"/>
      <c r="J1775" s="55"/>
      <c r="K1775" s="55"/>
    </row>
    <row r="1776" spans="1:11" ht="14.25" customHeight="1">
      <c r="A1776" s="55"/>
      <c r="B1776" s="95"/>
      <c r="C1776" s="55"/>
      <c r="E1776" s="55" t="s">
        <v>1689</v>
      </c>
      <c r="F1776" s="55">
        <v>0.1</v>
      </c>
      <c r="G1776" s="55" t="s">
        <v>1592</v>
      </c>
      <c r="H1776" s="55"/>
      <c r="I1776" s="55"/>
      <c r="J1776" s="55"/>
      <c r="K1776" s="55"/>
    </row>
    <row r="1777" spans="1:11" ht="14.25" customHeight="1">
      <c r="A1777" s="55"/>
      <c r="B1777" s="95"/>
      <c r="C1777" s="55"/>
      <c r="E1777" s="55" t="s">
        <v>1612</v>
      </c>
      <c r="F1777" s="55" t="s">
        <v>1598</v>
      </c>
      <c r="G1777" s="55" t="s">
        <v>1592</v>
      </c>
      <c r="H1777" s="55"/>
      <c r="I1777" s="55"/>
      <c r="J1777" s="55"/>
      <c r="K1777" s="55"/>
    </row>
    <row r="1778" spans="1:11" ht="14.25" customHeight="1">
      <c r="A1778" s="55"/>
      <c r="B1778" s="95"/>
      <c r="C1778" s="55"/>
      <c r="E1778" s="45" t="s">
        <v>1613</v>
      </c>
      <c r="F1778" s="45">
        <v>50.2</v>
      </c>
      <c r="G1778" s="55" t="s">
        <v>1592</v>
      </c>
      <c r="H1778" s="55"/>
      <c r="I1778" s="55"/>
      <c r="J1778" s="55"/>
      <c r="K1778" s="55"/>
    </row>
    <row r="1779" spans="1:11" ht="14.25" customHeight="1">
      <c r="A1779" s="55"/>
      <c r="B1779" s="95"/>
      <c r="C1779" s="55"/>
      <c r="E1779" s="95" t="s">
        <v>1690</v>
      </c>
      <c r="F1779" s="55" t="s">
        <v>1598</v>
      </c>
      <c r="G1779" s="55" t="s">
        <v>1592</v>
      </c>
      <c r="H1779" s="55"/>
      <c r="I1779" s="55"/>
      <c r="J1779" s="55"/>
      <c r="K1779" s="55"/>
    </row>
    <row r="1780" spans="1:11" ht="14.25" customHeight="1">
      <c r="A1780" s="55"/>
      <c r="B1780" s="95"/>
      <c r="C1780" s="55"/>
      <c r="E1780" s="95" t="s">
        <v>240</v>
      </c>
      <c r="F1780" s="55">
        <v>2.1</v>
      </c>
      <c r="G1780" s="55" t="s">
        <v>1592</v>
      </c>
      <c r="H1780" s="55"/>
      <c r="I1780" s="55"/>
      <c r="J1780" s="55"/>
      <c r="K1780" s="55"/>
    </row>
    <row r="1781" spans="1:11" ht="14.25" customHeight="1">
      <c r="A1781" s="55"/>
      <c r="B1781" s="95"/>
      <c r="C1781" s="55"/>
      <c r="E1781" s="95" t="s">
        <v>1614</v>
      </c>
      <c r="F1781" s="55">
        <v>1.3</v>
      </c>
      <c r="G1781" s="55" t="s">
        <v>1592</v>
      </c>
      <c r="H1781" s="55"/>
      <c r="I1781" s="55"/>
      <c r="J1781" s="55"/>
      <c r="K1781" s="55"/>
    </row>
    <row r="1782" spans="1:11" ht="14.25" customHeight="1">
      <c r="A1782" s="55"/>
      <c r="B1782" s="95"/>
      <c r="C1782" s="55"/>
      <c r="E1782" s="95" t="s">
        <v>289</v>
      </c>
      <c r="F1782" s="55">
        <v>1.3</v>
      </c>
      <c r="G1782" s="55" t="s">
        <v>1592</v>
      </c>
      <c r="H1782" s="55"/>
      <c r="I1782" s="55"/>
      <c r="J1782" s="55"/>
      <c r="K1782" s="55"/>
    </row>
    <row r="1783" spans="1:11" ht="14.25" customHeight="1">
      <c r="A1783" s="55"/>
      <c r="B1783" s="95"/>
      <c r="C1783" s="55"/>
      <c r="E1783" s="95" t="s">
        <v>1774</v>
      </c>
      <c r="F1783" s="55">
        <v>1.1000000000000001</v>
      </c>
      <c r="G1783" s="55" t="s">
        <v>1592</v>
      </c>
      <c r="H1783" s="55"/>
      <c r="I1783" s="55"/>
      <c r="J1783" s="55"/>
      <c r="K1783" s="55"/>
    </row>
    <row r="1784" spans="1:11" ht="14.25" customHeight="1">
      <c r="A1784" s="55"/>
      <c r="B1784" s="95"/>
      <c r="C1784" s="55"/>
      <c r="E1784" s="95" t="s">
        <v>1775</v>
      </c>
      <c r="F1784" s="55" t="s">
        <v>1598</v>
      </c>
      <c r="G1784" s="55" t="s">
        <v>1592</v>
      </c>
      <c r="H1784" s="55"/>
      <c r="I1784" s="55"/>
      <c r="J1784" s="55"/>
      <c r="K1784" s="55"/>
    </row>
    <row r="1785" spans="1:11" ht="14.25" customHeight="1">
      <c r="A1785" s="55"/>
      <c r="B1785" s="95"/>
      <c r="C1785" s="55"/>
      <c r="E1785" s="95" t="s">
        <v>631</v>
      </c>
      <c r="F1785" s="55" t="s">
        <v>1598</v>
      </c>
      <c r="G1785" s="55" t="s">
        <v>1592</v>
      </c>
      <c r="H1785" s="55"/>
      <c r="I1785" s="55"/>
      <c r="J1785" s="55"/>
      <c r="K1785" s="55"/>
    </row>
    <row r="1786" spans="1:11" ht="14.25" customHeight="1">
      <c r="A1786" s="55"/>
      <c r="B1786" s="95"/>
      <c r="C1786" s="55"/>
      <c r="E1786" s="55" t="s">
        <v>1776</v>
      </c>
      <c r="F1786" s="55" t="s">
        <v>1598</v>
      </c>
      <c r="G1786" s="55" t="s">
        <v>1592</v>
      </c>
      <c r="H1786" s="55"/>
      <c r="I1786" s="55"/>
      <c r="J1786" s="55"/>
      <c r="K1786" s="55"/>
    </row>
    <row r="1787" spans="1:11" ht="14.25" customHeight="1">
      <c r="A1787" s="55"/>
      <c r="B1787" s="95"/>
      <c r="C1787" s="55"/>
      <c r="E1787" s="95" t="s">
        <v>1616</v>
      </c>
      <c r="F1787" s="55">
        <v>2.8</v>
      </c>
      <c r="G1787" s="55" t="s">
        <v>1592</v>
      </c>
      <c r="H1787" s="55"/>
      <c r="I1787" s="55"/>
      <c r="J1787" s="55"/>
      <c r="K1787" s="55"/>
    </row>
    <row r="1788" spans="1:11" ht="14.25" customHeight="1">
      <c r="A1788" s="55"/>
      <c r="B1788" s="95"/>
      <c r="C1788" s="55"/>
      <c r="E1788" s="95" t="s">
        <v>1303</v>
      </c>
      <c r="F1788" s="55" t="s">
        <v>1598</v>
      </c>
      <c r="G1788" s="55" t="s">
        <v>1592</v>
      </c>
      <c r="H1788" s="55"/>
      <c r="I1788" s="55"/>
      <c r="J1788" s="55"/>
      <c r="K1788" s="55"/>
    </row>
    <row r="1789" spans="1:11" ht="14.25" customHeight="1">
      <c r="A1789" s="55"/>
      <c r="B1789" s="95"/>
      <c r="C1789" s="55"/>
      <c r="E1789" s="95" t="s">
        <v>529</v>
      </c>
      <c r="F1789" s="55">
        <v>3.9</v>
      </c>
      <c r="G1789" s="55" t="s">
        <v>1592</v>
      </c>
      <c r="H1789" s="55"/>
      <c r="I1789" s="55"/>
      <c r="J1789" s="55"/>
      <c r="K1789" s="55"/>
    </row>
    <row r="1790" spans="1:11" ht="14.25" customHeight="1">
      <c r="A1790" s="55"/>
      <c r="B1790" s="95"/>
      <c r="C1790" s="55"/>
      <c r="E1790" s="95" t="s">
        <v>670</v>
      </c>
      <c r="F1790" s="55" t="s">
        <v>1598</v>
      </c>
      <c r="G1790" s="55" t="s">
        <v>1592</v>
      </c>
      <c r="H1790" s="55"/>
      <c r="I1790" s="55"/>
      <c r="J1790" s="55"/>
      <c r="K1790" s="55"/>
    </row>
    <row r="1791" spans="1:11" ht="14.25" customHeight="1">
      <c r="A1791" s="55"/>
      <c r="B1791" s="95"/>
      <c r="C1791" s="55"/>
      <c r="E1791" s="95" t="s">
        <v>1617</v>
      </c>
      <c r="F1791" s="55" t="s">
        <v>1598</v>
      </c>
      <c r="G1791" s="55" t="s">
        <v>1592</v>
      </c>
      <c r="H1791" s="55"/>
      <c r="I1791" s="55"/>
      <c r="J1791" s="55"/>
      <c r="K1791" s="55"/>
    </row>
    <row r="1792" spans="1:11" ht="14.25" customHeight="1">
      <c r="A1792" s="55"/>
      <c r="B1792" s="95"/>
      <c r="C1792" s="55"/>
      <c r="E1792" s="55" t="s">
        <v>1363</v>
      </c>
      <c r="F1792" s="55" t="s">
        <v>1598</v>
      </c>
      <c r="G1792" s="55" t="s">
        <v>1592</v>
      </c>
      <c r="H1792" s="55"/>
      <c r="I1792" s="55"/>
      <c r="J1792" s="55"/>
      <c r="K1792" s="55"/>
    </row>
    <row r="1793" spans="1:11" ht="14.25" customHeight="1">
      <c r="A1793" s="55"/>
      <c r="B1793" s="95"/>
      <c r="C1793" s="55"/>
      <c r="E1793" s="95" t="s">
        <v>1777</v>
      </c>
      <c r="F1793" s="55" t="s">
        <v>1598</v>
      </c>
      <c r="G1793" s="55" t="s">
        <v>1592</v>
      </c>
      <c r="H1793" s="55"/>
      <c r="I1793" s="55"/>
      <c r="J1793" s="55"/>
      <c r="K1793" s="55"/>
    </row>
    <row r="1794" spans="1:11" ht="14.25" customHeight="1">
      <c r="A1794" s="55"/>
      <c r="B1794" s="95"/>
      <c r="C1794" s="55"/>
      <c r="E1794" s="95" t="s">
        <v>1618</v>
      </c>
      <c r="F1794" s="55" t="s">
        <v>1598</v>
      </c>
      <c r="G1794" s="55" t="s">
        <v>1592</v>
      </c>
      <c r="H1794" s="55"/>
      <c r="I1794" s="55"/>
      <c r="J1794" s="55"/>
      <c r="K1794" s="55"/>
    </row>
    <row r="1795" spans="1:11" ht="14.25" customHeight="1">
      <c r="A1795" s="55"/>
      <c r="B1795" s="95"/>
      <c r="C1795" s="55"/>
      <c r="E1795" s="95" t="s">
        <v>1778</v>
      </c>
      <c r="F1795" s="55" t="s">
        <v>1598</v>
      </c>
      <c r="G1795" s="55" t="s">
        <v>1592</v>
      </c>
      <c r="H1795" s="55"/>
      <c r="I1795" s="55"/>
      <c r="J1795" s="55"/>
      <c r="K1795" s="55"/>
    </row>
    <row r="1796" spans="1:11" ht="14.25" customHeight="1">
      <c r="A1796" s="55"/>
      <c r="B1796" s="95"/>
      <c r="C1796" s="55"/>
      <c r="E1796" s="95" t="s">
        <v>953</v>
      </c>
      <c r="F1796" s="55">
        <v>1.8</v>
      </c>
      <c r="G1796" s="55" t="s">
        <v>1592</v>
      </c>
      <c r="H1796" s="55"/>
      <c r="I1796" s="55"/>
      <c r="J1796" s="55"/>
      <c r="K1796" s="55"/>
    </row>
    <row r="1797" spans="1:11" ht="14.25" customHeight="1">
      <c r="A1797" s="55"/>
      <c r="B1797" s="95"/>
      <c r="C1797" s="55"/>
      <c r="E1797" s="95" t="s">
        <v>1779</v>
      </c>
      <c r="F1797" s="55" t="s">
        <v>1598</v>
      </c>
      <c r="G1797" s="55" t="s">
        <v>1592</v>
      </c>
      <c r="H1797" s="55"/>
      <c r="I1797" s="55"/>
      <c r="J1797" s="55"/>
      <c r="K1797" s="55"/>
    </row>
    <row r="1798" spans="1:11" ht="14.25" customHeight="1">
      <c r="A1798" s="55"/>
      <c r="B1798" s="95"/>
      <c r="C1798" s="55"/>
      <c r="E1798" s="55" t="s">
        <v>1631</v>
      </c>
      <c r="F1798" s="55" t="s">
        <v>1598</v>
      </c>
      <c r="G1798" s="55" t="s">
        <v>1592</v>
      </c>
      <c r="H1798" s="55"/>
      <c r="I1798" s="55"/>
      <c r="J1798" s="55"/>
      <c r="K1798" s="55"/>
    </row>
    <row r="1799" spans="1:11" ht="14.25" customHeight="1">
      <c r="A1799" s="55"/>
      <c r="B1799" s="95"/>
      <c r="C1799" s="55"/>
      <c r="E1799" s="95" t="s">
        <v>1619</v>
      </c>
      <c r="F1799" s="55" t="s">
        <v>1598</v>
      </c>
      <c r="G1799" s="55" t="s">
        <v>1592</v>
      </c>
      <c r="H1799" s="55"/>
      <c r="I1799" s="55"/>
      <c r="J1799" s="55"/>
      <c r="K1799" s="55"/>
    </row>
    <row r="1800" spans="1:11" ht="14.25" customHeight="1">
      <c r="A1800" s="55"/>
      <c r="B1800" s="95"/>
      <c r="C1800" s="55"/>
      <c r="E1800" s="95" t="s">
        <v>1632</v>
      </c>
      <c r="F1800" s="55" t="s">
        <v>1598</v>
      </c>
      <c r="G1800" s="55" t="s">
        <v>1592</v>
      </c>
      <c r="H1800" s="55"/>
      <c r="I1800" s="55"/>
      <c r="J1800" s="55"/>
      <c r="K1800" s="55"/>
    </row>
    <row r="1801" spans="1:11" ht="14.25" customHeight="1">
      <c r="A1801" s="55"/>
      <c r="B1801" s="95"/>
      <c r="C1801" s="55"/>
      <c r="E1801" s="55" t="s">
        <v>1780</v>
      </c>
      <c r="F1801" s="55" t="s">
        <v>1598</v>
      </c>
      <c r="G1801" s="55" t="s">
        <v>1592</v>
      </c>
      <c r="H1801" s="55"/>
      <c r="I1801" s="55"/>
      <c r="J1801" s="55"/>
      <c r="K1801" s="55"/>
    </row>
    <row r="1802" spans="1:11" ht="14.25" customHeight="1">
      <c r="A1802" s="55"/>
      <c r="B1802" s="95"/>
      <c r="C1802" s="55"/>
      <c r="E1802" s="95" t="s">
        <v>1694</v>
      </c>
      <c r="F1802" s="55" t="s">
        <v>1598</v>
      </c>
      <c r="G1802" s="55" t="s">
        <v>1592</v>
      </c>
      <c r="H1802" s="55"/>
      <c r="I1802" s="55"/>
      <c r="J1802" s="55"/>
      <c r="K1802" s="55"/>
    </row>
    <row r="1803" spans="1:11" ht="14.25" customHeight="1">
      <c r="A1803" s="55"/>
      <c r="B1803" s="95"/>
      <c r="C1803" s="55"/>
      <c r="E1803" s="95" t="s">
        <v>1781</v>
      </c>
      <c r="F1803" s="55" t="s">
        <v>1598</v>
      </c>
      <c r="G1803" s="55" t="s">
        <v>1592</v>
      </c>
      <c r="H1803" s="55"/>
      <c r="I1803" s="55"/>
      <c r="J1803" s="55"/>
      <c r="K1803" s="55"/>
    </row>
    <row r="1804" spans="1:11" ht="14.25" customHeight="1">
      <c r="A1804" s="55"/>
      <c r="B1804" s="95"/>
      <c r="C1804" s="55"/>
      <c r="E1804" s="95" t="s">
        <v>1782</v>
      </c>
      <c r="F1804" s="55" t="s">
        <v>1598</v>
      </c>
      <c r="G1804" s="55" t="s">
        <v>1592</v>
      </c>
      <c r="H1804" s="55"/>
      <c r="I1804" s="55"/>
      <c r="J1804" s="55"/>
      <c r="K1804" s="55"/>
    </row>
    <row r="1805" spans="1:11" ht="14.25" customHeight="1">
      <c r="A1805" s="55"/>
      <c r="B1805" s="95"/>
      <c r="C1805" s="55"/>
      <c r="E1805" s="55" t="s">
        <v>1620</v>
      </c>
      <c r="F1805" s="55" t="s">
        <v>1598</v>
      </c>
      <c r="G1805" s="55" t="s">
        <v>1592</v>
      </c>
      <c r="H1805" s="55"/>
      <c r="I1805" s="55"/>
      <c r="J1805" s="55"/>
      <c r="K1805" s="55"/>
    </row>
    <row r="1806" spans="1:11" ht="14.25" customHeight="1">
      <c r="A1806" s="55"/>
      <c r="B1806" s="95"/>
      <c r="C1806" s="55"/>
      <c r="E1806" s="95" t="s">
        <v>1783</v>
      </c>
      <c r="F1806" s="55" t="s">
        <v>1598</v>
      </c>
      <c r="G1806" s="55" t="s">
        <v>1592</v>
      </c>
      <c r="H1806" s="55"/>
      <c r="I1806" s="55"/>
      <c r="J1806" s="55"/>
      <c r="K1806" s="55"/>
    </row>
    <row r="1807" spans="1:11" ht="14.25" customHeight="1">
      <c r="A1807" s="55"/>
      <c r="B1807" s="95"/>
      <c r="C1807" s="55"/>
      <c r="E1807" s="55" t="s">
        <v>1784</v>
      </c>
      <c r="F1807" s="55">
        <v>26.2</v>
      </c>
      <c r="G1807" s="55" t="s">
        <v>1592</v>
      </c>
      <c r="H1807" s="55"/>
      <c r="I1807" s="55"/>
      <c r="J1807" s="55"/>
      <c r="K1807" s="55"/>
    </row>
    <row r="1808" spans="1:11" ht="14.25" customHeight="1">
      <c r="A1808" s="55"/>
      <c r="B1808" s="95"/>
      <c r="C1808" s="55"/>
      <c r="E1808" s="95" t="s">
        <v>1622</v>
      </c>
      <c r="F1808" s="55">
        <v>2.9</v>
      </c>
      <c r="G1808" s="55" t="s">
        <v>1592</v>
      </c>
      <c r="H1808" s="55"/>
      <c r="I1808" s="55"/>
      <c r="J1808" s="55"/>
      <c r="K1808" s="55"/>
    </row>
    <row r="1809" spans="1:11" ht="14.25" customHeight="1">
      <c r="A1809" s="55"/>
      <c r="B1809" s="95"/>
      <c r="C1809" s="55"/>
      <c r="E1809" s="95" t="s">
        <v>459</v>
      </c>
      <c r="F1809" s="55" t="s">
        <v>1598</v>
      </c>
      <c r="G1809" s="55" t="s">
        <v>1592</v>
      </c>
      <c r="H1809" s="55"/>
      <c r="I1809" s="55"/>
      <c r="J1809" s="55"/>
      <c r="K1809" s="55"/>
    </row>
    <row r="1810" spans="1:11" ht="14.25" customHeight="1">
      <c r="A1810" s="55"/>
      <c r="B1810" s="95"/>
      <c r="C1810" s="55"/>
      <c r="E1810" s="55" t="s">
        <v>1696</v>
      </c>
      <c r="F1810" s="55">
        <v>1.1000000000000001</v>
      </c>
      <c r="G1810" s="55" t="s">
        <v>1592</v>
      </c>
      <c r="H1810" s="55"/>
      <c r="I1810" s="55"/>
      <c r="J1810" s="55"/>
      <c r="K1810" s="55"/>
    </row>
    <row r="1811" spans="1:11" ht="14.25" customHeight="1">
      <c r="A1811" s="55"/>
      <c r="B1811" s="95"/>
      <c r="C1811" s="55"/>
      <c r="E1811" s="55" t="s">
        <v>1624</v>
      </c>
      <c r="F1811" s="55">
        <v>3.2</v>
      </c>
      <c r="G1811" s="55" t="s">
        <v>1592</v>
      </c>
      <c r="H1811" s="55"/>
      <c r="I1811" s="55"/>
      <c r="J1811" s="55"/>
      <c r="K1811" s="55"/>
    </row>
    <row r="1812" spans="1:11" ht="14.25" customHeight="1">
      <c r="A1812" s="55"/>
      <c r="B1812" s="95"/>
      <c r="C1812" s="55"/>
      <c r="E1812" s="45" t="s">
        <v>1625</v>
      </c>
      <c r="F1812" s="45">
        <v>1.9</v>
      </c>
      <c r="G1812" s="55" t="s">
        <v>1592</v>
      </c>
      <c r="H1812" s="55"/>
      <c r="I1812" s="55"/>
      <c r="J1812" s="55"/>
      <c r="K1812" s="55"/>
    </row>
    <row r="1813" spans="1:11" ht="14.25" customHeight="1">
      <c r="A1813" s="55"/>
      <c r="B1813" s="95"/>
      <c r="C1813" s="55"/>
      <c r="E1813" s="55" t="s">
        <v>1634</v>
      </c>
      <c r="F1813" s="55" t="s">
        <v>1598</v>
      </c>
      <c r="G1813" s="55" t="s">
        <v>1592</v>
      </c>
      <c r="H1813" s="55"/>
      <c r="I1813" s="55"/>
      <c r="J1813" s="55"/>
      <c r="K1813" s="55"/>
    </row>
    <row r="1814" spans="1:11" ht="14.25" customHeight="1">
      <c r="A1814" s="55"/>
      <c r="B1814" s="95"/>
      <c r="C1814" s="55"/>
      <c r="E1814" s="55" t="s">
        <v>1626</v>
      </c>
      <c r="F1814" s="55" t="s">
        <v>1598</v>
      </c>
      <c r="G1814" s="55" t="s">
        <v>1592</v>
      </c>
      <c r="H1814" s="55"/>
      <c r="I1814" s="55"/>
      <c r="J1814" s="55"/>
      <c r="K1814" s="55"/>
    </row>
    <row r="1815" spans="1:11" ht="14.25" customHeight="1">
      <c r="A1815" s="55"/>
      <c r="B1815" s="95"/>
      <c r="C1815" s="55"/>
      <c r="E1815" s="55" t="s">
        <v>1627</v>
      </c>
      <c r="F1815" s="55">
        <v>1</v>
      </c>
      <c r="G1815" s="55" t="s">
        <v>1592</v>
      </c>
      <c r="H1815" s="55"/>
      <c r="I1815" s="55"/>
      <c r="J1815" s="55"/>
      <c r="K1815" s="55"/>
    </row>
    <row r="1816" spans="1:11" ht="14.25" customHeight="1">
      <c r="A1816" s="55"/>
      <c r="B1816" s="95"/>
      <c r="C1816" s="55"/>
      <c r="E1816" s="55"/>
      <c r="F1816" s="55"/>
      <c r="G1816" s="55"/>
      <c r="H1816" s="55"/>
      <c r="I1816" s="55"/>
      <c r="J1816" s="55"/>
      <c r="K1816" s="55"/>
    </row>
    <row r="1817" spans="1:11" ht="14.25" customHeight="1">
      <c r="A1817" s="55"/>
      <c r="B1817" s="95"/>
      <c r="C1817" s="55"/>
      <c r="E1817" s="45" t="s">
        <v>1591</v>
      </c>
      <c r="F1817" s="45">
        <v>0.1</v>
      </c>
      <c r="G1817" s="55" t="s">
        <v>1592</v>
      </c>
      <c r="H1817" s="55" t="s">
        <v>1628</v>
      </c>
      <c r="I1817" s="55" t="s">
        <v>1629</v>
      </c>
      <c r="J1817" s="55" t="s">
        <v>1630</v>
      </c>
      <c r="K1817" s="55" t="s">
        <v>1596</v>
      </c>
    </row>
    <row r="1818" spans="1:11" ht="14.25" customHeight="1">
      <c r="A1818" s="55"/>
      <c r="B1818" s="95"/>
      <c r="C1818" s="55"/>
      <c r="E1818" s="55" t="s">
        <v>1682</v>
      </c>
      <c r="F1818" s="55" t="s">
        <v>1598</v>
      </c>
      <c r="G1818" s="55" t="s">
        <v>1592</v>
      </c>
      <c r="H1818" s="55"/>
      <c r="I1818" s="55"/>
      <c r="J1818" s="55"/>
      <c r="K1818" s="55"/>
    </row>
    <row r="1819" spans="1:11" ht="14.25" customHeight="1">
      <c r="A1819" s="55"/>
      <c r="B1819" s="95"/>
      <c r="C1819" s="55"/>
      <c r="E1819" s="55" t="s">
        <v>906</v>
      </c>
      <c r="F1819" s="55" t="s">
        <v>1598</v>
      </c>
      <c r="G1819" s="55" t="s">
        <v>1592</v>
      </c>
      <c r="H1819" s="55"/>
      <c r="I1819" s="55"/>
      <c r="J1819" s="55"/>
      <c r="K1819" s="55"/>
    </row>
    <row r="1820" spans="1:11" ht="14.25" customHeight="1">
      <c r="A1820" s="55"/>
      <c r="B1820" s="95"/>
      <c r="C1820" s="55"/>
      <c r="E1820" s="45" t="s">
        <v>1602</v>
      </c>
      <c r="F1820" s="45">
        <v>58.6</v>
      </c>
      <c r="G1820" s="55" t="s">
        <v>1592</v>
      </c>
      <c r="H1820" s="55"/>
      <c r="I1820" s="55"/>
      <c r="J1820" s="55"/>
      <c r="K1820" s="55"/>
    </row>
    <row r="1821" spans="1:11" ht="14.25" customHeight="1">
      <c r="A1821" s="55"/>
      <c r="B1821" s="95"/>
      <c r="C1821" s="55"/>
      <c r="E1821" s="55" t="s">
        <v>1467</v>
      </c>
      <c r="F1821" s="55">
        <v>12.5</v>
      </c>
      <c r="G1821" s="55" t="s">
        <v>1592</v>
      </c>
      <c r="H1821" s="55"/>
      <c r="I1821" s="55"/>
      <c r="J1821" s="55"/>
      <c r="K1821" s="55"/>
    </row>
    <row r="1822" spans="1:11" ht="14.25" customHeight="1">
      <c r="A1822" s="55"/>
      <c r="B1822" s="95"/>
      <c r="C1822" s="55"/>
      <c r="E1822" s="95" t="s">
        <v>1702</v>
      </c>
      <c r="F1822" s="55">
        <v>36.700000000000003</v>
      </c>
      <c r="G1822" s="55" t="s">
        <v>1592</v>
      </c>
      <c r="H1822" s="55"/>
      <c r="I1822" s="55"/>
      <c r="J1822" s="55"/>
      <c r="K1822" s="55"/>
    </row>
    <row r="1823" spans="1:11" ht="14.25" customHeight="1">
      <c r="A1823" s="55"/>
      <c r="B1823" s="95"/>
      <c r="C1823" s="55"/>
      <c r="E1823" s="55" t="s">
        <v>994</v>
      </c>
      <c r="F1823" s="55">
        <v>6.2</v>
      </c>
      <c r="G1823" s="55" t="s">
        <v>1592</v>
      </c>
      <c r="H1823" s="55"/>
      <c r="I1823" s="55"/>
      <c r="J1823" s="55"/>
      <c r="K1823" s="55"/>
    </row>
    <row r="1824" spans="1:11" ht="14.25" customHeight="1">
      <c r="A1824" s="55"/>
      <c r="B1824" s="95"/>
      <c r="C1824" s="55"/>
      <c r="E1824" s="55" t="s">
        <v>1604</v>
      </c>
      <c r="F1824" s="55">
        <v>3.3</v>
      </c>
      <c r="G1824" s="55" t="s">
        <v>1592</v>
      </c>
      <c r="H1824" s="55"/>
      <c r="I1824" s="55"/>
      <c r="J1824" s="55"/>
      <c r="K1824" s="55"/>
    </row>
    <row r="1825" spans="1:11" ht="14.25" customHeight="1">
      <c r="A1825" s="55"/>
      <c r="B1825" s="95"/>
      <c r="C1825" s="55"/>
      <c r="E1825" s="45" t="s">
        <v>1605</v>
      </c>
      <c r="F1825" s="45">
        <v>0.6</v>
      </c>
      <c r="G1825" s="55" t="s">
        <v>1592</v>
      </c>
      <c r="H1825" s="55"/>
      <c r="I1825" s="55"/>
      <c r="J1825" s="55"/>
      <c r="K1825" s="55"/>
    </row>
    <row r="1826" spans="1:11" ht="14.25" customHeight="1">
      <c r="A1826" s="55"/>
      <c r="B1826" s="95"/>
      <c r="C1826" s="55"/>
      <c r="E1826" s="55" t="s">
        <v>1606</v>
      </c>
      <c r="F1826" s="55">
        <v>0.6</v>
      </c>
      <c r="G1826" s="55" t="s">
        <v>1592</v>
      </c>
      <c r="H1826" s="55"/>
      <c r="I1826" s="55"/>
      <c r="J1826" s="55"/>
      <c r="K1826" s="55"/>
    </row>
    <row r="1827" spans="1:11" ht="14.25" customHeight="1">
      <c r="A1827" s="55"/>
      <c r="B1827" s="95"/>
      <c r="C1827" s="55"/>
      <c r="E1827" s="45" t="s">
        <v>1608</v>
      </c>
      <c r="F1827" s="45">
        <v>13.6</v>
      </c>
      <c r="G1827" s="55" t="s">
        <v>1592</v>
      </c>
      <c r="H1827" s="55"/>
      <c r="I1827" s="55"/>
      <c r="J1827" s="55"/>
      <c r="K1827" s="55"/>
    </row>
    <row r="1828" spans="1:11" ht="14.25" customHeight="1">
      <c r="A1828" s="55"/>
      <c r="B1828" s="95"/>
      <c r="C1828" s="55"/>
      <c r="E1828" s="55" t="s">
        <v>825</v>
      </c>
      <c r="F1828" s="55" t="s">
        <v>1598</v>
      </c>
      <c r="G1828" s="55" t="s">
        <v>1592</v>
      </c>
      <c r="H1828" s="55"/>
      <c r="I1828" s="55"/>
      <c r="J1828" s="55"/>
      <c r="K1828" s="55"/>
    </row>
    <row r="1829" spans="1:11" ht="14.25" customHeight="1">
      <c r="A1829" s="55"/>
      <c r="B1829" s="95"/>
      <c r="C1829" s="55"/>
      <c r="E1829" s="55" t="s">
        <v>1609</v>
      </c>
      <c r="F1829" s="55">
        <v>0</v>
      </c>
      <c r="G1829" s="55" t="s">
        <v>1592</v>
      </c>
      <c r="H1829" s="55"/>
      <c r="I1829" s="55"/>
      <c r="J1829" s="55"/>
      <c r="K1829" s="55"/>
    </row>
    <row r="1830" spans="1:11" ht="14.25" customHeight="1">
      <c r="A1830" s="55"/>
      <c r="B1830" s="95"/>
      <c r="C1830" s="55"/>
      <c r="E1830" s="55" t="s">
        <v>1610</v>
      </c>
      <c r="F1830" s="55">
        <v>1</v>
      </c>
      <c r="G1830" s="55" t="s">
        <v>1592</v>
      </c>
      <c r="H1830" s="55"/>
      <c r="I1830" s="55"/>
      <c r="J1830" s="55"/>
      <c r="K1830" s="55"/>
    </row>
    <row r="1831" spans="1:11" ht="14.25" customHeight="1">
      <c r="A1831" s="55"/>
      <c r="B1831" s="95"/>
      <c r="C1831" s="55"/>
      <c r="E1831" s="55" t="s">
        <v>1611</v>
      </c>
      <c r="F1831" s="55">
        <v>12.4</v>
      </c>
      <c r="G1831" s="55" t="s">
        <v>1592</v>
      </c>
      <c r="H1831" s="55"/>
      <c r="I1831" s="55"/>
      <c r="J1831" s="55"/>
      <c r="K1831" s="55"/>
    </row>
    <row r="1832" spans="1:11" ht="14.25" customHeight="1">
      <c r="A1832" s="55"/>
      <c r="B1832" s="95"/>
      <c r="C1832" s="55"/>
      <c r="E1832" s="55" t="s">
        <v>1689</v>
      </c>
      <c r="F1832" s="55">
        <v>2.1</v>
      </c>
      <c r="G1832" s="55" t="s">
        <v>1592</v>
      </c>
      <c r="H1832" s="55"/>
      <c r="I1832" s="55"/>
      <c r="J1832" s="55"/>
      <c r="K1832" s="55"/>
    </row>
    <row r="1833" spans="1:11" ht="14.25" customHeight="1">
      <c r="A1833" s="55"/>
      <c r="B1833" s="95"/>
      <c r="C1833" s="55"/>
      <c r="E1833" s="55" t="s">
        <v>1612</v>
      </c>
      <c r="F1833" s="55" t="s">
        <v>1598</v>
      </c>
      <c r="G1833" s="55" t="s">
        <v>1592</v>
      </c>
      <c r="H1833" s="55"/>
      <c r="I1833" s="55"/>
      <c r="J1833" s="55"/>
      <c r="K1833" s="55"/>
    </row>
    <row r="1834" spans="1:11" ht="14.25" customHeight="1">
      <c r="A1834" s="55"/>
      <c r="B1834" s="95"/>
      <c r="C1834" s="55"/>
      <c r="E1834" s="45" t="s">
        <v>1613</v>
      </c>
      <c r="F1834" s="45">
        <v>26.9</v>
      </c>
      <c r="G1834" s="55" t="s">
        <v>1592</v>
      </c>
      <c r="H1834" s="55"/>
      <c r="I1834" s="55"/>
      <c r="J1834" s="55"/>
      <c r="K1834" s="55"/>
    </row>
    <row r="1835" spans="1:11" ht="14.25" customHeight="1">
      <c r="A1835" s="55"/>
      <c r="B1835" s="95"/>
      <c r="C1835" s="55"/>
      <c r="E1835" s="95" t="s">
        <v>1690</v>
      </c>
      <c r="F1835" s="55" t="s">
        <v>1598</v>
      </c>
      <c r="G1835" s="55" t="s">
        <v>1592</v>
      </c>
      <c r="H1835" s="55"/>
      <c r="I1835" s="55"/>
      <c r="J1835" s="55"/>
      <c r="K1835" s="55"/>
    </row>
    <row r="1836" spans="1:11" ht="14.25" customHeight="1">
      <c r="A1836" s="55"/>
      <c r="B1836" s="95"/>
      <c r="C1836" s="55"/>
      <c r="E1836" s="95" t="s">
        <v>677</v>
      </c>
      <c r="F1836" s="55" t="s">
        <v>1598</v>
      </c>
      <c r="G1836" s="55" t="s">
        <v>1592</v>
      </c>
      <c r="H1836" s="55"/>
      <c r="I1836" s="55"/>
      <c r="J1836" s="55"/>
      <c r="K1836" s="55"/>
    </row>
    <row r="1837" spans="1:11" ht="14.25" customHeight="1">
      <c r="A1837" s="55"/>
      <c r="B1837" s="95"/>
      <c r="C1837" s="55"/>
      <c r="E1837" s="95" t="s">
        <v>550</v>
      </c>
      <c r="F1837" s="55">
        <v>4.4000000000000004</v>
      </c>
      <c r="G1837" s="55" t="s">
        <v>1592</v>
      </c>
      <c r="H1837" s="55"/>
      <c r="I1837" s="55"/>
      <c r="J1837" s="55"/>
      <c r="K1837" s="55"/>
    </row>
    <row r="1838" spans="1:11" ht="14.25" customHeight="1">
      <c r="A1838" s="55"/>
      <c r="B1838" s="95"/>
      <c r="C1838" s="55"/>
      <c r="E1838" s="95" t="s">
        <v>1785</v>
      </c>
      <c r="F1838" s="55">
        <v>2.2000000000000002</v>
      </c>
      <c r="G1838" s="55" t="s">
        <v>1592</v>
      </c>
      <c r="H1838" s="55"/>
      <c r="I1838" s="55"/>
      <c r="J1838" s="55"/>
      <c r="K1838" s="55"/>
    </row>
    <row r="1839" spans="1:11" ht="14.25" customHeight="1">
      <c r="A1839" s="55"/>
      <c r="B1839" s="95"/>
      <c r="C1839" s="55"/>
      <c r="E1839" s="55" t="s">
        <v>1786</v>
      </c>
      <c r="F1839" s="55">
        <v>15.2</v>
      </c>
      <c r="G1839" s="55" t="s">
        <v>1592</v>
      </c>
      <c r="H1839" s="55"/>
      <c r="I1839" s="55"/>
      <c r="J1839" s="55"/>
      <c r="K1839" s="55"/>
    </row>
    <row r="1840" spans="1:11" ht="14.25" customHeight="1">
      <c r="A1840" s="55"/>
      <c r="B1840" s="95"/>
      <c r="C1840" s="55"/>
      <c r="E1840" s="95" t="s">
        <v>1787</v>
      </c>
      <c r="F1840" s="55">
        <v>4.4000000000000004</v>
      </c>
      <c r="G1840" s="55"/>
      <c r="H1840" s="55"/>
      <c r="I1840" s="55"/>
      <c r="J1840" s="55"/>
      <c r="K1840" s="55"/>
    </row>
    <row r="1841" spans="1:11" ht="14.25" customHeight="1">
      <c r="A1841" s="55"/>
      <c r="B1841" s="95"/>
      <c r="C1841" s="55"/>
      <c r="E1841" s="55" t="s">
        <v>1624</v>
      </c>
      <c r="F1841" s="55" t="s">
        <v>1598</v>
      </c>
      <c r="G1841" s="55" t="s">
        <v>1592</v>
      </c>
      <c r="H1841" s="55"/>
      <c r="I1841" s="55"/>
      <c r="J1841" s="55"/>
      <c r="K1841" s="55"/>
    </row>
    <row r="1842" spans="1:11" ht="14.25" customHeight="1">
      <c r="A1842" s="55"/>
      <c r="B1842" s="95"/>
      <c r="C1842" s="55"/>
      <c r="E1842" s="45" t="s">
        <v>1625</v>
      </c>
      <c r="F1842" s="45">
        <v>0.1</v>
      </c>
      <c r="G1842" s="55" t="s">
        <v>1592</v>
      </c>
      <c r="H1842" s="55"/>
      <c r="I1842" s="55"/>
      <c r="J1842" s="55"/>
      <c r="K1842" s="55"/>
    </row>
    <row r="1843" spans="1:11" ht="14.25" customHeight="1">
      <c r="A1843" s="55"/>
      <c r="B1843" s="95"/>
      <c r="C1843" s="55"/>
      <c r="E1843" s="55" t="s">
        <v>1626</v>
      </c>
      <c r="F1843" s="55" t="s">
        <v>1598</v>
      </c>
      <c r="G1843" s="55" t="s">
        <v>1592</v>
      </c>
      <c r="H1843" s="55"/>
      <c r="I1843" s="55"/>
      <c r="J1843" s="55"/>
      <c r="K1843" s="55"/>
    </row>
    <row r="1844" spans="1:11" ht="14.25" customHeight="1">
      <c r="A1844" s="55"/>
      <c r="B1844" s="95"/>
      <c r="C1844" s="55"/>
      <c r="E1844" s="55"/>
      <c r="F1844" s="55"/>
      <c r="G1844" s="55"/>
      <c r="H1844" s="55"/>
      <c r="I1844" s="55"/>
      <c r="J1844" s="55"/>
      <c r="K1844" s="55"/>
    </row>
    <row r="1845" spans="1:11" ht="14.25" customHeight="1">
      <c r="A1845" s="55" t="s">
        <v>286</v>
      </c>
      <c r="B1845" s="95" t="s">
        <v>289</v>
      </c>
      <c r="C1845" s="55">
        <v>262</v>
      </c>
      <c r="E1845" s="103" t="s">
        <v>1635</v>
      </c>
      <c r="H1845" s="55" t="s">
        <v>1636</v>
      </c>
      <c r="I1845" s="55" t="s">
        <v>1637</v>
      </c>
      <c r="J1845" s="55" t="s">
        <v>1638</v>
      </c>
      <c r="K1845" s="55" t="s">
        <v>1639</v>
      </c>
    </row>
    <row r="1846" spans="1:11" ht="14.25" customHeight="1">
      <c r="E1846" s="55" t="s">
        <v>1788</v>
      </c>
      <c r="F1846" s="101">
        <v>4.5999999999999996</v>
      </c>
      <c r="G1846" s="101" t="s">
        <v>1554</v>
      </c>
    </row>
    <row r="1847" spans="1:11" ht="14.25" customHeight="1">
      <c r="F1847" s="101">
        <v>0.10100000000000001</v>
      </c>
      <c r="G1847" s="101" t="s">
        <v>1641</v>
      </c>
    </row>
    <row r="1848" spans="1:11" ht="14.25" customHeight="1">
      <c r="E1848" s="101" t="s">
        <v>1640</v>
      </c>
      <c r="F1848" s="101">
        <v>0.4</v>
      </c>
      <c r="G1848" s="101" t="s">
        <v>1554</v>
      </c>
    </row>
    <row r="1849" spans="1:11" ht="14.25" customHeight="1">
      <c r="E1849" s="55"/>
      <c r="F1849" s="101">
        <v>0.1</v>
      </c>
      <c r="G1849" s="101" t="s">
        <v>1641</v>
      </c>
    </row>
    <row r="1850" spans="1:11" ht="14.25" customHeight="1">
      <c r="E1850" s="55" t="s">
        <v>1789</v>
      </c>
      <c r="F1850" s="101">
        <v>0.8</v>
      </c>
      <c r="G1850" s="101" t="s">
        <v>1554</v>
      </c>
    </row>
    <row r="1851" spans="1:11" ht="14.25" customHeight="1">
      <c r="F1851" s="101">
        <v>1.5</v>
      </c>
      <c r="G1851" s="101" t="s">
        <v>1641</v>
      </c>
    </row>
    <row r="1852" spans="1:11" ht="14.25" customHeight="1">
      <c r="E1852" s="101" t="s">
        <v>1644</v>
      </c>
      <c r="F1852" s="101">
        <v>0.8</v>
      </c>
      <c r="G1852" s="101" t="s">
        <v>1554</v>
      </c>
    </row>
    <row r="1853" spans="1:11" ht="14.25" customHeight="1">
      <c r="F1853" s="101">
        <v>0.1</v>
      </c>
      <c r="G1853" s="101" t="s">
        <v>1641</v>
      </c>
    </row>
    <row r="1854" spans="1:11" ht="14.25" customHeight="1">
      <c r="E1854" s="103" t="s">
        <v>1645</v>
      </c>
    </row>
    <row r="1855" spans="1:11" ht="14.25" customHeight="1">
      <c r="E1855" s="55" t="s">
        <v>1790</v>
      </c>
      <c r="F1855" s="101">
        <v>0.4</v>
      </c>
      <c r="G1855" s="101" t="s">
        <v>1554</v>
      </c>
    </row>
    <row r="1856" spans="1:11" ht="14.25" customHeight="1">
      <c r="E1856" s="55"/>
      <c r="F1856" s="101">
        <v>0.1</v>
      </c>
      <c r="G1856" s="101" t="s">
        <v>1641</v>
      </c>
    </row>
    <row r="1857" spans="5:7" ht="14.25" customHeight="1">
      <c r="E1857" s="55" t="s">
        <v>1791</v>
      </c>
      <c r="F1857" s="101">
        <v>0.4</v>
      </c>
      <c r="G1857" s="101" t="s">
        <v>1554</v>
      </c>
    </row>
    <row r="1858" spans="5:7" ht="14.25" customHeight="1">
      <c r="F1858" s="101">
        <v>0.01</v>
      </c>
      <c r="G1858" s="101" t="s">
        <v>1641</v>
      </c>
    </row>
    <row r="1859" spans="5:7" ht="14.25" customHeight="1">
      <c r="E1859" s="55" t="s">
        <v>1792</v>
      </c>
      <c r="F1859" s="101">
        <v>0.8</v>
      </c>
      <c r="G1859" s="101" t="s">
        <v>1554</v>
      </c>
    </row>
    <row r="1860" spans="5:7" ht="14.25" customHeight="1">
      <c r="E1860" s="55"/>
      <c r="F1860" s="101">
        <v>0.4</v>
      </c>
      <c r="G1860" s="101" t="s">
        <v>1641</v>
      </c>
    </row>
    <row r="1861" spans="5:7" ht="14.25" customHeight="1">
      <c r="E1861" s="55" t="s">
        <v>1793</v>
      </c>
      <c r="F1861" s="101">
        <v>0.03</v>
      </c>
      <c r="G1861" s="101" t="s">
        <v>1554</v>
      </c>
    </row>
    <row r="1862" spans="5:7" ht="14.25" customHeight="1">
      <c r="F1862" s="101">
        <v>5.0000000000000001E-3</v>
      </c>
      <c r="G1862" s="101" t="s">
        <v>1641</v>
      </c>
    </row>
    <row r="1863" spans="5:7" ht="14.25" customHeight="1">
      <c r="E1863" s="55" t="s">
        <v>1794</v>
      </c>
      <c r="F1863" s="101">
        <v>1.7</v>
      </c>
      <c r="G1863" s="101" t="s">
        <v>1554</v>
      </c>
    </row>
    <row r="1864" spans="5:7" ht="14.25" customHeight="1">
      <c r="F1864" s="101">
        <v>1.6E-2</v>
      </c>
      <c r="G1864" s="101" t="s">
        <v>1641</v>
      </c>
    </row>
    <row r="1865" spans="5:7" ht="14.25" customHeight="1">
      <c r="E1865" s="55" t="s">
        <v>1795</v>
      </c>
      <c r="F1865" s="101">
        <v>0.5</v>
      </c>
      <c r="G1865" s="101" t="s">
        <v>1554</v>
      </c>
    </row>
    <row r="1866" spans="5:7" ht="14.25" customHeight="1">
      <c r="F1866" s="101">
        <v>6.0000000000000001E-3</v>
      </c>
      <c r="G1866" s="101" t="s">
        <v>1641</v>
      </c>
    </row>
    <row r="1867" spans="5:7" ht="14.25" customHeight="1">
      <c r="E1867" s="55" t="s">
        <v>1796</v>
      </c>
      <c r="F1867" s="101">
        <v>0.2</v>
      </c>
      <c r="G1867" s="101" t="s">
        <v>1554</v>
      </c>
    </row>
    <row r="1868" spans="5:7" ht="14.25" customHeight="1">
      <c r="E1868" s="55"/>
      <c r="F1868" s="101">
        <v>0.8</v>
      </c>
      <c r="G1868" s="101" t="s">
        <v>1641</v>
      </c>
    </row>
    <row r="1869" spans="5:7" ht="14.25" customHeight="1">
      <c r="E1869" s="55" t="s">
        <v>1797</v>
      </c>
      <c r="F1869" s="101">
        <v>0.4</v>
      </c>
      <c r="G1869" s="101" t="s">
        <v>1554</v>
      </c>
    </row>
    <row r="1870" spans="5:7" ht="14.25" customHeight="1">
      <c r="F1870" s="101">
        <v>0.05</v>
      </c>
      <c r="G1870" s="101" t="s">
        <v>1641</v>
      </c>
    </row>
    <row r="1871" spans="5:7" ht="14.25" customHeight="1">
      <c r="E1871" s="101" t="s">
        <v>1714</v>
      </c>
      <c r="F1871" s="101">
        <v>0.8</v>
      </c>
      <c r="G1871" s="101" t="s">
        <v>1554</v>
      </c>
    </row>
    <row r="1872" spans="5:7" ht="14.25" customHeight="1">
      <c r="E1872" s="55"/>
      <c r="F1872" s="101">
        <v>6</v>
      </c>
      <c r="G1872" s="101" t="s">
        <v>1641</v>
      </c>
    </row>
    <row r="1873" spans="5:7" ht="14.25" customHeight="1">
      <c r="E1873" s="45" t="s">
        <v>1651</v>
      </c>
    </row>
    <row r="1874" spans="5:7" ht="14.25" customHeight="1">
      <c r="E1874" s="55" t="s">
        <v>1653</v>
      </c>
      <c r="F1874" s="101">
        <v>1.9</v>
      </c>
      <c r="G1874" s="101" t="s">
        <v>1554</v>
      </c>
    </row>
    <row r="1875" spans="5:7" ht="14.25" customHeight="1">
      <c r="F1875" s="101">
        <v>0.3</v>
      </c>
      <c r="G1875" s="101" t="s">
        <v>1641</v>
      </c>
    </row>
    <row r="1876" spans="5:7" ht="14.25" customHeight="1">
      <c r="E1876" s="55" t="s">
        <v>1654</v>
      </c>
      <c r="F1876" s="101">
        <v>0.8</v>
      </c>
      <c r="G1876" s="101" t="s">
        <v>1554</v>
      </c>
    </row>
    <row r="1877" spans="5:7" ht="14.25" customHeight="1">
      <c r="F1877" s="101">
        <v>0.6</v>
      </c>
      <c r="G1877" s="101" t="s">
        <v>1641</v>
      </c>
    </row>
    <row r="1878" spans="5:7" ht="14.25" customHeight="1">
      <c r="E1878" s="55" t="s">
        <v>1655</v>
      </c>
      <c r="F1878" s="101">
        <v>1.1000000000000001</v>
      </c>
      <c r="G1878" s="101" t="s">
        <v>1554</v>
      </c>
    </row>
    <row r="1879" spans="5:7" ht="14.25" customHeight="1">
      <c r="F1879" s="101">
        <v>0</v>
      </c>
      <c r="G1879" s="101" t="s">
        <v>1641</v>
      </c>
    </row>
    <row r="1880" spans="5:7" ht="14.25" customHeight="1">
      <c r="E1880" s="55" t="s">
        <v>1798</v>
      </c>
      <c r="F1880" s="101">
        <v>0.1</v>
      </c>
      <c r="G1880" s="101" t="s">
        <v>1554</v>
      </c>
    </row>
    <row r="1881" spans="5:7" ht="14.25" customHeight="1">
      <c r="F1881" s="101">
        <v>4.0000000000000002E-4</v>
      </c>
      <c r="G1881" s="101" t="s">
        <v>1641</v>
      </c>
    </row>
    <row r="1882" spans="5:7" ht="14.25" customHeight="1">
      <c r="E1882" s="101" t="s">
        <v>1656</v>
      </c>
      <c r="F1882" s="101">
        <v>3.1</v>
      </c>
      <c r="G1882" s="101" t="s">
        <v>1554</v>
      </c>
    </row>
    <row r="1883" spans="5:7" ht="14.25" customHeight="1">
      <c r="E1883" s="55"/>
      <c r="F1883" s="101">
        <v>0.2</v>
      </c>
      <c r="G1883" s="101" t="s">
        <v>1641</v>
      </c>
    </row>
    <row r="1884" spans="5:7" ht="14.25" customHeight="1">
      <c r="E1884" s="45" t="s">
        <v>1716</v>
      </c>
    </row>
    <row r="1885" spans="5:7" ht="14.25" customHeight="1">
      <c r="E1885" s="55" t="s">
        <v>1717</v>
      </c>
      <c r="F1885" s="101">
        <v>1E-3</v>
      </c>
      <c r="G1885" s="101" t="s">
        <v>1554</v>
      </c>
    </row>
    <row r="1886" spans="5:7" ht="14.25" customHeight="1">
      <c r="E1886" s="55"/>
      <c r="F1886" s="101">
        <v>2.0000000000000002E-5</v>
      </c>
      <c r="G1886" s="101" t="s">
        <v>1641</v>
      </c>
    </row>
    <row r="1887" spans="5:7" ht="14.25" customHeight="1">
      <c r="E1887" s="55" t="s">
        <v>1799</v>
      </c>
      <c r="F1887" s="101" t="s">
        <v>1720</v>
      </c>
      <c r="G1887" s="101" t="s">
        <v>1554</v>
      </c>
    </row>
    <row r="1888" spans="5:7" ht="14.25" customHeight="1">
      <c r="F1888" s="101">
        <v>0.1</v>
      </c>
      <c r="G1888" s="101" t="s">
        <v>1641</v>
      </c>
    </row>
    <row r="1889" spans="5:7" ht="14.25" customHeight="1">
      <c r="E1889" s="55" t="s">
        <v>1722</v>
      </c>
      <c r="F1889" s="101">
        <v>3.0000000000000001E-3</v>
      </c>
      <c r="G1889" s="101" t="s">
        <v>1554</v>
      </c>
    </row>
    <row r="1890" spans="5:7" ht="14.25" customHeight="1">
      <c r="F1890" s="101">
        <v>1.0000000000000001E-5</v>
      </c>
      <c r="G1890" s="101" t="s">
        <v>1641</v>
      </c>
    </row>
    <row r="1891" spans="5:7" ht="14.25" customHeight="1">
      <c r="E1891" s="55" t="s">
        <v>1725</v>
      </c>
      <c r="F1891" s="101">
        <v>0.03</v>
      </c>
      <c r="G1891" s="101" t="s">
        <v>1554</v>
      </c>
    </row>
    <row r="1892" spans="5:7" ht="14.25" customHeight="1">
      <c r="F1892" s="101">
        <v>1E-4</v>
      </c>
      <c r="G1892" s="101" t="s">
        <v>1641</v>
      </c>
    </row>
    <row r="1893" spans="5:7" ht="14.25" customHeight="1">
      <c r="E1893" s="55" t="s">
        <v>1800</v>
      </c>
      <c r="F1893" s="101">
        <v>1E-3</v>
      </c>
      <c r="G1893" s="101" t="s">
        <v>1554</v>
      </c>
    </row>
    <row r="1894" spans="5:7" ht="14.25" customHeight="1">
      <c r="F1894" s="101">
        <v>1E-3</v>
      </c>
      <c r="G1894" s="101" t="s">
        <v>1641</v>
      </c>
    </row>
    <row r="1895" spans="5:7" ht="14.25" customHeight="1">
      <c r="E1895" s="101" t="s">
        <v>1801</v>
      </c>
      <c r="F1895" s="101">
        <v>0.02</v>
      </c>
      <c r="G1895" s="101" t="s">
        <v>1554</v>
      </c>
    </row>
    <row r="1896" spans="5:7" ht="14.25" customHeight="1">
      <c r="E1896" s="55"/>
      <c r="F1896" s="101">
        <v>7.0000000000000001E-3</v>
      </c>
      <c r="G1896" s="101" t="s">
        <v>1641</v>
      </c>
    </row>
    <row r="1897" spans="5:7" ht="14.25" customHeight="1">
      <c r="E1897" s="45" t="s">
        <v>1731</v>
      </c>
      <c r="F1897" s="101"/>
      <c r="G1897" s="101"/>
    </row>
    <row r="1898" spans="5:7" ht="14.25" customHeight="1">
      <c r="E1898" s="55" t="s">
        <v>1732</v>
      </c>
      <c r="F1898" s="101">
        <v>0.03</v>
      </c>
      <c r="G1898" s="101" t="s">
        <v>1554</v>
      </c>
    </row>
    <row r="1899" spans="5:7" ht="14.25" customHeight="1">
      <c r="F1899" s="101">
        <v>4.0000000000000002E-4</v>
      </c>
      <c r="G1899" s="101" t="s">
        <v>1641</v>
      </c>
    </row>
    <row r="1900" spans="5:7" ht="14.25" customHeight="1">
      <c r="E1900" s="55" t="s">
        <v>1734</v>
      </c>
      <c r="F1900" s="101">
        <v>0.3</v>
      </c>
      <c r="G1900" s="101" t="s">
        <v>1554</v>
      </c>
    </row>
    <row r="1901" spans="5:7" ht="14.25" customHeight="1">
      <c r="F1901" s="101">
        <v>1E-3</v>
      </c>
      <c r="G1901" s="101" t="s">
        <v>1641</v>
      </c>
    </row>
    <row r="1902" spans="5:7" ht="14.25" customHeight="1">
      <c r="E1902" s="55" t="s">
        <v>1802</v>
      </c>
      <c r="F1902" s="101">
        <v>0.7</v>
      </c>
      <c r="G1902" s="101" t="s">
        <v>1554</v>
      </c>
    </row>
    <row r="1903" spans="5:7" ht="14.25" customHeight="1">
      <c r="F1903" s="101">
        <v>7.0000000000000001E-3</v>
      </c>
      <c r="G1903" s="101" t="s">
        <v>1641</v>
      </c>
    </row>
    <row r="1904" spans="5:7" ht="14.25" customHeight="1">
      <c r="E1904" s="55" t="s">
        <v>1803</v>
      </c>
      <c r="F1904" s="101">
        <v>0.02</v>
      </c>
      <c r="G1904" s="55" t="s">
        <v>1554</v>
      </c>
    </row>
    <row r="1905" spans="5:7" ht="14.25" customHeight="1">
      <c r="F1905" s="101">
        <v>1E-4</v>
      </c>
      <c r="G1905" s="55" t="s">
        <v>1641</v>
      </c>
    </row>
    <row r="1906" spans="5:7" ht="14.25" customHeight="1">
      <c r="E1906" s="55" t="s">
        <v>1804</v>
      </c>
      <c r="F1906" s="101">
        <v>0.1</v>
      </c>
      <c r="G1906" s="101" t="s">
        <v>1554</v>
      </c>
    </row>
    <row r="1907" spans="5:7" ht="14.25" customHeight="1">
      <c r="F1907" s="101">
        <v>5.0000000000000001E-4</v>
      </c>
      <c r="G1907" s="101" t="s">
        <v>1641</v>
      </c>
    </row>
    <row r="1908" spans="5:7" ht="14.25" customHeight="1">
      <c r="E1908" s="55" t="s">
        <v>1805</v>
      </c>
      <c r="F1908" s="101">
        <v>0.1</v>
      </c>
      <c r="G1908" s="101" t="s">
        <v>1554</v>
      </c>
    </row>
    <row r="1909" spans="5:7" ht="14.25" customHeight="1">
      <c r="E1909" s="55"/>
      <c r="F1909" s="101">
        <v>2E-3</v>
      </c>
      <c r="G1909" s="101" t="s">
        <v>1641</v>
      </c>
    </row>
    <row r="1910" spans="5:7" ht="14.25" customHeight="1">
      <c r="E1910" s="45" t="s">
        <v>1657</v>
      </c>
    </row>
    <row r="1911" spans="5:7" ht="14.25" customHeight="1">
      <c r="E1911" s="55" t="s">
        <v>1658</v>
      </c>
      <c r="F1911" s="101">
        <v>4.2</v>
      </c>
      <c r="G1911" s="101" t="s">
        <v>1554</v>
      </c>
    </row>
    <row r="1912" spans="5:7" ht="14.25" customHeight="1">
      <c r="F1912" s="101">
        <v>0.2</v>
      </c>
      <c r="G1912" s="101" t="s">
        <v>1641</v>
      </c>
    </row>
    <row r="1913" spans="5:7" ht="14.25" customHeight="1">
      <c r="E1913" s="55" t="s">
        <v>1659</v>
      </c>
      <c r="F1913" s="101">
        <v>1.9</v>
      </c>
      <c r="G1913" s="101" t="s">
        <v>1554</v>
      </c>
    </row>
    <row r="1914" spans="5:7" ht="14.25" customHeight="1">
      <c r="F1914" s="101">
        <v>0.1</v>
      </c>
      <c r="G1914" s="101" t="s">
        <v>1641</v>
      </c>
    </row>
    <row r="1915" spans="5:7" ht="14.25" customHeight="1">
      <c r="E1915" s="55" t="s">
        <v>1745</v>
      </c>
      <c r="F1915" s="101">
        <v>0.4</v>
      </c>
      <c r="G1915" s="101" t="s">
        <v>1554</v>
      </c>
    </row>
    <row r="1916" spans="5:7" ht="14.25" customHeight="1">
      <c r="E1916" s="55"/>
      <c r="F1916" s="101">
        <v>1E-3</v>
      </c>
      <c r="G1916" s="101" t="s">
        <v>1641</v>
      </c>
    </row>
    <row r="1917" spans="5:7" ht="14.25" customHeight="1">
      <c r="E1917" s="101" t="s">
        <v>1660</v>
      </c>
      <c r="F1917" s="101">
        <v>0.4</v>
      </c>
      <c r="G1917" s="101" t="s">
        <v>1554</v>
      </c>
    </row>
    <row r="1918" spans="5:7" ht="14.25" customHeight="1">
      <c r="E1918" s="55"/>
      <c r="F1918" s="101">
        <v>0.02</v>
      </c>
      <c r="G1918" s="101" t="s">
        <v>1641</v>
      </c>
    </row>
    <row r="1919" spans="5:7" ht="14.25" customHeight="1">
      <c r="E1919" s="55" t="s">
        <v>1661</v>
      </c>
      <c r="F1919" s="101">
        <v>1.1000000000000001</v>
      </c>
      <c r="G1919" s="101" t="s">
        <v>1554</v>
      </c>
    </row>
    <row r="1920" spans="5:7" ht="14.25" customHeight="1">
      <c r="F1920" s="101">
        <v>0.1</v>
      </c>
      <c r="G1920" s="101" t="s">
        <v>1641</v>
      </c>
    </row>
    <row r="1921" spans="5:7" ht="14.25" customHeight="1">
      <c r="E1921" s="45" t="s">
        <v>1662</v>
      </c>
    </row>
    <row r="1922" spans="5:7" ht="14.25" customHeight="1">
      <c r="E1922" s="55" t="s">
        <v>1663</v>
      </c>
      <c r="F1922" s="101">
        <v>1.1000000000000001</v>
      </c>
      <c r="G1922" s="101" t="s">
        <v>1554</v>
      </c>
    </row>
    <row r="1923" spans="5:7" ht="14.25" customHeight="1">
      <c r="F1923" s="101">
        <v>0.1</v>
      </c>
      <c r="G1923" s="101" t="s">
        <v>1641</v>
      </c>
    </row>
    <row r="1924" spans="5:7" ht="14.25" customHeight="1">
      <c r="E1924" s="102" t="s">
        <v>1664</v>
      </c>
      <c r="F1924" s="101">
        <v>0.4</v>
      </c>
      <c r="G1924" s="101" t="s">
        <v>1554</v>
      </c>
    </row>
    <row r="1925" spans="5:7" ht="14.25" customHeight="1">
      <c r="E1925" s="95"/>
      <c r="F1925" s="101">
        <v>0.1</v>
      </c>
      <c r="G1925" s="101" t="s">
        <v>1641</v>
      </c>
    </row>
    <row r="1926" spans="5:7" ht="14.25" customHeight="1">
      <c r="E1926" s="95" t="s">
        <v>1806</v>
      </c>
      <c r="F1926" s="101" t="s">
        <v>1720</v>
      </c>
      <c r="G1926" s="101" t="s">
        <v>1554</v>
      </c>
    </row>
    <row r="1927" spans="5:7" ht="14.25" customHeight="1">
      <c r="F1927" s="101">
        <v>0.1</v>
      </c>
      <c r="G1927" s="101" t="s">
        <v>1641</v>
      </c>
    </row>
    <row r="1928" spans="5:7" ht="14.25" customHeight="1">
      <c r="E1928" s="55" t="s">
        <v>1807</v>
      </c>
      <c r="F1928" s="101">
        <v>10.7</v>
      </c>
      <c r="G1928" s="101" t="s">
        <v>1554</v>
      </c>
    </row>
    <row r="1929" spans="5:7" ht="14.25" customHeight="1">
      <c r="F1929" s="101">
        <v>7</v>
      </c>
      <c r="G1929" s="101" t="s">
        <v>1641</v>
      </c>
    </row>
    <row r="1930" spans="5:7" ht="14.25" customHeight="1">
      <c r="E1930" s="55" t="s">
        <v>1808</v>
      </c>
      <c r="F1930" s="101">
        <v>21.4</v>
      </c>
      <c r="G1930" s="101" t="s">
        <v>1554</v>
      </c>
    </row>
    <row r="1931" spans="5:7" ht="14.25" customHeight="1">
      <c r="F1931" s="101">
        <v>27.2</v>
      </c>
      <c r="G1931" s="101" t="s">
        <v>1641</v>
      </c>
    </row>
    <row r="1932" spans="5:7" ht="14.25" customHeight="1">
      <c r="E1932" s="55" t="s">
        <v>1809</v>
      </c>
      <c r="F1932" s="101">
        <v>2.7</v>
      </c>
      <c r="G1932" s="101" t="s">
        <v>1554</v>
      </c>
    </row>
    <row r="1933" spans="5:7" ht="14.25" customHeight="1">
      <c r="F1933" s="101">
        <v>0.9</v>
      </c>
      <c r="G1933" s="101" t="s">
        <v>1641</v>
      </c>
    </row>
    <row r="1934" spans="5:7" ht="14.25" customHeight="1">
      <c r="E1934" s="95" t="s">
        <v>1752</v>
      </c>
      <c r="F1934" s="101">
        <v>0.1</v>
      </c>
      <c r="G1934" s="101" t="s">
        <v>1554</v>
      </c>
    </row>
    <row r="1935" spans="5:7" ht="14.25" customHeight="1">
      <c r="E1935" s="55"/>
      <c r="F1935" s="101">
        <v>2.0000000000000001E-4</v>
      </c>
      <c r="G1935" s="101" t="s">
        <v>1641</v>
      </c>
    </row>
    <row r="1936" spans="5:7" ht="14.25" customHeight="1">
      <c r="E1936" s="45" t="s">
        <v>1668</v>
      </c>
    </row>
    <row r="1937" spans="5:7" ht="14.25" customHeight="1">
      <c r="E1937" s="55" t="s">
        <v>1670</v>
      </c>
      <c r="F1937" s="101">
        <v>1.9</v>
      </c>
      <c r="G1937" s="101" t="s">
        <v>1554</v>
      </c>
    </row>
    <row r="1938" spans="5:7" ht="14.25" customHeight="1">
      <c r="F1938" s="101">
        <v>0.4</v>
      </c>
      <c r="G1938" s="101" t="s">
        <v>1641</v>
      </c>
    </row>
    <row r="1939" spans="5:7" ht="14.25" customHeight="1">
      <c r="E1939" s="55" t="s">
        <v>1810</v>
      </c>
      <c r="F1939" s="101">
        <v>2.2999999999999998</v>
      </c>
      <c r="G1939" s="101" t="s">
        <v>1554</v>
      </c>
    </row>
    <row r="1940" spans="5:7" ht="14.25" customHeight="1">
      <c r="F1940" s="101">
        <v>12.2</v>
      </c>
      <c r="G1940" s="101" t="s">
        <v>1641</v>
      </c>
    </row>
    <row r="1941" spans="5:7" ht="14.25" customHeight="1">
      <c r="E1941" s="55" t="s">
        <v>1811</v>
      </c>
      <c r="F1941" s="101">
        <v>0.9</v>
      </c>
      <c r="G1941" s="101" t="s">
        <v>1554</v>
      </c>
    </row>
    <row r="1942" spans="5:7" ht="14.25" customHeight="1">
      <c r="F1942" s="101">
        <v>2.1999999999999999E-2</v>
      </c>
      <c r="G1942" s="101" t="s">
        <v>1641</v>
      </c>
    </row>
    <row r="1943" spans="5:7" ht="14.25" customHeight="1">
      <c r="E1943" s="55" t="s">
        <v>1812</v>
      </c>
      <c r="F1943" s="101">
        <v>0.01</v>
      </c>
      <c r="G1943" s="101" t="s">
        <v>1554</v>
      </c>
    </row>
    <row r="1944" spans="5:7" ht="14.25" customHeight="1">
      <c r="F1944" s="101">
        <v>1.2E-2</v>
      </c>
      <c r="G1944" s="101" t="s">
        <v>1641</v>
      </c>
    </row>
    <row r="1945" spans="5:7" ht="14.25" customHeight="1">
      <c r="E1945" s="55" t="s">
        <v>1813</v>
      </c>
      <c r="F1945" s="101">
        <v>0.3</v>
      </c>
      <c r="G1945" s="101" t="s">
        <v>1554</v>
      </c>
    </row>
    <row r="1946" spans="5:7" ht="14.25" customHeight="1">
      <c r="F1946" s="101">
        <v>6.0000000000000001E-3</v>
      </c>
      <c r="G1946" s="101" t="s">
        <v>1641</v>
      </c>
    </row>
    <row r="1947" spans="5:7" ht="14.25" customHeight="1">
      <c r="E1947" s="45" t="s">
        <v>1672</v>
      </c>
    </row>
    <row r="1948" spans="5:7" ht="14.25" customHeight="1">
      <c r="E1948" s="55" t="s">
        <v>1758</v>
      </c>
      <c r="F1948" s="101">
        <v>3.0000000000000001E-3</v>
      </c>
      <c r="G1948" s="101" t="s">
        <v>1554</v>
      </c>
    </row>
    <row r="1949" spans="5:7" ht="14.25" customHeight="1">
      <c r="E1949" s="55"/>
      <c r="F1949" s="101">
        <v>7.0000000000000001E-3</v>
      </c>
      <c r="G1949" s="101" t="s">
        <v>1641</v>
      </c>
    </row>
    <row r="1950" spans="5:7" ht="14.25" customHeight="1">
      <c r="E1950" s="55" t="s">
        <v>1814</v>
      </c>
      <c r="F1950" s="101">
        <v>6.1</v>
      </c>
      <c r="G1950" s="101" t="s">
        <v>1554</v>
      </c>
    </row>
    <row r="1951" spans="5:7" ht="14.25" customHeight="1">
      <c r="F1951" s="101">
        <v>7.7</v>
      </c>
      <c r="G1951" s="101" t="s">
        <v>1641</v>
      </c>
    </row>
    <row r="1952" spans="5:7" ht="14.25" customHeight="1">
      <c r="E1952" s="55" t="s">
        <v>1815</v>
      </c>
      <c r="F1952" s="101">
        <v>2.7</v>
      </c>
      <c r="G1952" s="101" t="s">
        <v>1554</v>
      </c>
    </row>
    <row r="1953" spans="1:12" ht="14.25" customHeight="1">
      <c r="F1953" s="101">
        <v>7.7</v>
      </c>
      <c r="G1953" s="101" t="s">
        <v>1641</v>
      </c>
    </row>
    <row r="1954" spans="1:12" ht="14.25" customHeight="1">
      <c r="E1954" s="55" t="s">
        <v>1762</v>
      </c>
      <c r="F1954" s="101">
        <v>0.03</v>
      </c>
      <c r="G1954" s="101" t="s">
        <v>1554</v>
      </c>
    </row>
    <row r="1955" spans="1:12" ht="14.25" customHeight="1">
      <c r="F1955" s="101">
        <v>5.0000000000000001E-4</v>
      </c>
      <c r="G1955" s="101" t="s">
        <v>1641</v>
      </c>
    </row>
    <row r="1956" spans="1:12" ht="14.25" customHeight="1">
      <c r="E1956" s="55" t="s">
        <v>1676</v>
      </c>
      <c r="F1956" s="101">
        <v>9.5</v>
      </c>
      <c r="G1956" s="101" t="s">
        <v>1554</v>
      </c>
    </row>
    <row r="1957" spans="1:12" ht="14.25" customHeight="1">
      <c r="F1957" s="101">
        <v>14.4</v>
      </c>
      <c r="G1957" s="101" t="s">
        <v>1641</v>
      </c>
    </row>
    <row r="1958" spans="1:12" ht="14.25" customHeight="1">
      <c r="E1958" s="55" t="s">
        <v>1816</v>
      </c>
      <c r="F1958" s="101">
        <v>2.2999999999999998</v>
      </c>
      <c r="G1958" s="101" t="s">
        <v>1554</v>
      </c>
    </row>
    <row r="1959" spans="1:12" ht="14.25" customHeight="1">
      <c r="F1959" s="101">
        <v>2.7</v>
      </c>
      <c r="G1959" s="101" t="s">
        <v>1641</v>
      </c>
    </row>
    <row r="1960" spans="1:12" ht="14.25" customHeight="1">
      <c r="F1960" s="101"/>
      <c r="G1960" s="101"/>
    </row>
    <row r="1961" spans="1:12" ht="14.25" customHeight="1">
      <c r="A1961" s="55" t="s">
        <v>286</v>
      </c>
      <c r="B1961" s="95" t="s">
        <v>289</v>
      </c>
      <c r="C1961" s="55">
        <v>59</v>
      </c>
      <c r="D1961" s="55" t="s">
        <v>1817</v>
      </c>
      <c r="E1961" s="101" t="s">
        <v>788</v>
      </c>
      <c r="F1961" s="101">
        <v>32</v>
      </c>
      <c r="G1961" s="101" t="s">
        <v>791</v>
      </c>
      <c r="H1961" s="57" t="s">
        <v>63</v>
      </c>
      <c r="I1961" s="57" t="s">
        <v>793</v>
      </c>
      <c r="J1961" s="57">
        <v>2015</v>
      </c>
      <c r="K1961" s="57" t="s">
        <v>794</v>
      </c>
      <c r="L1961" s="58" t="s">
        <v>795</v>
      </c>
    </row>
    <row r="1962" spans="1:12" ht="14.25" customHeight="1">
      <c r="D1962" s="55" t="s">
        <v>797</v>
      </c>
      <c r="E1962" s="95" t="s">
        <v>1818</v>
      </c>
      <c r="F1962" s="101">
        <v>0.1</v>
      </c>
      <c r="G1962" s="57" t="s">
        <v>800</v>
      </c>
    </row>
    <row r="1963" spans="1:12" ht="14.25" customHeight="1">
      <c r="F1963" s="101">
        <v>2.5</v>
      </c>
      <c r="G1963" s="57" t="s">
        <v>801</v>
      </c>
    </row>
    <row r="1964" spans="1:12" ht="14.25" customHeight="1">
      <c r="E1964" s="55" t="s">
        <v>1467</v>
      </c>
      <c r="F1964" s="101">
        <v>0.6</v>
      </c>
      <c r="G1964" s="57" t="s">
        <v>800</v>
      </c>
    </row>
    <row r="1965" spans="1:12" ht="14.25" customHeight="1">
      <c r="F1965" s="101">
        <v>2.5</v>
      </c>
      <c r="G1965" s="57" t="s">
        <v>801</v>
      </c>
    </row>
    <row r="1966" spans="1:12" ht="14.25" customHeight="1">
      <c r="E1966" s="55" t="s">
        <v>768</v>
      </c>
      <c r="F1966" s="101">
        <v>3.1</v>
      </c>
      <c r="G1966" s="57" t="s">
        <v>800</v>
      </c>
    </row>
    <row r="1967" spans="1:12" ht="14.25" customHeight="1">
      <c r="F1967" s="101">
        <v>10</v>
      </c>
      <c r="G1967" s="57" t="s">
        <v>801</v>
      </c>
    </row>
    <row r="1968" spans="1:12" ht="14.25" customHeight="1">
      <c r="E1968" s="101" t="s">
        <v>1679</v>
      </c>
      <c r="F1968" s="101">
        <v>1.2</v>
      </c>
      <c r="G1968" s="57" t="s">
        <v>800</v>
      </c>
    </row>
    <row r="1969" spans="5:7" ht="14.25" customHeight="1">
      <c r="F1969" s="101">
        <v>12.5</v>
      </c>
      <c r="G1969" s="57" t="s">
        <v>801</v>
      </c>
    </row>
    <row r="1970" spans="5:7" ht="14.25" customHeight="1">
      <c r="E1970" s="102" t="s">
        <v>1819</v>
      </c>
      <c r="F1970" s="101">
        <v>1.3</v>
      </c>
      <c r="G1970" s="57" t="s">
        <v>800</v>
      </c>
    </row>
    <row r="1971" spans="5:7" ht="14.25" customHeight="1">
      <c r="F1971" s="101">
        <v>2.5</v>
      </c>
      <c r="G1971" s="57" t="s">
        <v>801</v>
      </c>
    </row>
    <row r="1972" spans="5:7" ht="14.25" customHeight="1">
      <c r="E1972" s="95" t="s">
        <v>928</v>
      </c>
      <c r="F1972" s="101">
        <v>5.6</v>
      </c>
      <c r="G1972" s="57" t="s">
        <v>800</v>
      </c>
    </row>
    <row r="1973" spans="5:7" ht="14.25" customHeight="1">
      <c r="F1973" s="101">
        <v>15</v>
      </c>
      <c r="G1973" s="57" t="s">
        <v>801</v>
      </c>
    </row>
    <row r="1974" spans="5:7" ht="14.25" customHeight="1">
      <c r="E1974" s="55" t="s">
        <v>1768</v>
      </c>
      <c r="F1974" s="101">
        <v>0.2</v>
      </c>
      <c r="G1974" s="57" t="s">
        <v>800</v>
      </c>
    </row>
    <row r="1975" spans="5:7" ht="14.25" customHeight="1">
      <c r="F1975" s="55">
        <v>2.5</v>
      </c>
      <c r="G1975" s="57" t="s">
        <v>801</v>
      </c>
    </row>
    <row r="1976" spans="5:7" ht="14.25" customHeight="1">
      <c r="E1976" s="95" t="s">
        <v>1485</v>
      </c>
      <c r="F1976" s="55">
        <v>0.6</v>
      </c>
      <c r="G1976" s="57" t="s">
        <v>800</v>
      </c>
    </row>
    <row r="1977" spans="5:7" ht="14.25" customHeight="1">
      <c r="F1977" s="55">
        <v>5</v>
      </c>
      <c r="G1977" s="57" t="s">
        <v>801</v>
      </c>
    </row>
    <row r="1978" spans="5:7" ht="14.25" customHeight="1">
      <c r="E1978" s="95" t="s">
        <v>1820</v>
      </c>
      <c r="F1978" s="55">
        <v>0.6</v>
      </c>
      <c r="G1978" s="57" t="s">
        <v>800</v>
      </c>
    </row>
    <row r="1979" spans="5:7" ht="14.25" customHeight="1">
      <c r="F1979" s="55">
        <v>2.5</v>
      </c>
      <c r="G1979" s="57" t="s">
        <v>801</v>
      </c>
    </row>
    <row r="1980" spans="5:7" ht="14.25" customHeight="1">
      <c r="E1980" s="55" t="s">
        <v>1486</v>
      </c>
      <c r="F1980" s="55">
        <v>2.9</v>
      </c>
      <c r="G1980" s="57" t="s">
        <v>800</v>
      </c>
    </row>
    <row r="1981" spans="5:7" ht="14.25" customHeight="1">
      <c r="F1981" s="55">
        <v>5</v>
      </c>
      <c r="G1981" s="57" t="s">
        <v>801</v>
      </c>
    </row>
    <row r="1982" spans="5:7" ht="14.25" customHeight="1">
      <c r="E1982" s="55" t="s">
        <v>1770</v>
      </c>
      <c r="F1982" s="55">
        <v>0.3</v>
      </c>
      <c r="G1982" s="57" t="s">
        <v>800</v>
      </c>
    </row>
    <row r="1983" spans="5:7" ht="14.25" customHeight="1">
      <c r="F1983" s="55">
        <v>2.5</v>
      </c>
      <c r="G1983" s="57" t="s">
        <v>801</v>
      </c>
    </row>
    <row r="1984" spans="5:7" ht="14.25" customHeight="1">
      <c r="E1984" s="55" t="s">
        <v>1487</v>
      </c>
      <c r="F1984" s="55">
        <v>11.8</v>
      </c>
      <c r="G1984" s="57" t="s">
        <v>800</v>
      </c>
    </row>
    <row r="1985" spans="5:7" ht="14.25" customHeight="1">
      <c r="F1985" s="55">
        <v>7.5</v>
      </c>
      <c r="G1985" s="57" t="s">
        <v>801</v>
      </c>
    </row>
    <row r="1986" spans="5:7" ht="14.25" customHeight="1">
      <c r="E1986" s="55" t="s">
        <v>1821</v>
      </c>
      <c r="F1986" s="55">
        <v>0.4</v>
      </c>
      <c r="G1986" s="57" t="s">
        <v>800</v>
      </c>
    </row>
    <row r="1987" spans="5:7" ht="14.25" customHeight="1">
      <c r="F1987" s="55">
        <v>5</v>
      </c>
      <c r="G1987" s="57" t="s">
        <v>801</v>
      </c>
    </row>
    <row r="1988" spans="5:7" ht="14.25" customHeight="1">
      <c r="E1988" s="95" t="s">
        <v>529</v>
      </c>
      <c r="F1988" s="55">
        <v>0.8</v>
      </c>
      <c r="G1988" s="57" t="s">
        <v>800</v>
      </c>
    </row>
    <row r="1989" spans="5:7" ht="14.25" customHeight="1">
      <c r="F1989" s="55">
        <v>2.5</v>
      </c>
      <c r="G1989" s="57" t="s">
        <v>801</v>
      </c>
    </row>
    <row r="1990" spans="5:7" ht="14.25" customHeight="1">
      <c r="E1990" s="55" t="s">
        <v>962</v>
      </c>
      <c r="F1990" s="55">
        <v>2.6</v>
      </c>
      <c r="G1990" s="57" t="s">
        <v>800</v>
      </c>
    </row>
    <row r="1991" spans="5:7" ht="14.25" customHeight="1">
      <c r="F1991" s="55">
        <v>7.5</v>
      </c>
      <c r="G1991" s="57" t="s">
        <v>801</v>
      </c>
    </row>
    <row r="1992" spans="5:7" ht="14.25" customHeight="1">
      <c r="E1992" s="95" t="s">
        <v>670</v>
      </c>
      <c r="F1992" s="55">
        <v>0.9</v>
      </c>
      <c r="G1992" s="57" t="s">
        <v>800</v>
      </c>
    </row>
    <row r="1993" spans="5:7" ht="14.25" customHeight="1">
      <c r="F1993" s="55">
        <v>2.5</v>
      </c>
      <c r="G1993" s="57" t="s">
        <v>801</v>
      </c>
    </row>
    <row r="1994" spans="5:7" ht="14.25" customHeight="1">
      <c r="E1994" s="55" t="s">
        <v>970</v>
      </c>
      <c r="F1994" s="55">
        <v>3.9</v>
      </c>
      <c r="G1994" s="57" t="s">
        <v>800</v>
      </c>
    </row>
    <row r="1995" spans="5:7" ht="14.25" customHeight="1">
      <c r="F1995" s="55">
        <v>5</v>
      </c>
      <c r="G1995" s="57" t="s">
        <v>801</v>
      </c>
    </row>
    <row r="1996" spans="5:7" ht="14.25" customHeight="1">
      <c r="E1996" s="55" t="s">
        <v>1601</v>
      </c>
      <c r="F1996" s="55">
        <v>0.6</v>
      </c>
      <c r="G1996" s="57" t="s">
        <v>800</v>
      </c>
    </row>
    <row r="1997" spans="5:7" ht="14.25" customHeight="1">
      <c r="F1997" s="55">
        <v>2.5</v>
      </c>
      <c r="G1997" s="57" t="s">
        <v>801</v>
      </c>
    </row>
    <row r="1998" spans="5:7" ht="14.25" customHeight="1">
      <c r="E1998" s="95" t="s">
        <v>1822</v>
      </c>
      <c r="F1998" s="55">
        <v>0.1</v>
      </c>
      <c r="G1998" s="57" t="s">
        <v>800</v>
      </c>
    </row>
    <row r="1999" spans="5:7" ht="14.25" customHeight="1">
      <c r="F1999" s="55">
        <v>2.5</v>
      </c>
      <c r="G1999" s="57" t="s">
        <v>801</v>
      </c>
    </row>
    <row r="2000" spans="5:7" ht="14.25" customHeight="1">
      <c r="E2000" s="95" t="s">
        <v>984</v>
      </c>
      <c r="F2000" s="55">
        <v>0.2</v>
      </c>
      <c r="G2000" s="57" t="s">
        <v>800</v>
      </c>
    </row>
    <row r="2001" spans="5:7" ht="14.25" customHeight="1">
      <c r="F2001" s="55">
        <v>2.5</v>
      </c>
      <c r="G2001" s="57" t="s">
        <v>801</v>
      </c>
    </row>
    <row r="2002" spans="5:7" ht="14.25" customHeight="1">
      <c r="E2002" s="95" t="s">
        <v>136</v>
      </c>
      <c r="F2002" s="55">
        <v>0.4</v>
      </c>
      <c r="G2002" s="57" t="s">
        <v>800</v>
      </c>
    </row>
    <row r="2003" spans="5:7" ht="14.25" customHeight="1">
      <c r="F2003" s="55">
        <v>2.5</v>
      </c>
      <c r="G2003" s="57" t="s">
        <v>801</v>
      </c>
    </row>
    <row r="2004" spans="5:7" ht="14.25" customHeight="1">
      <c r="E2004" s="55" t="s">
        <v>1823</v>
      </c>
      <c r="F2004" s="55">
        <v>0.1</v>
      </c>
      <c r="G2004" s="57" t="s">
        <v>800</v>
      </c>
    </row>
    <row r="2005" spans="5:7" ht="14.25" customHeight="1">
      <c r="F2005" s="55">
        <v>2.5</v>
      </c>
      <c r="G2005" s="57" t="s">
        <v>801</v>
      </c>
    </row>
    <row r="2006" spans="5:7" ht="14.25" customHeight="1">
      <c r="E2006" s="95" t="s">
        <v>1498</v>
      </c>
      <c r="F2006" s="55">
        <v>4.7</v>
      </c>
      <c r="G2006" s="57" t="s">
        <v>800</v>
      </c>
    </row>
    <row r="2007" spans="5:7" ht="14.25" customHeight="1">
      <c r="F2007" s="55">
        <v>17.5</v>
      </c>
      <c r="G2007" s="57" t="s">
        <v>801</v>
      </c>
    </row>
    <row r="2008" spans="5:7" ht="14.25" customHeight="1">
      <c r="E2008" s="95" t="s">
        <v>1500</v>
      </c>
      <c r="F2008" s="55">
        <v>0.8</v>
      </c>
      <c r="G2008" s="57" t="s">
        <v>800</v>
      </c>
    </row>
    <row r="2009" spans="5:7" ht="14.25" customHeight="1">
      <c r="F2009" s="55">
        <v>10</v>
      </c>
      <c r="G2009" s="57" t="s">
        <v>801</v>
      </c>
    </row>
    <row r="2010" spans="5:7" ht="14.25" customHeight="1">
      <c r="E2010" s="55" t="s">
        <v>992</v>
      </c>
      <c r="F2010" s="55">
        <v>35</v>
      </c>
      <c r="G2010" s="57" t="s">
        <v>800</v>
      </c>
    </row>
    <row r="2011" spans="5:7" ht="14.25" customHeight="1">
      <c r="F2011" s="55">
        <v>22.5</v>
      </c>
      <c r="G2011" s="57" t="s">
        <v>801</v>
      </c>
    </row>
    <row r="2012" spans="5:7" ht="14.25" customHeight="1">
      <c r="E2012" s="55" t="s">
        <v>994</v>
      </c>
      <c r="F2012" s="55">
        <v>0.8</v>
      </c>
      <c r="G2012" s="57" t="s">
        <v>800</v>
      </c>
    </row>
    <row r="2013" spans="5:7" ht="14.25" customHeight="1">
      <c r="F2013" s="55">
        <v>7.5</v>
      </c>
      <c r="G2013" s="57" t="s">
        <v>801</v>
      </c>
    </row>
    <row r="2014" spans="5:7" ht="14.25" customHeight="1">
      <c r="E2014" s="55" t="s">
        <v>1824</v>
      </c>
      <c r="F2014" s="55">
        <v>0.1</v>
      </c>
      <c r="G2014" s="57" t="s">
        <v>800</v>
      </c>
    </row>
    <row r="2015" spans="5:7" ht="14.25" customHeight="1">
      <c r="F2015" s="55">
        <v>2.5</v>
      </c>
      <c r="G2015" s="57" t="s">
        <v>801</v>
      </c>
    </row>
    <row r="2016" spans="5:7" ht="14.25" customHeight="1">
      <c r="E2016" s="95" t="s">
        <v>1276</v>
      </c>
      <c r="F2016" s="55">
        <v>0.7</v>
      </c>
      <c r="G2016" s="57" t="s">
        <v>800</v>
      </c>
    </row>
    <row r="2017" spans="1:26" ht="14.25" customHeight="1">
      <c r="F2017" s="55">
        <v>7.5</v>
      </c>
      <c r="G2017" s="57" t="s">
        <v>801</v>
      </c>
    </row>
    <row r="2018" spans="1:26" ht="14.25" customHeight="1">
      <c r="E2018" s="95" t="s">
        <v>1507</v>
      </c>
      <c r="F2018" s="55">
        <v>0.1</v>
      </c>
      <c r="G2018" s="57" t="s">
        <v>800</v>
      </c>
    </row>
    <row r="2019" spans="1:26" ht="14.25" customHeight="1">
      <c r="F2019" s="55">
        <v>12.5</v>
      </c>
      <c r="G2019" s="57" t="s">
        <v>801</v>
      </c>
    </row>
    <row r="2020" spans="1:26" ht="14.25" customHeight="1">
      <c r="E2020" s="55" t="s">
        <v>1509</v>
      </c>
      <c r="F2020" s="55">
        <v>18.600000000000001</v>
      </c>
      <c r="G2020" s="57" t="s">
        <v>800</v>
      </c>
    </row>
    <row r="2021" spans="1:26" ht="14.25" customHeight="1">
      <c r="F2021" s="55">
        <v>37.5</v>
      </c>
      <c r="G2021" s="57" t="s">
        <v>801</v>
      </c>
    </row>
    <row r="2022" spans="1:26" ht="14.25" customHeight="1">
      <c r="E2022" s="55" t="s">
        <v>883</v>
      </c>
      <c r="F2022" s="55">
        <v>0.9</v>
      </c>
      <c r="G2022" s="57" t="s">
        <v>800</v>
      </c>
    </row>
    <row r="2023" spans="1:26" ht="14.25" customHeight="1">
      <c r="F2023" s="55">
        <v>0</v>
      </c>
      <c r="G2023" s="57" t="s">
        <v>801</v>
      </c>
    </row>
    <row r="2024" spans="1:26" ht="14.25" customHeight="1">
      <c r="A2024" s="63"/>
      <c r="B2024" s="63"/>
      <c r="C2024" s="63"/>
      <c r="D2024" s="63"/>
      <c r="E2024" s="63"/>
      <c r="F2024" s="63"/>
      <c r="G2024" s="63"/>
      <c r="H2024" s="63"/>
      <c r="I2024" s="63"/>
      <c r="J2024" s="63"/>
      <c r="K2024" s="63"/>
      <c r="L2024" s="63"/>
      <c r="M2024" s="63"/>
      <c r="N2024" s="63"/>
      <c r="O2024" s="63"/>
      <c r="P2024" s="63"/>
      <c r="Q2024" s="63"/>
      <c r="R2024" s="63"/>
      <c r="S2024" s="63"/>
      <c r="T2024" s="63"/>
      <c r="U2024" s="63"/>
      <c r="V2024" s="63"/>
      <c r="W2024" s="63"/>
      <c r="X2024" s="63"/>
      <c r="Y2024" s="63"/>
      <c r="Z2024" s="63"/>
    </row>
    <row r="2025" spans="1:26" ht="14.25" customHeight="1">
      <c r="A2025" s="55" t="s">
        <v>313</v>
      </c>
      <c r="B2025" s="95" t="s">
        <v>314</v>
      </c>
      <c r="C2025" s="55">
        <v>221</v>
      </c>
      <c r="D2025" s="55" t="s">
        <v>1825</v>
      </c>
      <c r="E2025" s="55" t="s">
        <v>822</v>
      </c>
      <c r="F2025" s="55">
        <v>38.799999999999997</v>
      </c>
      <c r="G2025" s="55" t="s">
        <v>1826</v>
      </c>
      <c r="H2025" s="58" t="s">
        <v>1827</v>
      </c>
      <c r="I2025" s="55" t="s">
        <v>1828</v>
      </c>
      <c r="J2025" s="55">
        <v>2004</v>
      </c>
      <c r="K2025" s="55" t="s">
        <v>1829</v>
      </c>
      <c r="L2025" s="55" t="s">
        <v>1830</v>
      </c>
    </row>
    <row r="2026" spans="1:26" ht="14.25" customHeight="1">
      <c r="E2026" s="55" t="s">
        <v>1831</v>
      </c>
      <c r="F2026" s="55">
        <v>8.6999999999999993</v>
      </c>
      <c r="G2026" s="55" t="s">
        <v>1826</v>
      </c>
    </row>
    <row r="2027" spans="1:26" ht="14.25" customHeight="1">
      <c r="E2027" s="55" t="s">
        <v>1555</v>
      </c>
      <c r="F2027" s="55">
        <v>21.1</v>
      </c>
      <c r="G2027" s="55" t="s">
        <v>1826</v>
      </c>
    </row>
    <row r="2028" spans="1:26" ht="14.25" customHeight="1">
      <c r="E2028" s="55" t="s">
        <v>1832</v>
      </c>
      <c r="F2028" s="55">
        <v>9.9</v>
      </c>
      <c r="G2028" s="55" t="s">
        <v>1826</v>
      </c>
    </row>
    <row r="2029" spans="1:26" ht="14.25" customHeight="1">
      <c r="E2029" s="55" t="s">
        <v>798</v>
      </c>
      <c r="F2029" s="55">
        <v>16.100000000000001</v>
      </c>
      <c r="G2029" s="55" t="s">
        <v>1826</v>
      </c>
    </row>
    <row r="2030" spans="1:26" ht="14.25" customHeight="1">
      <c r="E2030" s="55" t="s">
        <v>1150</v>
      </c>
      <c r="F2030" s="104" t="s">
        <v>1833</v>
      </c>
      <c r="G2030" s="55" t="s">
        <v>1826</v>
      </c>
    </row>
    <row r="2031" spans="1:26" ht="14.25" customHeight="1">
      <c r="E2031" s="58" t="s">
        <v>1834</v>
      </c>
      <c r="F2031" s="104" t="s">
        <v>1833</v>
      </c>
      <c r="G2031" s="55" t="s">
        <v>1826</v>
      </c>
    </row>
    <row r="2032" spans="1:26" ht="14.25" customHeight="1">
      <c r="E2032" s="55" t="s">
        <v>822</v>
      </c>
      <c r="F2032" s="55">
        <v>33.6</v>
      </c>
      <c r="G2032" s="55" t="s">
        <v>1554</v>
      </c>
    </row>
    <row r="2033" spans="4:7" ht="14.25" customHeight="1">
      <c r="E2033" s="55" t="s">
        <v>1831</v>
      </c>
      <c r="F2033" s="55">
        <v>20.9</v>
      </c>
      <c r="G2033" s="55" t="s">
        <v>1554</v>
      </c>
    </row>
    <row r="2034" spans="4:7" ht="14.25" customHeight="1">
      <c r="E2034" s="55" t="s">
        <v>1555</v>
      </c>
      <c r="F2034" s="55">
        <v>7.8</v>
      </c>
      <c r="G2034" s="55" t="s">
        <v>1554</v>
      </c>
    </row>
    <row r="2035" spans="4:7" ht="14.25" customHeight="1">
      <c r="E2035" s="55" t="s">
        <v>1832</v>
      </c>
      <c r="F2035" s="55">
        <v>5.8</v>
      </c>
      <c r="G2035" s="55" t="s">
        <v>1554</v>
      </c>
    </row>
    <row r="2036" spans="4:7" ht="14.25" customHeight="1">
      <c r="E2036" s="55" t="s">
        <v>798</v>
      </c>
      <c r="F2036" s="55">
        <v>8.4</v>
      </c>
      <c r="G2036" s="55" t="s">
        <v>1554</v>
      </c>
    </row>
    <row r="2037" spans="4:7" ht="14.25" customHeight="1">
      <c r="E2037" s="55" t="s">
        <v>1150</v>
      </c>
      <c r="F2037" s="55">
        <v>5.9</v>
      </c>
      <c r="G2037" s="55" t="s">
        <v>1554</v>
      </c>
    </row>
    <row r="2038" spans="4:7" ht="14.25" customHeight="1">
      <c r="E2038" s="58" t="s">
        <v>1834</v>
      </c>
      <c r="F2038" s="55">
        <v>4.7</v>
      </c>
      <c r="G2038" s="55" t="s">
        <v>1554</v>
      </c>
    </row>
    <row r="2039" spans="4:7" ht="14.25" customHeight="1"/>
    <row r="2040" spans="4:7" ht="14.25" customHeight="1">
      <c r="D2040" s="55" t="s">
        <v>1835</v>
      </c>
      <c r="E2040" s="55" t="s">
        <v>822</v>
      </c>
      <c r="F2040" s="55">
        <v>4.8</v>
      </c>
      <c r="G2040" s="55" t="s">
        <v>1826</v>
      </c>
    </row>
    <row r="2041" spans="4:7" ht="14.25" customHeight="1">
      <c r="D2041" s="55" t="s">
        <v>1836</v>
      </c>
      <c r="E2041" s="55" t="s">
        <v>1831</v>
      </c>
      <c r="F2041" s="55">
        <v>49.2</v>
      </c>
      <c r="G2041" s="55" t="s">
        <v>1826</v>
      </c>
    </row>
    <row r="2042" spans="4:7" ht="14.25" customHeight="1">
      <c r="E2042" s="55" t="s">
        <v>1832</v>
      </c>
      <c r="F2042" s="55">
        <v>17.3</v>
      </c>
      <c r="G2042" s="55" t="s">
        <v>1826</v>
      </c>
    </row>
    <row r="2043" spans="4:7" ht="14.25" customHeight="1">
      <c r="E2043" s="55" t="s">
        <v>798</v>
      </c>
      <c r="F2043" s="55">
        <v>26.8</v>
      </c>
      <c r="G2043" s="55" t="s">
        <v>1826</v>
      </c>
    </row>
    <row r="2044" spans="4:7" ht="14.25" customHeight="1"/>
    <row r="2045" spans="4:7" ht="14.25" customHeight="1">
      <c r="D2045" s="55" t="s">
        <v>1837</v>
      </c>
      <c r="E2045" s="55" t="s">
        <v>822</v>
      </c>
      <c r="F2045" s="55">
        <v>32.6</v>
      </c>
      <c r="G2045" s="55" t="s">
        <v>1826</v>
      </c>
    </row>
    <row r="2046" spans="4:7" ht="14.25" customHeight="1">
      <c r="D2046" s="55" t="s">
        <v>1838</v>
      </c>
      <c r="E2046" s="55" t="s">
        <v>1831</v>
      </c>
      <c r="F2046" s="55">
        <v>7.3</v>
      </c>
      <c r="G2046" s="55" t="s">
        <v>1826</v>
      </c>
    </row>
    <row r="2047" spans="4:7" ht="14.25" customHeight="1">
      <c r="E2047" s="55" t="s">
        <v>1555</v>
      </c>
      <c r="F2047" s="55">
        <v>15.1</v>
      </c>
      <c r="G2047" s="55" t="s">
        <v>1826</v>
      </c>
    </row>
    <row r="2048" spans="4:7" ht="14.25" customHeight="1">
      <c r="E2048" s="55" t="s">
        <v>1832</v>
      </c>
      <c r="F2048" s="55">
        <v>22.5</v>
      </c>
      <c r="G2048" s="55" t="s">
        <v>1826</v>
      </c>
    </row>
    <row r="2049" spans="1:26" ht="14.25" customHeight="1">
      <c r="E2049" s="55" t="s">
        <v>798</v>
      </c>
      <c r="F2049" s="55">
        <v>12.6</v>
      </c>
      <c r="G2049" s="55" t="s">
        <v>1826</v>
      </c>
    </row>
    <row r="2050" spans="1:26" ht="14.25" customHeight="1">
      <c r="E2050" s="55" t="s">
        <v>1150</v>
      </c>
      <c r="F2050" s="104" t="s">
        <v>1839</v>
      </c>
      <c r="G2050" s="55" t="s">
        <v>1826</v>
      </c>
    </row>
    <row r="2051" spans="1:26" ht="14.25" customHeight="1">
      <c r="E2051" s="58" t="s">
        <v>1834</v>
      </c>
      <c r="F2051" s="104" t="s">
        <v>1840</v>
      </c>
      <c r="G2051" s="55" t="s">
        <v>1826</v>
      </c>
    </row>
    <row r="2052" spans="1:26" ht="14.25" customHeight="1">
      <c r="F2052" s="105"/>
    </row>
    <row r="2053" spans="1:26" ht="14.25" customHeight="1">
      <c r="D2053" s="55" t="s">
        <v>1841</v>
      </c>
      <c r="E2053" s="55" t="s">
        <v>822</v>
      </c>
      <c r="F2053" s="55">
        <v>35.6</v>
      </c>
      <c r="G2053" s="55" t="s">
        <v>1826</v>
      </c>
    </row>
    <row r="2054" spans="1:26" ht="14.25" customHeight="1">
      <c r="D2054" s="55" t="s">
        <v>1842</v>
      </c>
      <c r="E2054" s="55" t="s">
        <v>1831</v>
      </c>
      <c r="F2054" s="55">
        <v>2.2000000000000002</v>
      </c>
      <c r="G2054" s="55" t="s">
        <v>1826</v>
      </c>
    </row>
    <row r="2055" spans="1:26" ht="14.25" customHeight="1">
      <c r="E2055" s="55" t="s">
        <v>1555</v>
      </c>
      <c r="F2055" s="55">
        <v>47.8</v>
      </c>
      <c r="G2055" s="55" t="s">
        <v>1826</v>
      </c>
    </row>
    <row r="2056" spans="1:26" ht="14.25" customHeight="1">
      <c r="E2056" s="55" t="s">
        <v>1832</v>
      </c>
      <c r="F2056" s="55">
        <v>1.1000000000000001</v>
      </c>
      <c r="G2056" s="55" t="s">
        <v>1826</v>
      </c>
    </row>
    <row r="2057" spans="1:26" ht="14.25" customHeight="1">
      <c r="E2057" s="55" t="s">
        <v>798</v>
      </c>
      <c r="F2057" s="55">
        <v>13</v>
      </c>
      <c r="G2057" s="55" t="s">
        <v>1826</v>
      </c>
    </row>
    <row r="2058" spans="1:26" ht="14.25" customHeight="1">
      <c r="A2058" s="63"/>
      <c r="B2058" s="63"/>
      <c r="C2058" s="63"/>
      <c r="D2058" s="63"/>
      <c r="E2058" s="63"/>
      <c r="F2058" s="63"/>
      <c r="G2058" s="63"/>
      <c r="H2058" s="63"/>
      <c r="I2058" s="63"/>
      <c r="J2058" s="63"/>
      <c r="K2058" s="63"/>
      <c r="L2058" s="63"/>
      <c r="M2058" s="63"/>
      <c r="N2058" s="63"/>
      <c r="O2058" s="63"/>
      <c r="P2058" s="63"/>
      <c r="Q2058" s="63"/>
      <c r="R2058" s="63"/>
      <c r="S2058" s="63"/>
      <c r="T2058" s="63"/>
      <c r="U2058" s="63"/>
      <c r="V2058" s="63"/>
      <c r="W2058" s="63"/>
      <c r="X2058" s="63"/>
      <c r="Y2058" s="63"/>
      <c r="Z2058" s="63"/>
    </row>
    <row r="2059" spans="1:26" ht="14.25" customHeight="1">
      <c r="A2059" s="55" t="s">
        <v>325</v>
      </c>
      <c r="B2059" s="95" t="s">
        <v>326</v>
      </c>
      <c r="C2059" s="55">
        <v>111</v>
      </c>
      <c r="D2059" s="55" t="s">
        <v>1843</v>
      </c>
      <c r="E2059" s="55" t="s">
        <v>798</v>
      </c>
      <c r="F2059" s="55">
        <v>20.7</v>
      </c>
      <c r="G2059" s="55" t="s">
        <v>1548</v>
      </c>
      <c r="H2059" s="55" t="s">
        <v>1549</v>
      </c>
      <c r="I2059" s="55" t="s">
        <v>1550</v>
      </c>
      <c r="J2059" s="55" t="s">
        <v>1551</v>
      </c>
      <c r="K2059" s="55" t="s">
        <v>1552</v>
      </c>
    </row>
    <row r="2060" spans="1:26" ht="14.25" customHeight="1">
      <c r="D2060" s="55" t="s">
        <v>1844</v>
      </c>
      <c r="F2060" s="55">
        <v>33.299999999999997</v>
      </c>
      <c r="G2060" s="55" t="s">
        <v>1554</v>
      </c>
    </row>
    <row r="2061" spans="1:26" ht="14.25" customHeight="1">
      <c r="E2061" s="55" t="s">
        <v>822</v>
      </c>
      <c r="F2061" s="55">
        <v>22.2</v>
      </c>
      <c r="G2061" s="55" t="s">
        <v>1548</v>
      </c>
    </row>
    <row r="2062" spans="1:26" ht="14.25" customHeight="1">
      <c r="E2062" s="55"/>
      <c r="F2062" s="55">
        <v>27.8</v>
      </c>
      <c r="G2062" s="55" t="s">
        <v>1554</v>
      </c>
    </row>
    <row r="2063" spans="1:26" ht="14.25" customHeight="1">
      <c r="E2063" s="55" t="s">
        <v>745</v>
      </c>
      <c r="F2063" s="55">
        <v>3.1</v>
      </c>
      <c r="G2063" s="55" t="s">
        <v>1548</v>
      </c>
    </row>
    <row r="2064" spans="1:26" ht="14.25" customHeight="1">
      <c r="E2064" s="55"/>
      <c r="F2064" s="55">
        <v>5.6</v>
      </c>
      <c r="G2064" s="55" t="s">
        <v>1554</v>
      </c>
    </row>
    <row r="2065" spans="4:7" ht="14.25" customHeight="1">
      <c r="E2065" s="55" t="s">
        <v>1494</v>
      </c>
      <c r="F2065" s="55">
        <v>7.1</v>
      </c>
      <c r="G2065" s="55" t="s">
        <v>1548</v>
      </c>
    </row>
    <row r="2066" spans="4:7" ht="14.25" customHeight="1">
      <c r="E2066" s="55"/>
      <c r="F2066" s="55">
        <v>16.7</v>
      </c>
      <c r="G2066" s="55" t="s">
        <v>1554</v>
      </c>
    </row>
    <row r="2067" spans="4:7" ht="14.25" customHeight="1">
      <c r="E2067" s="55" t="s">
        <v>1007</v>
      </c>
      <c r="F2067" s="55">
        <v>46.9</v>
      </c>
      <c r="G2067" s="55" t="s">
        <v>1548</v>
      </c>
    </row>
    <row r="2068" spans="4:7" ht="14.25" customHeight="1">
      <c r="E2068" s="55"/>
      <c r="F2068" s="55">
        <v>55.6</v>
      </c>
      <c r="G2068" s="55" t="s">
        <v>1554</v>
      </c>
    </row>
    <row r="2069" spans="4:7" ht="14.25" customHeight="1">
      <c r="E2069" s="58" t="s">
        <v>1556</v>
      </c>
      <c r="F2069" s="55">
        <v>5.6</v>
      </c>
      <c r="G2069" s="55" t="s">
        <v>1554</v>
      </c>
    </row>
    <row r="2070" spans="4:7" ht="14.25" customHeight="1"/>
    <row r="2071" spans="4:7" ht="14.25" customHeight="1">
      <c r="D2071" s="55" t="s">
        <v>1845</v>
      </c>
      <c r="E2071" s="55" t="s">
        <v>798</v>
      </c>
      <c r="F2071" s="55">
        <v>1.4</v>
      </c>
      <c r="G2071" s="55" t="s">
        <v>1548</v>
      </c>
    </row>
    <row r="2072" spans="4:7" ht="14.25" customHeight="1">
      <c r="D2072" s="55" t="s">
        <v>1846</v>
      </c>
      <c r="F2072" s="55">
        <v>6.9</v>
      </c>
      <c r="G2072" s="55" t="s">
        <v>1554</v>
      </c>
    </row>
    <row r="2073" spans="4:7" ht="14.25" customHeight="1">
      <c r="E2073" s="55" t="s">
        <v>825</v>
      </c>
      <c r="F2073" s="55">
        <v>3</v>
      </c>
      <c r="G2073" s="55" t="s">
        <v>1548</v>
      </c>
    </row>
    <row r="2074" spans="4:7" ht="14.25" customHeight="1">
      <c r="E2074" s="55"/>
      <c r="F2074" s="55">
        <v>3.5</v>
      </c>
      <c r="G2074" s="55" t="s">
        <v>1554</v>
      </c>
    </row>
    <row r="2075" spans="4:7" ht="14.25" customHeight="1">
      <c r="E2075" s="55" t="s">
        <v>1555</v>
      </c>
      <c r="F2075" s="55">
        <v>5.6</v>
      </c>
      <c r="G2075" s="55" t="s">
        <v>1548</v>
      </c>
    </row>
    <row r="2076" spans="4:7" ht="14.25" customHeight="1">
      <c r="E2076" s="55"/>
      <c r="F2076" s="55">
        <v>6.9</v>
      </c>
      <c r="G2076" s="55" t="s">
        <v>1554</v>
      </c>
    </row>
    <row r="2077" spans="4:7" ht="14.25" customHeight="1">
      <c r="E2077" s="55" t="s">
        <v>1494</v>
      </c>
      <c r="F2077" s="55">
        <v>3.6</v>
      </c>
      <c r="G2077" s="55" t="s">
        <v>1548</v>
      </c>
    </row>
    <row r="2078" spans="4:7" ht="14.25" customHeight="1">
      <c r="E2078" s="55"/>
      <c r="F2078" s="55">
        <v>13.8</v>
      </c>
      <c r="G2078" s="55" t="s">
        <v>1554</v>
      </c>
    </row>
    <row r="2079" spans="4:7" ht="14.25" customHeight="1">
      <c r="E2079" s="55" t="s">
        <v>1007</v>
      </c>
      <c r="F2079" s="55">
        <v>86.4</v>
      </c>
      <c r="G2079" s="55" t="s">
        <v>1548</v>
      </c>
    </row>
    <row r="2080" spans="4:7" ht="14.25" customHeight="1">
      <c r="E2080" s="55"/>
      <c r="F2080" s="55">
        <v>86.2</v>
      </c>
      <c r="G2080" s="55" t="s">
        <v>1554</v>
      </c>
    </row>
    <row r="2081" spans="4:7" ht="14.25" customHeight="1">
      <c r="E2081" s="58" t="s">
        <v>1556</v>
      </c>
      <c r="F2081" s="55">
        <v>3.5</v>
      </c>
      <c r="G2081" s="55" t="s">
        <v>1554</v>
      </c>
    </row>
    <row r="2082" spans="4:7" ht="14.25" customHeight="1"/>
    <row r="2083" spans="4:7" ht="14.25" customHeight="1">
      <c r="D2083" s="55" t="s">
        <v>1847</v>
      </c>
      <c r="E2083" s="55" t="s">
        <v>798</v>
      </c>
      <c r="F2083" s="55">
        <v>8.8000000000000007</v>
      </c>
      <c r="G2083" s="55" t="s">
        <v>1548</v>
      </c>
    </row>
    <row r="2084" spans="4:7" ht="14.25" customHeight="1">
      <c r="D2084" s="55" t="s">
        <v>1848</v>
      </c>
      <c r="F2084" s="55">
        <v>8.1</v>
      </c>
      <c r="G2084" s="55" t="s">
        <v>1554</v>
      </c>
    </row>
    <row r="2085" spans="4:7" ht="14.25" customHeight="1">
      <c r="E2085" s="55" t="s">
        <v>822</v>
      </c>
      <c r="F2085" s="55">
        <v>1.1000000000000001</v>
      </c>
      <c r="G2085" s="55" t="s">
        <v>1548</v>
      </c>
    </row>
    <row r="2086" spans="4:7" ht="14.25" customHeight="1">
      <c r="F2086" s="55">
        <v>2.7</v>
      </c>
      <c r="G2086" s="55" t="s">
        <v>1554</v>
      </c>
    </row>
    <row r="2087" spans="4:7" ht="14.25" customHeight="1">
      <c r="E2087" s="55" t="s">
        <v>825</v>
      </c>
      <c r="F2087" s="55">
        <v>3.1</v>
      </c>
      <c r="G2087" s="55" t="s">
        <v>1548</v>
      </c>
    </row>
    <row r="2088" spans="4:7" ht="14.25" customHeight="1">
      <c r="E2088" s="55"/>
      <c r="F2088" s="55">
        <v>10.8</v>
      </c>
      <c r="G2088" s="55" t="s">
        <v>1554</v>
      </c>
    </row>
    <row r="2089" spans="4:7" ht="14.25" customHeight="1">
      <c r="E2089" s="55" t="s">
        <v>1555</v>
      </c>
      <c r="F2089" s="55">
        <v>1.1000000000000001</v>
      </c>
      <c r="G2089" s="55" t="s">
        <v>1548</v>
      </c>
    </row>
    <row r="2090" spans="4:7" ht="14.25" customHeight="1">
      <c r="E2090" s="55"/>
      <c r="F2090" s="55">
        <v>5.4</v>
      </c>
      <c r="G2090" s="55" t="s">
        <v>1554</v>
      </c>
    </row>
    <row r="2091" spans="4:7" ht="14.25" customHeight="1">
      <c r="E2091" s="55" t="s">
        <v>745</v>
      </c>
      <c r="F2091" s="55">
        <v>1</v>
      </c>
      <c r="G2091" s="55" t="s">
        <v>1548</v>
      </c>
    </row>
    <row r="2092" spans="4:7" ht="14.25" customHeight="1">
      <c r="E2092" s="55"/>
      <c r="F2092" s="55">
        <v>2.7</v>
      </c>
      <c r="G2092" s="55" t="s">
        <v>1554</v>
      </c>
    </row>
    <row r="2093" spans="4:7" ht="14.25" customHeight="1">
      <c r="E2093" s="55" t="s">
        <v>1494</v>
      </c>
      <c r="F2093" s="55">
        <v>7.7</v>
      </c>
      <c r="G2093" s="55" t="s">
        <v>1548</v>
      </c>
    </row>
    <row r="2094" spans="4:7" ht="14.25" customHeight="1">
      <c r="E2094" s="55"/>
      <c r="F2094" s="55">
        <v>10.8</v>
      </c>
      <c r="G2094" s="55" t="s">
        <v>1554</v>
      </c>
    </row>
    <row r="2095" spans="4:7" ht="14.25" customHeight="1">
      <c r="E2095" s="55" t="s">
        <v>1007</v>
      </c>
      <c r="F2095" s="55">
        <v>77.099999999999994</v>
      </c>
      <c r="G2095" s="55" t="s">
        <v>1548</v>
      </c>
    </row>
    <row r="2096" spans="4:7" ht="14.25" customHeight="1">
      <c r="E2096" s="55"/>
      <c r="F2096" s="55">
        <v>78.400000000000006</v>
      </c>
      <c r="G2096" s="55" t="s">
        <v>1554</v>
      </c>
    </row>
    <row r="2097" spans="1:12" ht="14.25" customHeight="1">
      <c r="E2097" s="58" t="s">
        <v>1556</v>
      </c>
      <c r="F2097" s="55">
        <v>8.1</v>
      </c>
      <c r="G2097" s="55" t="s">
        <v>1554</v>
      </c>
    </row>
    <row r="2098" spans="1:12" ht="14.25" customHeight="1">
      <c r="E2098" s="58"/>
      <c r="F2098" s="55"/>
      <c r="G2098" s="55"/>
    </row>
    <row r="2099" spans="1:12" ht="14.25" customHeight="1">
      <c r="A2099" s="55" t="s">
        <v>325</v>
      </c>
      <c r="B2099" s="95" t="s">
        <v>326</v>
      </c>
      <c r="C2099" s="55">
        <v>457</v>
      </c>
      <c r="D2099" s="55" t="s">
        <v>1849</v>
      </c>
      <c r="E2099" s="58" t="s">
        <v>788</v>
      </c>
      <c r="F2099" s="55">
        <v>28</v>
      </c>
      <c r="G2099" s="55" t="s">
        <v>791</v>
      </c>
      <c r="H2099" s="57" t="s">
        <v>63</v>
      </c>
      <c r="I2099" s="57" t="s">
        <v>793</v>
      </c>
      <c r="J2099" s="57">
        <v>2015</v>
      </c>
      <c r="K2099" s="57" t="s">
        <v>794</v>
      </c>
      <c r="L2099" s="58" t="s">
        <v>795</v>
      </c>
    </row>
    <row r="2100" spans="1:12" ht="14.25" customHeight="1">
      <c r="D2100" s="55" t="s">
        <v>797</v>
      </c>
      <c r="E2100" s="58" t="s">
        <v>1850</v>
      </c>
      <c r="F2100" s="55">
        <v>0.1</v>
      </c>
      <c r="G2100" s="57" t="s">
        <v>800</v>
      </c>
    </row>
    <row r="2101" spans="1:12" ht="14.25" customHeight="1">
      <c r="E2101" s="58"/>
      <c r="F2101" s="55">
        <v>0.3</v>
      </c>
      <c r="G2101" s="57" t="s">
        <v>801</v>
      </c>
    </row>
    <row r="2102" spans="1:12" ht="14.25" customHeight="1">
      <c r="E2102" s="97" t="s">
        <v>1585</v>
      </c>
      <c r="F2102" s="55">
        <v>0.4</v>
      </c>
      <c r="G2102" s="55" t="s">
        <v>800</v>
      </c>
    </row>
    <row r="2103" spans="1:12" ht="14.25" customHeight="1">
      <c r="E2103" s="58"/>
      <c r="F2103" s="55">
        <v>1.5</v>
      </c>
      <c r="G2103" s="55" t="s">
        <v>801</v>
      </c>
    </row>
    <row r="2104" spans="1:12" ht="14.25" customHeight="1">
      <c r="E2104" s="58" t="s">
        <v>1446</v>
      </c>
      <c r="F2104" s="55">
        <v>0.1</v>
      </c>
      <c r="G2104" s="55" t="s">
        <v>800</v>
      </c>
    </row>
    <row r="2105" spans="1:12" ht="14.25" customHeight="1">
      <c r="E2105" s="58"/>
      <c r="F2105" s="55">
        <v>0.3</v>
      </c>
      <c r="G2105" s="55" t="s">
        <v>801</v>
      </c>
    </row>
    <row r="2106" spans="1:12" ht="14.25" customHeight="1">
      <c r="E2106" s="97" t="s">
        <v>1851</v>
      </c>
      <c r="F2106" s="55">
        <v>0.3</v>
      </c>
      <c r="G2106" s="55" t="s">
        <v>800</v>
      </c>
    </row>
    <row r="2107" spans="1:12" ht="14.25" customHeight="1">
      <c r="E2107" s="58"/>
      <c r="F2107" s="55">
        <v>1.5</v>
      </c>
      <c r="G2107" s="55" t="s">
        <v>801</v>
      </c>
    </row>
    <row r="2108" spans="1:12" ht="14.25" customHeight="1">
      <c r="E2108" s="58" t="s">
        <v>768</v>
      </c>
      <c r="F2108" s="55">
        <v>1.1000000000000001</v>
      </c>
      <c r="G2108" s="55" t="s">
        <v>800</v>
      </c>
    </row>
    <row r="2109" spans="1:12" ht="14.25" customHeight="1">
      <c r="E2109" s="58"/>
      <c r="F2109" s="55">
        <v>6.4</v>
      </c>
      <c r="G2109" s="55" t="s">
        <v>801</v>
      </c>
    </row>
    <row r="2110" spans="1:12" ht="14.25" customHeight="1">
      <c r="E2110" s="58" t="s">
        <v>1852</v>
      </c>
      <c r="F2110" s="55">
        <v>0.1</v>
      </c>
      <c r="G2110" s="55" t="s">
        <v>800</v>
      </c>
    </row>
    <row r="2111" spans="1:12" ht="14.25" customHeight="1">
      <c r="E2111" s="58"/>
      <c r="F2111" s="55">
        <v>0.3</v>
      </c>
      <c r="G2111" s="55" t="s">
        <v>801</v>
      </c>
    </row>
    <row r="2112" spans="1:12" ht="14.25" customHeight="1">
      <c r="E2112" s="58" t="s">
        <v>817</v>
      </c>
      <c r="F2112" s="55">
        <v>0.9</v>
      </c>
      <c r="G2112" s="55" t="s">
        <v>800</v>
      </c>
    </row>
    <row r="2113" spans="5:7" ht="14.25" customHeight="1">
      <c r="E2113" s="58"/>
      <c r="F2113" s="55">
        <v>1.2</v>
      </c>
      <c r="G2113" s="55" t="s">
        <v>801</v>
      </c>
    </row>
    <row r="2114" spans="5:7" ht="14.25" customHeight="1">
      <c r="E2114" s="58" t="s">
        <v>1352</v>
      </c>
      <c r="F2114" s="55">
        <v>0.1</v>
      </c>
      <c r="G2114" s="55" t="s">
        <v>800</v>
      </c>
    </row>
    <row r="2115" spans="5:7" ht="14.25" customHeight="1">
      <c r="E2115" s="58"/>
      <c r="F2115" s="55">
        <v>0.3</v>
      </c>
      <c r="G2115" s="55" t="s">
        <v>801</v>
      </c>
    </row>
    <row r="2116" spans="5:7" ht="14.25" customHeight="1">
      <c r="E2116" s="58" t="s">
        <v>1150</v>
      </c>
      <c r="F2116" s="55">
        <v>0.2</v>
      </c>
      <c r="G2116" s="55" t="s">
        <v>800</v>
      </c>
    </row>
    <row r="2117" spans="5:7" ht="14.25" customHeight="1">
      <c r="E2117" s="58"/>
      <c r="F2117" s="55">
        <v>0.6</v>
      </c>
      <c r="G2117" s="55" t="s">
        <v>801</v>
      </c>
    </row>
    <row r="2118" spans="5:7" ht="14.25" customHeight="1">
      <c r="E2118" s="58" t="s">
        <v>824</v>
      </c>
      <c r="F2118" s="55">
        <v>3.6</v>
      </c>
      <c r="G2118" s="55" t="s">
        <v>800</v>
      </c>
    </row>
    <row r="2119" spans="5:7" ht="14.25" customHeight="1">
      <c r="E2119" s="58"/>
      <c r="F2119" s="55">
        <v>12.7</v>
      </c>
      <c r="G2119" s="55" t="s">
        <v>801</v>
      </c>
    </row>
    <row r="2120" spans="5:7" ht="14.25" customHeight="1">
      <c r="E2120" s="97" t="s">
        <v>1853</v>
      </c>
      <c r="F2120" s="55">
        <v>0.2</v>
      </c>
      <c r="G2120" s="55" t="s">
        <v>800</v>
      </c>
    </row>
    <row r="2121" spans="5:7" ht="14.25" customHeight="1">
      <c r="E2121" s="58"/>
      <c r="F2121" s="55">
        <v>0.3</v>
      </c>
      <c r="G2121" s="55" t="s">
        <v>801</v>
      </c>
    </row>
    <row r="2122" spans="5:7" ht="14.25" customHeight="1">
      <c r="E2122" s="58" t="s">
        <v>764</v>
      </c>
      <c r="F2122" s="55">
        <v>0.5</v>
      </c>
      <c r="G2122" s="55" t="s">
        <v>800</v>
      </c>
    </row>
    <row r="2123" spans="5:7" ht="14.25" customHeight="1">
      <c r="E2123" s="58"/>
      <c r="F2123" s="55">
        <v>1.5</v>
      </c>
      <c r="G2123" s="55" t="s">
        <v>801</v>
      </c>
    </row>
    <row r="2124" spans="5:7" ht="14.25" customHeight="1">
      <c r="E2124" s="58" t="s">
        <v>1488</v>
      </c>
      <c r="F2124" s="55">
        <v>0.3</v>
      </c>
      <c r="G2124" s="55" t="s">
        <v>800</v>
      </c>
    </row>
    <row r="2125" spans="5:7" ht="14.25" customHeight="1">
      <c r="E2125" s="58"/>
      <c r="F2125" s="55">
        <v>0.6</v>
      </c>
      <c r="G2125" s="55" t="s">
        <v>801</v>
      </c>
    </row>
    <row r="2126" spans="5:7" ht="14.25" customHeight="1">
      <c r="E2126" s="58" t="s">
        <v>1586</v>
      </c>
      <c r="F2126" s="55">
        <v>4.2</v>
      </c>
      <c r="G2126" s="55" t="s">
        <v>800</v>
      </c>
    </row>
    <row r="2127" spans="5:7" ht="14.25" customHeight="1">
      <c r="E2127" s="58"/>
      <c r="F2127" s="55">
        <v>6.4</v>
      </c>
      <c r="G2127" s="55" t="s">
        <v>801</v>
      </c>
    </row>
    <row r="2128" spans="5:7" ht="14.25" customHeight="1">
      <c r="E2128" s="58" t="s">
        <v>831</v>
      </c>
      <c r="F2128" s="55">
        <v>8.1</v>
      </c>
      <c r="G2128" s="55" t="s">
        <v>800</v>
      </c>
    </row>
    <row r="2129" spans="5:7" ht="14.25" customHeight="1">
      <c r="E2129" s="58"/>
      <c r="F2129" s="55">
        <v>15.5</v>
      </c>
      <c r="G2129" s="55" t="s">
        <v>801</v>
      </c>
    </row>
    <row r="2130" spans="5:7" ht="14.25" customHeight="1">
      <c r="E2130" s="58" t="s">
        <v>962</v>
      </c>
      <c r="F2130" s="55">
        <v>0.9</v>
      </c>
      <c r="G2130" s="55" t="s">
        <v>800</v>
      </c>
    </row>
    <row r="2131" spans="5:7" ht="14.25" customHeight="1">
      <c r="E2131" s="58"/>
      <c r="F2131" s="55">
        <v>6.1</v>
      </c>
      <c r="G2131" s="55" t="s">
        <v>801</v>
      </c>
    </row>
    <row r="2132" spans="5:7" ht="14.25" customHeight="1">
      <c r="E2132" s="58" t="s">
        <v>745</v>
      </c>
      <c r="F2132" s="55">
        <v>0.1</v>
      </c>
      <c r="G2132" s="55" t="s">
        <v>800</v>
      </c>
    </row>
    <row r="2133" spans="5:7" ht="14.25" customHeight="1">
      <c r="E2133" s="58"/>
      <c r="F2133" s="55">
        <v>1.8</v>
      </c>
      <c r="G2133" s="55" t="s">
        <v>801</v>
      </c>
    </row>
    <row r="2134" spans="5:7" ht="14.25" customHeight="1">
      <c r="E2134" s="97" t="s">
        <v>1854</v>
      </c>
      <c r="F2134" s="55">
        <v>0.3</v>
      </c>
      <c r="G2134" s="55" t="s">
        <v>800</v>
      </c>
    </row>
    <row r="2135" spans="5:7" ht="14.25" customHeight="1">
      <c r="E2135" s="58"/>
      <c r="F2135" s="55">
        <v>0.6</v>
      </c>
      <c r="G2135" s="55" t="s">
        <v>801</v>
      </c>
    </row>
    <row r="2136" spans="5:7" ht="14.25" customHeight="1">
      <c r="E2136" s="58" t="s">
        <v>1855</v>
      </c>
      <c r="F2136" s="55">
        <v>0.7</v>
      </c>
      <c r="G2136" s="55" t="s">
        <v>800</v>
      </c>
    </row>
    <row r="2137" spans="5:7" ht="14.25" customHeight="1">
      <c r="E2137" s="58"/>
      <c r="F2137" s="55">
        <v>0.6</v>
      </c>
      <c r="G2137" s="55" t="s">
        <v>801</v>
      </c>
    </row>
    <row r="2138" spans="5:7" ht="14.25" customHeight="1">
      <c r="E2138" s="97" t="s">
        <v>1856</v>
      </c>
      <c r="F2138" s="55">
        <v>0.2</v>
      </c>
      <c r="G2138" s="55" t="s">
        <v>800</v>
      </c>
    </row>
    <row r="2139" spans="5:7" ht="14.25" customHeight="1">
      <c r="E2139" s="58"/>
      <c r="F2139" s="55">
        <v>0.3</v>
      </c>
      <c r="G2139" s="55" t="s">
        <v>801</v>
      </c>
    </row>
    <row r="2140" spans="5:7" ht="14.25" customHeight="1">
      <c r="E2140" s="58" t="s">
        <v>1857</v>
      </c>
      <c r="F2140" s="55">
        <v>3.3</v>
      </c>
      <c r="G2140" s="55" t="s">
        <v>800</v>
      </c>
    </row>
    <row r="2141" spans="5:7" ht="14.25" customHeight="1">
      <c r="E2141" s="58"/>
      <c r="F2141" s="55" t="s">
        <v>1858</v>
      </c>
      <c r="G2141" s="55" t="s">
        <v>801</v>
      </c>
    </row>
    <row r="2142" spans="5:7" ht="14.25" customHeight="1">
      <c r="E2142" s="97" t="s">
        <v>1859</v>
      </c>
      <c r="F2142" s="55">
        <v>0.1</v>
      </c>
      <c r="G2142" s="55" t="s">
        <v>800</v>
      </c>
    </row>
    <row r="2143" spans="5:7" ht="14.25" customHeight="1">
      <c r="E2143" s="58"/>
      <c r="F2143" s="55">
        <v>0.6</v>
      </c>
      <c r="G2143" s="55" t="s">
        <v>801</v>
      </c>
    </row>
    <row r="2144" spans="5:7" ht="14.25" customHeight="1">
      <c r="E2144" s="97" t="s">
        <v>852</v>
      </c>
      <c r="F2144" s="55">
        <v>4</v>
      </c>
      <c r="G2144" s="55" t="s">
        <v>800</v>
      </c>
    </row>
    <row r="2145" spans="5:7" ht="14.25" customHeight="1">
      <c r="E2145" s="58"/>
      <c r="F2145" s="55">
        <v>0.6</v>
      </c>
      <c r="G2145" s="55" t="s">
        <v>801</v>
      </c>
    </row>
    <row r="2146" spans="5:7" ht="14.25" customHeight="1">
      <c r="E2146" s="58" t="s">
        <v>1860</v>
      </c>
      <c r="F2146" s="55">
        <v>0.4</v>
      </c>
      <c r="G2146" s="55" t="s">
        <v>800</v>
      </c>
    </row>
    <row r="2147" spans="5:7" ht="14.25" customHeight="1">
      <c r="E2147" s="58"/>
      <c r="F2147" s="55">
        <v>1.5</v>
      </c>
      <c r="G2147" s="55" t="s">
        <v>801</v>
      </c>
    </row>
    <row r="2148" spans="5:7" ht="14.25" customHeight="1">
      <c r="E2148" s="58" t="s">
        <v>1502</v>
      </c>
      <c r="F2148" s="55">
        <v>0.1</v>
      </c>
      <c r="G2148" s="55" t="s">
        <v>800</v>
      </c>
    </row>
    <row r="2149" spans="5:7" ht="14.25" customHeight="1">
      <c r="E2149" s="58"/>
      <c r="F2149" s="55">
        <v>0.3</v>
      </c>
      <c r="G2149" s="55" t="s">
        <v>801</v>
      </c>
    </row>
    <row r="2150" spans="5:7" ht="14.25" customHeight="1">
      <c r="E2150" s="58" t="s">
        <v>1831</v>
      </c>
      <c r="F2150" s="55">
        <v>1.3</v>
      </c>
      <c r="G2150" s="55" t="s">
        <v>800</v>
      </c>
    </row>
    <row r="2151" spans="5:7" ht="14.25" customHeight="1">
      <c r="E2151" s="58"/>
      <c r="F2151" s="55">
        <v>1.5</v>
      </c>
      <c r="G2151" s="55" t="s">
        <v>801</v>
      </c>
    </row>
    <row r="2152" spans="5:7" ht="14.25" customHeight="1">
      <c r="E2152" s="58" t="s">
        <v>857</v>
      </c>
      <c r="F2152" s="55">
        <v>1.5</v>
      </c>
      <c r="G2152" s="55" t="s">
        <v>800</v>
      </c>
    </row>
    <row r="2153" spans="5:7" ht="14.25" customHeight="1">
      <c r="E2153" s="58"/>
      <c r="F2153" s="55">
        <v>1.2</v>
      </c>
      <c r="G2153" s="55" t="s">
        <v>801</v>
      </c>
    </row>
    <row r="2154" spans="5:7" ht="14.25" customHeight="1">
      <c r="E2154" s="97" t="s">
        <v>863</v>
      </c>
      <c r="F2154" s="55">
        <v>0.1</v>
      </c>
      <c r="G2154" s="55" t="s">
        <v>800</v>
      </c>
    </row>
    <row r="2155" spans="5:7" ht="14.25" customHeight="1">
      <c r="E2155" s="58"/>
      <c r="F2155" s="55">
        <v>0.6</v>
      </c>
      <c r="G2155" s="55" t="s">
        <v>801</v>
      </c>
    </row>
    <row r="2156" spans="5:7" ht="14.25" customHeight="1">
      <c r="E2156" s="97" t="s">
        <v>725</v>
      </c>
      <c r="F2156" s="55">
        <v>2.6</v>
      </c>
      <c r="G2156" s="55" t="s">
        <v>800</v>
      </c>
    </row>
    <row r="2157" spans="5:7" ht="14.25" customHeight="1">
      <c r="E2157" s="58"/>
      <c r="F2157" s="55">
        <v>1.5</v>
      </c>
      <c r="G2157" s="55" t="s">
        <v>801</v>
      </c>
    </row>
    <row r="2158" spans="5:7" ht="14.25" customHeight="1">
      <c r="E2158" s="97" t="s">
        <v>1861</v>
      </c>
      <c r="F2158" s="55">
        <v>0.1</v>
      </c>
      <c r="G2158" s="55" t="s">
        <v>800</v>
      </c>
    </row>
    <row r="2159" spans="5:7" ht="14.25" customHeight="1">
      <c r="E2159" s="58"/>
      <c r="F2159" s="55">
        <v>1.2</v>
      </c>
      <c r="G2159" s="55" t="s">
        <v>801</v>
      </c>
    </row>
    <row r="2160" spans="5:7" ht="14.25" customHeight="1">
      <c r="E2160" s="58" t="s">
        <v>1862</v>
      </c>
      <c r="F2160" s="55">
        <v>0.7</v>
      </c>
      <c r="G2160" s="55" t="s">
        <v>800</v>
      </c>
    </row>
    <row r="2161" spans="5:7" ht="14.25" customHeight="1">
      <c r="E2161" s="58"/>
      <c r="F2161" s="55">
        <v>0.3</v>
      </c>
      <c r="G2161" s="55" t="s">
        <v>801</v>
      </c>
    </row>
    <row r="2162" spans="5:7" ht="14.25" customHeight="1">
      <c r="E2162" s="58" t="s">
        <v>1007</v>
      </c>
      <c r="F2162" s="55">
        <v>42</v>
      </c>
      <c r="G2162" s="55" t="s">
        <v>800</v>
      </c>
    </row>
    <row r="2163" spans="5:7" ht="14.25" customHeight="1">
      <c r="E2163" s="58"/>
      <c r="F2163" s="55">
        <v>47.3</v>
      </c>
      <c r="G2163" s="55" t="s">
        <v>801</v>
      </c>
    </row>
    <row r="2164" spans="5:7" ht="14.25" customHeight="1">
      <c r="E2164" s="58" t="s">
        <v>1600</v>
      </c>
      <c r="F2164" s="55">
        <v>0.5</v>
      </c>
      <c r="G2164" s="55" t="s">
        <v>800</v>
      </c>
    </row>
    <row r="2165" spans="5:7" ht="14.25" customHeight="1">
      <c r="E2165" s="58"/>
      <c r="F2165" s="55">
        <v>0.3</v>
      </c>
      <c r="G2165" s="55" t="s">
        <v>801</v>
      </c>
    </row>
    <row r="2166" spans="5:7" ht="14.25" customHeight="1">
      <c r="E2166" s="58" t="s">
        <v>1277</v>
      </c>
      <c r="F2166" s="55">
        <v>6.7</v>
      </c>
      <c r="G2166" s="55" t="s">
        <v>800</v>
      </c>
    </row>
    <row r="2167" spans="5:7" ht="14.25" customHeight="1">
      <c r="E2167" s="58"/>
      <c r="F2167" s="55">
        <v>0.9</v>
      </c>
      <c r="G2167" s="55" t="s">
        <v>801</v>
      </c>
    </row>
    <row r="2168" spans="5:7" ht="14.25" customHeight="1">
      <c r="E2168" s="58" t="s">
        <v>868</v>
      </c>
      <c r="F2168" s="55">
        <v>0.4</v>
      </c>
      <c r="G2168" s="55" t="s">
        <v>800</v>
      </c>
    </row>
    <row r="2169" spans="5:7" ht="14.25" customHeight="1">
      <c r="E2169" s="58"/>
      <c r="F2169" s="55">
        <v>0.6</v>
      </c>
      <c r="G2169" s="55" t="s">
        <v>801</v>
      </c>
    </row>
    <row r="2170" spans="5:7" ht="14.25" customHeight="1">
      <c r="E2170" s="58" t="s">
        <v>1863</v>
      </c>
      <c r="F2170" s="55">
        <v>0.2</v>
      </c>
      <c r="G2170" s="55" t="s">
        <v>800</v>
      </c>
    </row>
    <row r="2171" spans="5:7" ht="14.25" customHeight="1">
      <c r="E2171" s="58"/>
      <c r="F2171" s="55">
        <v>0.6</v>
      </c>
      <c r="G2171" s="55" t="s">
        <v>801</v>
      </c>
    </row>
    <row r="2172" spans="5:7" ht="14.25" customHeight="1">
      <c r="E2172" s="97" t="s">
        <v>1507</v>
      </c>
      <c r="F2172" s="55">
        <v>0.3</v>
      </c>
      <c r="G2172" s="55" t="s">
        <v>800</v>
      </c>
    </row>
    <row r="2173" spans="5:7" ht="14.25" customHeight="1">
      <c r="E2173" s="58"/>
      <c r="F2173" s="55">
        <v>0.3</v>
      </c>
      <c r="G2173" s="55" t="s">
        <v>801</v>
      </c>
    </row>
    <row r="2174" spans="5:7" ht="14.25" customHeight="1">
      <c r="E2174" s="97" t="s">
        <v>1864</v>
      </c>
      <c r="F2174" s="55">
        <v>0.7</v>
      </c>
      <c r="G2174" s="55" t="s">
        <v>800</v>
      </c>
    </row>
    <row r="2175" spans="5:7" ht="14.25" customHeight="1">
      <c r="E2175" s="58"/>
      <c r="F2175" s="55">
        <v>0.3</v>
      </c>
      <c r="G2175" s="55" t="s">
        <v>801</v>
      </c>
    </row>
    <row r="2176" spans="5:7" ht="14.25" customHeight="1">
      <c r="E2176" s="58" t="s">
        <v>872</v>
      </c>
      <c r="F2176" s="55">
        <v>0.2</v>
      </c>
      <c r="G2176" s="55" t="s">
        <v>800</v>
      </c>
    </row>
    <row r="2177" spans="1:26" ht="14.25" customHeight="1">
      <c r="E2177" s="58"/>
      <c r="F2177" s="55">
        <v>0.6</v>
      </c>
      <c r="G2177" s="55" t="s">
        <v>801</v>
      </c>
    </row>
    <row r="2178" spans="1:26" ht="14.25" customHeight="1">
      <c r="E2178" s="58" t="s">
        <v>1865</v>
      </c>
      <c r="F2178" s="55">
        <v>5.2</v>
      </c>
      <c r="G2178" s="55" t="s">
        <v>800</v>
      </c>
    </row>
    <row r="2179" spans="1:26" ht="14.25" customHeight="1">
      <c r="E2179" s="58"/>
      <c r="F2179" s="55">
        <v>15.2</v>
      </c>
      <c r="G2179" s="55" t="s">
        <v>801</v>
      </c>
    </row>
    <row r="2180" spans="1:26" ht="14.25" customHeight="1">
      <c r="E2180" s="58" t="s">
        <v>1209</v>
      </c>
      <c r="F2180" s="55">
        <v>0.8</v>
      </c>
      <c r="G2180" s="55" t="s">
        <v>800</v>
      </c>
    </row>
    <row r="2181" spans="1:26" ht="14.25" customHeight="1">
      <c r="E2181" s="58"/>
      <c r="F2181" s="55">
        <v>0.3</v>
      </c>
      <c r="G2181" s="55" t="s">
        <v>801</v>
      </c>
    </row>
    <row r="2182" spans="1:26" ht="14.25" customHeight="1">
      <c r="E2182" s="58" t="s">
        <v>883</v>
      </c>
      <c r="F2182" s="55">
        <v>5.4</v>
      </c>
      <c r="G2182" s="55" t="s">
        <v>800</v>
      </c>
    </row>
    <row r="2183" spans="1:26" ht="14.25" customHeight="1">
      <c r="E2183" s="58"/>
      <c r="F2183" s="55">
        <v>0</v>
      </c>
      <c r="G2183" s="55" t="s">
        <v>801</v>
      </c>
    </row>
    <row r="2184" spans="1:26" ht="14.25" customHeight="1">
      <c r="A2184" s="63"/>
      <c r="B2184" s="63"/>
      <c r="C2184" s="63"/>
      <c r="D2184" s="63"/>
      <c r="E2184" s="63"/>
      <c r="F2184" s="63"/>
      <c r="G2184" s="63"/>
      <c r="H2184" s="63"/>
      <c r="I2184" s="63"/>
      <c r="J2184" s="63"/>
      <c r="K2184" s="63"/>
      <c r="L2184" s="63"/>
      <c r="M2184" s="63"/>
      <c r="N2184" s="63"/>
      <c r="O2184" s="63"/>
      <c r="P2184" s="63"/>
      <c r="Q2184" s="63"/>
      <c r="R2184" s="63"/>
      <c r="S2184" s="63"/>
      <c r="T2184" s="63"/>
      <c r="U2184" s="63"/>
      <c r="V2184" s="63"/>
      <c r="W2184" s="63"/>
      <c r="X2184" s="63"/>
      <c r="Y2184" s="63"/>
      <c r="Z2184" s="63"/>
    </row>
    <row r="2185" spans="1:26" ht="14.25" customHeight="1">
      <c r="A2185" s="55" t="s">
        <v>481</v>
      </c>
      <c r="B2185" s="95" t="s">
        <v>482</v>
      </c>
      <c r="C2185" s="55">
        <v>24</v>
      </c>
      <c r="D2185" s="55" t="s">
        <v>1866</v>
      </c>
      <c r="H2185" s="55" t="s">
        <v>1867</v>
      </c>
      <c r="I2185" s="55" t="s">
        <v>1868</v>
      </c>
      <c r="J2185" s="55">
        <v>2012</v>
      </c>
      <c r="K2185" s="55" t="s">
        <v>1869</v>
      </c>
    </row>
    <row r="2186" spans="1:26" ht="14.25" customHeight="1">
      <c r="D2186" s="55" t="s">
        <v>1870</v>
      </c>
      <c r="E2186" s="95" t="s">
        <v>1871</v>
      </c>
      <c r="F2186" s="55">
        <v>100</v>
      </c>
      <c r="G2186" s="55" t="s">
        <v>1872</v>
      </c>
    </row>
    <row r="2187" spans="1:26" ht="14.25" customHeight="1"/>
    <row r="2188" spans="1:26" ht="14.25" customHeight="1">
      <c r="D2188" s="55" t="s">
        <v>1873</v>
      </c>
      <c r="E2188" s="95" t="s">
        <v>1874</v>
      </c>
      <c r="F2188" s="104" t="s">
        <v>1875</v>
      </c>
      <c r="G2188" s="55" t="s">
        <v>1872</v>
      </c>
    </row>
    <row r="2189" spans="1:26" ht="14.25" customHeight="1">
      <c r="E2189" s="55" t="s">
        <v>406</v>
      </c>
      <c r="F2189" s="106">
        <v>43961</v>
      </c>
      <c r="G2189" s="55" t="s">
        <v>1872</v>
      </c>
    </row>
    <row r="2190" spans="1:26" ht="14.25" customHeight="1"/>
    <row r="2191" spans="1:26" ht="14.25" customHeight="1">
      <c r="D2191" s="55" t="s">
        <v>1873</v>
      </c>
      <c r="E2191" s="95" t="s">
        <v>1876</v>
      </c>
      <c r="F2191" s="104" t="s">
        <v>1877</v>
      </c>
      <c r="G2191" s="55" t="s">
        <v>1872</v>
      </c>
    </row>
    <row r="2192" spans="1:26" ht="14.25" customHeight="1">
      <c r="E2192" s="55" t="s">
        <v>1878</v>
      </c>
      <c r="F2192" s="104" t="s">
        <v>1879</v>
      </c>
      <c r="G2192" s="55" t="s">
        <v>1872</v>
      </c>
    </row>
    <row r="2193" spans="1:11" ht="14.25" customHeight="1"/>
    <row r="2194" spans="1:11" ht="14.25" customHeight="1">
      <c r="A2194" s="55" t="s">
        <v>481</v>
      </c>
      <c r="B2194" s="95" t="s">
        <v>482</v>
      </c>
      <c r="C2194" s="55">
        <v>37</v>
      </c>
      <c r="D2194" s="55" t="s">
        <v>1880</v>
      </c>
      <c r="E2194" s="95" t="s">
        <v>1881</v>
      </c>
      <c r="F2194" s="55">
        <v>100</v>
      </c>
      <c r="G2194" s="55" t="s">
        <v>1882</v>
      </c>
      <c r="H2194" s="55" t="s">
        <v>1883</v>
      </c>
      <c r="I2194" s="55" t="s">
        <v>1828</v>
      </c>
      <c r="J2194" s="55">
        <v>2001</v>
      </c>
      <c r="K2194" s="55" t="s">
        <v>1884</v>
      </c>
    </row>
    <row r="2195" spans="1:11" ht="14.25" customHeight="1">
      <c r="F2195" s="55">
        <v>78.709999999999994</v>
      </c>
      <c r="G2195" s="55" t="s">
        <v>1885</v>
      </c>
    </row>
    <row r="2196" spans="1:11" ht="14.25" customHeight="1">
      <c r="E2196" s="95" t="s">
        <v>1886</v>
      </c>
      <c r="F2196" s="55">
        <v>46</v>
      </c>
      <c r="G2196" s="55" t="s">
        <v>1882</v>
      </c>
    </row>
    <row r="2197" spans="1:11" ht="14.25" customHeight="1">
      <c r="F2197" s="55">
        <v>4.47</v>
      </c>
      <c r="G2197" s="55" t="s">
        <v>1885</v>
      </c>
    </row>
    <row r="2198" spans="1:11" ht="14.25" customHeight="1">
      <c r="E2198" s="55" t="s">
        <v>1887</v>
      </c>
      <c r="F2198" s="55">
        <v>22</v>
      </c>
      <c r="G2198" s="55" t="s">
        <v>1882</v>
      </c>
    </row>
    <row r="2199" spans="1:11" ht="14.25" customHeight="1">
      <c r="F2199" s="55">
        <v>0.35</v>
      </c>
      <c r="G2199" s="55" t="s">
        <v>1885</v>
      </c>
    </row>
    <row r="2200" spans="1:11" ht="14.25" customHeight="1">
      <c r="E2200" s="95" t="s">
        <v>736</v>
      </c>
      <c r="F2200" s="55">
        <v>8</v>
      </c>
      <c r="G2200" s="55" t="s">
        <v>1882</v>
      </c>
    </row>
    <row r="2201" spans="1:11" ht="14.25" customHeight="1">
      <c r="F2201" s="55">
        <v>0.59</v>
      </c>
      <c r="G2201" s="55" t="s">
        <v>1885</v>
      </c>
    </row>
    <row r="2202" spans="1:11" ht="14.25" customHeight="1">
      <c r="E2202" s="95" t="s">
        <v>272</v>
      </c>
      <c r="F2202" s="55">
        <v>3</v>
      </c>
      <c r="G2202" s="55" t="s">
        <v>1882</v>
      </c>
    </row>
    <row r="2203" spans="1:11" ht="14.25" customHeight="1">
      <c r="F2203" s="55">
        <v>0.87</v>
      </c>
      <c r="G2203" s="55" t="s">
        <v>1885</v>
      </c>
    </row>
    <row r="2204" spans="1:11" ht="14.25" customHeight="1">
      <c r="E2204" s="95" t="s">
        <v>882</v>
      </c>
      <c r="F2204" s="55">
        <v>3</v>
      </c>
      <c r="G2204" s="55" t="s">
        <v>1882</v>
      </c>
    </row>
    <row r="2205" spans="1:11" ht="14.25" customHeight="1">
      <c r="F2205" s="55">
        <v>0.03</v>
      </c>
      <c r="G2205" s="55" t="s">
        <v>1885</v>
      </c>
    </row>
    <row r="2206" spans="1:11" ht="14.25" customHeight="1">
      <c r="E2206" s="55" t="s">
        <v>1888</v>
      </c>
      <c r="F2206" s="55">
        <v>3</v>
      </c>
      <c r="G2206" s="55" t="s">
        <v>1882</v>
      </c>
    </row>
    <row r="2207" spans="1:11" ht="14.25" customHeight="1">
      <c r="F2207" s="55">
        <v>0.16</v>
      </c>
      <c r="G2207" s="55" t="s">
        <v>1885</v>
      </c>
    </row>
    <row r="2208" spans="1:11" ht="14.25" customHeight="1">
      <c r="F2208" s="55"/>
      <c r="G2208" s="55"/>
    </row>
    <row r="2209" spans="1:12" ht="14.25" customHeight="1">
      <c r="A2209" s="55" t="s">
        <v>481</v>
      </c>
      <c r="B2209" s="95" t="s">
        <v>482</v>
      </c>
      <c r="C2209" s="55">
        <v>115</v>
      </c>
      <c r="D2209" s="55" t="s">
        <v>1889</v>
      </c>
      <c r="E2209" s="55" t="s">
        <v>788</v>
      </c>
      <c r="F2209" s="55">
        <v>22</v>
      </c>
      <c r="G2209" s="55" t="s">
        <v>791</v>
      </c>
      <c r="H2209" s="57" t="s">
        <v>63</v>
      </c>
      <c r="I2209" s="57" t="s">
        <v>793</v>
      </c>
      <c r="J2209" s="57">
        <v>2015</v>
      </c>
      <c r="K2209" s="57" t="s">
        <v>794</v>
      </c>
      <c r="L2209" s="58" t="s">
        <v>795</v>
      </c>
    </row>
    <row r="2210" spans="1:12" ht="14.25" customHeight="1">
      <c r="D2210" s="55" t="s">
        <v>797</v>
      </c>
      <c r="E2210" s="55" t="s">
        <v>1890</v>
      </c>
      <c r="F2210" s="55">
        <v>0.1</v>
      </c>
      <c r="G2210" s="55" t="s">
        <v>800</v>
      </c>
    </row>
    <row r="2211" spans="1:12" ht="14.25" customHeight="1">
      <c r="F2211" s="55">
        <v>4.4000000000000004</v>
      </c>
      <c r="G2211" s="55" t="s">
        <v>801</v>
      </c>
    </row>
    <row r="2212" spans="1:12" ht="14.25" customHeight="1">
      <c r="E2212" s="55" t="s">
        <v>824</v>
      </c>
      <c r="F2212" s="55">
        <v>0.6</v>
      </c>
      <c r="G2212" s="55" t="s">
        <v>800</v>
      </c>
    </row>
    <row r="2213" spans="1:12" ht="14.25" customHeight="1">
      <c r="F2213" s="55">
        <v>7.8</v>
      </c>
      <c r="G2213" s="55" t="s">
        <v>801</v>
      </c>
    </row>
    <row r="2214" spans="1:12" ht="14.25" customHeight="1">
      <c r="E2214" s="55" t="s">
        <v>1586</v>
      </c>
      <c r="F2214" s="55">
        <v>0.1</v>
      </c>
      <c r="G2214" s="55" t="s">
        <v>800</v>
      </c>
    </row>
    <row r="2215" spans="1:12" ht="14.25" customHeight="1">
      <c r="F2215" s="55">
        <v>2.2000000000000002</v>
      </c>
      <c r="G2215" s="55" t="s">
        <v>801</v>
      </c>
    </row>
    <row r="2216" spans="1:12" ht="14.25" customHeight="1">
      <c r="E2216" s="55" t="s">
        <v>831</v>
      </c>
      <c r="F2216" s="55">
        <v>3.4</v>
      </c>
      <c r="G2216" s="55" t="s">
        <v>800</v>
      </c>
    </row>
    <row r="2217" spans="1:12" ht="14.25" customHeight="1">
      <c r="F2217" s="55">
        <v>62.2</v>
      </c>
      <c r="G2217" s="55" t="s">
        <v>801</v>
      </c>
    </row>
    <row r="2218" spans="1:12" ht="14.25" customHeight="1">
      <c r="E2218" s="95" t="s">
        <v>670</v>
      </c>
      <c r="F2218" s="55">
        <v>0.2</v>
      </c>
      <c r="G2218" s="55" t="s">
        <v>800</v>
      </c>
    </row>
    <row r="2219" spans="1:12" ht="14.25" customHeight="1">
      <c r="F2219" s="55">
        <v>2.2000000000000002</v>
      </c>
      <c r="G2219" s="55" t="s">
        <v>801</v>
      </c>
    </row>
    <row r="2220" spans="1:12" ht="14.25" customHeight="1">
      <c r="E2220" s="55" t="s">
        <v>970</v>
      </c>
      <c r="F2220" s="55">
        <v>0.6</v>
      </c>
      <c r="G2220" s="55" t="s">
        <v>800</v>
      </c>
    </row>
    <row r="2221" spans="1:12" ht="14.25" customHeight="1">
      <c r="F2221" s="55">
        <v>4.4000000000000004</v>
      </c>
      <c r="G2221" s="55" t="s">
        <v>801</v>
      </c>
    </row>
    <row r="2222" spans="1:12" ht="14.25" customHeight="1">
      <c r="E2222" s="55" t="s">
        <v>1891</v>
      </c>
      <c r="F2222" s="55">
        <v>0.7</v>
      </c>
      <c r="G2222" s="55" t="s">
        <v>800</v>
      </c>
    </row>
    <row r="2223" spans="1:12" ht="14.25" customHeight="1">
      <c r="F2223" s="55">
        <v>32.200000000000003</v>
      </c>
      <c r="G2223" s="55" t="s">
        <v>801</v>
      </c>
    </row>
    <row r="2224" spans="1:12" ht="14.25" customHeight="1">
      <c r="E2224" s="55" t="s">
        <v>839</v>
      </c>
      <c r="F2224" s="55">
        <v>0.1</v>
      </c>
      <c r="G2224" s="55" t="s">
        <v>800</v>
      </c>
    </row>
    <row r="2225" spans="5:12" ht="14.25" customHeight="1">
      <c r="F2225" s="55">
        <v>1.1000000000000001</v>
      </c>
      <c r="G2225" s="55" t="s">
        <v>801</v>
      </c>
    </row>
    <row r="2226" spans="5:12" ht="14.25" customHeight="1">
      <c r="E2226" s="95" t="s">
        <v>772</v>
      </c>
      <c r="F2226" s="55">
        <v>0.1</v>
      </c>
      <c r="G2226" s="55" t="s">
        <v>800</v>
      </c>
    </row>
    <row r="2227" spans="5:12" ht="14.25" customHeight="1">
      <c r="F2227" s="55">
        <v>1.1000000000000001</v>
      </c>
      <c r="G2227" s="55" t="s">
        <v>801</v>
      </c>
    </row>
    <row r="2228" spans="5:12" ht="14.25" customHeight="1">
      <c r="E2228" s="55" t="s">
        <v>1892</v>
      </c>
      <c r="F2228" s="55">
        <v>0.7</v>
      </c>
      <c r="G2228" s="55" t="s">
        <v>800</v>
      </c>
    </row>
    <row r="2229" spans="5:12" ht="14.25" customHeight="1">
      <c r="F2229" s="55">
        <v>6.7</v>
      </c>
      <c r="G2229" s="55" t="s">
        <v>801</v>
      </c>
    </row>
    <row r="2230" spans="5:12" ht="14.25" customHeight="1">
      <c r="E2230" s="55" t="s">
        <v>1403</v>
      </c>
      <c r="F2230" s="55">
        <v>0.1</v>
      </c>
      <c r="G2230" s="55" t="s">
        <v>800</v>
      </c>
    </row>
    <row r="2231" spans="5:12" ht="14.25" customHeight="1">
      <c r="F2231" s="55">
        <v>2.2000000000000002</v>
      </c>
      <c r="G2231" s="55" t="s">
        <v>801</v>
      </c>
    </row>
    <row r="2232" spans="5:12" ht="14.25" customHeight="1">
      <c r="E2232" s="55" t="s">
        <v>857</v>
      </c>
      <c r="F2232" s="55">
        <v>8.1999999999999993</v>
      </c>
      <c r="G2232" s="55" t="s">
        <v>800</v>
      </c>
    </row>
    <row r="2233" spans="5:12" ht="14.25" customHeight="1">
      <c r="F2233" s="55">
        <v>21.1</v>
      </c>
      <c r="G2233" s="55" t="s">
        <v>801</v>
      </c>
    </row>
    <row r="2234" spans="5:12" ht="14.25" customHeight="1">
      <c r="E2234" s="95" t="s">
        <v>863</v>
      </c>
      <c r="F2234" s="55">
        <v>20.5</v>
      </c>
      <c r="G2234" s="55" t="s">
        <v>800</v>
      </c>
    </row>
    <row r="2235" spans="5:12" ht="14.25" customHeight="1">
      <c r="F2235" s="107">
        <v>111.1</v>
      </c>
      <c r="G2235" s="55" t="s">
        <v>801</v>
      </c>
      <c r="L2235" s="55" t="s">
        <v>1893</v>
      </c>
    </row>
    <row r="2236" spans="5:12" ht="14.25" customHeight="1">
      <c r="E2236" s="95" t="s">
        <v>725</v>
      </c>
      <c r="F2236" s="55">
        <v>64</v>
      </c>
      <c r="G2236" s="55" t="s">
        <v>800</v>
      </c>
    </row>
    <row r="2237" spans="5:12" ht="14.25" customHeight="1">
      <c r="F2237" s="55">
        <v>78.900000000000006</v>
      </c>
      <c r="G2237" s="55" t="s">
        <v>801</v>
      </c>
    </row>
    <row r="2238" spans="5:12" ht="14.25" customHeight="1">
      <c r="E2238" s="55" t="s">
        <v>872</v>
      </c>
      <c r="F2238" s="55">
        <v>0.1</v>
      </c>
      <c r="G2238" s="55" t="s">
        <v>800</v>
      </c>
    </row>
    <row r="2239" spans="5:12" ht="14.25" customHeight="1">
      <c r="F2239" s="55">
        <v>7.8</v>
      </c>
      <c r="G2239" s="55" t="s">
        <v>801</v>
      </c>
    </row>
    <row r="2240" spans="5:12" ht="14.25" customHeight="1">
      <c r="E2240" s="55" t="s">
        <v>883</v>
      </c>
      <c r="F2240" s="55">
        <v>0.6</v>
      </c>
      <c r="G2240" s="55" t="s">
        <v>800</v>
      </c>
    </row>
    <row r="2241" spans="1:26" ht="14.25" customHeight="1">
      <c r="F2241" s="55">
        <v>0</v>
      </c>
      <c r="G2241" s="55" t="s">
        <v>801</v>
      </c>
    </row>
    <row r="2242" spans="1:26" ht="14.25" customHeight="1">
      <c r="A2242" s="63"/>
      <c r="B2242" s="63"/>
      <c r="C2242" s="63"/>
      <c r="D2242" s="63"/>
      <c r="E2242" s="63"/>
      <c r="F2242" s="99"/>
      <c r="G2242" s="99"/>
      <c r="H2242" s="63"/>
      <c r="I2242" s="63"/>
      <c r="J2242" s="63"/>
      <c r="K2242" s="63"/>
      <c r="L2242" s="63"/>
      <c r="M2242" s="63"/>
      <c r="N2242" s="63"/>
      <c r="O2242" s="63"/>
      <c r="P2242" s="63"/>
      <c r="Q2242" s="63"/>
      <c r="R2242" s="63"/>
      <c r="S2242" s="63"/>
      <c r="T2242" s="63"/>
      <c r="U2242" s="63"/>
      <c r="V2242" s="63"/>
      <c r="W2242" s="63"/>
      <c r="X2242" s="63"/>
      <c r="Y2242" s="63"/>
      <c r="Z2242" s="63"/>
    </row>
    <row r="2243" spans="1:26" ht="14.25" customHeight="1">
      <c r="A2243" s="55" t="s">
        <v>490</v>
      </c>
      <c r="B2243" s="95" t="s">
        <v>491</v>
      </c>
      <c r="C2243" s="55">
        <v>11</v>
      </c>
      <c r="D2243" s="55" t="s">
        <v>1894</v>
      </c>
      <c r="E2243" s="55" t="s">
        <v>788</v>
      </c>
      <c r="F2243" s="55">
        <v>0</v>
      </c>
      <c r="G2243" s="55" t="s">
        <v>791</v>
      </c>
      <c r="H2243" s="57" t="s">
        <v>63</v>
      </c>
      <c r="I2243" s="57" t="s">
        <v>793</v>
      </c>
      <c r="J2243" s="57">
        <v>2015</v>
      </c>
      <c r="K2243" s="57" t="s">
        <v>794</v>
      </c>
      <c r="L2243" s="58" t="s">
        <v>795</v>
      </c>
    </row>
    <row r="2244" spans="1:26" ht="14.25" customHeight="1">
      <c r="D2244" s="55" t="s">
        <v>797</v>
      </c>
      <c r="E2244" s="95" t="s">
        <v>725</v>
      </c>
      <c r="F2244" s="55">
        <v>100</v>
      </c>
      <c r="G2244" s="55" t="s">
        <v>800</v>
      </c>
    </row>
    <row r="2245" spans="1:26" ht="14.25" customHeight="1">
      <c r="F2245" s="55">
        <v>100</v>
      </c>
      <c r="G2245" s="55" t="s">
        <v>801</v>
      </c>
    </row>
    <row r="2246" spans="1:26" ht="14.25" customHeight="1">
      <c r="A2246" s="63"/>
      <c r="B2246" s="63"/>
      <c r="C2246" s="63"/>
      <c r="D2246" s="63"/>
      <c r="E2246" s="63"/>
      <c r="F2246" s="99"/>
      <c r="G2246" s="99"/>
      <c r="H2246" s="63"/>
      <c r="I2246" s="63"/>
      <c r="J2246" s="63"/>
      <c r="K2246" s="63"/>
      <c r="L2246" s="63"/>
      <c r="M2246" s="63"/>
      <c r="N2246" s="63"/>
      <c r="O2246" s="63"/>
      <c r="P2246" s="63"/>
      <c r="Q2246" s="63"/>
      <c r="R2246" s="63"/>
      <c r="S2246" s="63"/>
      <c r="T2246" s="63"/>
      <c r="U2246" s="63"/>
      <c r="V2246" s="63"/>
      <c r="W2246" s="63"/>
      <c r="X2246" s="63"/>
      <c r="Y2246" s="63"/>
      <c r="Z2246" s="63"/>
    </row>
    <row r="2247" spans="1:26" ht="14.25" customHeight="1">
      <c r="A2247" s="55" t="s">
        <v>329</v>
      </c>
      <c r="B2247" s="95" t="s">
        <v>330</v>
      </c>
      <c r="C2247" s="55">
        <v>105</v>
      </c>
      <c r="D2247" s="55" t="s">
        <v>1895</v>
      </c>
      <c r="E2247" s="55" t="s">
        <v>788</v>
      </c>
      <c r="F2247" s="55">
        <v>5</v>
      </c>
      <c r="G2247" s="55" t="s">
        <v>791</v>
      </c>
      <c r="H2247" s="57" t="s">
        <v>63</v>
      </c>
      <c r="I2247" s="57" t="s">
        <v>793</v>
      </c>
      <c r="J2247" s="57">
        <v>2015</v>
      </c>
      <c r="K2247" s="57" t="s">
        <v>794</v>
      </c>
      <c r="L2247" s="58" t="s">
        <v>795</v>
      </c>
    </row>
    <row r="2248" spans="1:26" ht="14.25" customHeight="1">
      <c r="D2248" s="55" t="s">
        <v>797</v>
      </c>
      <c r="E2248" s="95" t="s">
        <v>1896</v>
      </c>
      <c r="F2248" s="55">
        <v>0.6</v>
      </c>
      <c r="G2248" s="55" t="s">
        <v>800</v>
      </c>
    </row>
    <row r="2249" spans="1:26" ht="14.25" customHeight="1">
      <c r="F2249" s="55">
        <v>2</v>
      </c>
      <c r="G2249" s="55" t="s">
        <v>801</v>
      </c>
    </row>
    <row r="2250" spans="1:26" ht="14.25" customHeight="1">
      <c r="E2250" s="55" t="s">
        <v>929</v>
      </c>
      <c r="F2250" s="55">
        <v>0.2</v>
      </c>
      <c r="G2250" s="55" t="s">
        <v>800</v>
      </c>
    </row>
    <row r="2251" spans="1:26" ht="14.25" customHeight="1">
      <c r="F2251" s="55">
        <v>1</v>
      </c>
      <c r="G2251" s="55" t="s">
        <v>801</v>
      </c>
    </row>
    <row r="2252" spans="1:26" ht="14.25" customHeight="1">
      <c r="E2252" s="55" t="s">
        <v>1897</v>
      </c>
      <c r="F2252" s="55">
        <v>1.3</v>
      </c>
      <c r="G2252" s="55" t="s">
        <v>800</v>
      </c>
    </row>
    <row r="2253" spans="1:26" ht="14.25" customHeight="1">
      <c r="F2253" s="55">
        <v>5</v>
      </c>
      <c r="G2253" s="55" t="s">
        <v>801</v>
      </c>
    </row>
    <row r="2254" spans="1:26" ht="14.25" customHeight="1">
      <c r="E2254" s="55" t="s">
        <v>824</v>
      </c>
      <c r="F2254" s="55">
        <v>0.1</v>
      </c>
      <c r="G2254" s="55" t="s">
        <v>800</v>
      </c>
    </row>
    <row r="2255" spans="1:26" ht="14.25" customHeight="1">
      <c r="F2255" s="55">
        <v>4</v>
      </c>
      <c r="G2255" s="55" t="s">
        <v>801</v>
      </c>
    </row>
    <row r="2256" spans="1:26" ht="14.25" customHeight="1">
      <c r="E2256" s="55" t="s">
        <v>940</v>
      </c>
      <c r="F2256" s="55">
        <v>80.900000000000006</v>
      </c>
      <c r="G2256" s="55" t="s">
        <v>800</v>
      </c>
    </row>
    <row r="2257" spans="5:7" ht="14.25" customHeight="1">
      <c r="F2257" s="55">
        <v>97</v>
      </c>
      <c r="G2257" s="55" t="s">
        <v>801</v>
      </c>
    </row>
    <row r="2258" spans="5:7" ht="14.25" customHeight="1">
      <c r="E2258" s="55" t="s">
        <v>829</v>
      </c>
      <c r="F2258" s="55">
        <v>0.7</v>
      </c>
      <c r="G2258" s="55" t="s">
        <v>800</v>
      </c>
    </row>
    <row r="2259" spans="5:7" ht="14.25" customHeight="1">
      <c r="F2259" s="55">
        <v>15</v>
      </c>
      <c r="G2259" s="55" t="s">
        <v>801</v>
      </c>
    </row>
    <row r="2260" spans="5:7" ht="14.25" customHeight="1">
      <c r="E2260" s="95" t="s">
        <v>1898</v>
      </c>
      <c r="F2260" s="55">
        <v>0.2</v>
      </c>
      <c r="G2260" s="55" t="s">
        <v>800</v>
      </c>
    </row>
    <row r="2261" spans="5:7" ht="14.25" customHeight="1">
      <c r="F2261" s="55">
        <v>9</v>
      </c>
      <c r="G2261" s="55" t="s">
        <v>801</v>
      </c>
    </row>
    <row r="2262" spans="5:7" ht="14.25" customHeight="1">
      <c r="E2262" s="55" t="s">
        <v>1899</v>
      </c>
      <c r="F2262" s="55">
        <v>4.3</v>
      </c>
      <c r="G2262" s="55" t="s">
        <v>800</v>
      </c>
    </row>
    <row r="2263" spans="5:7" ht="14.25" customHeight="1">
      <c r="F2263" s="55">
        <v>7</v>
      </c>
      <c r="G2263" s="55" t="s">
        <v>801</v>
      </c>
    </row>
    <row r="2264" spans="5:7" ht="14.25" customHeight="1">
      <c r="E2264" s="55" t="s">
        <v>1601</v>
      </c>
      <c r="F2264" s="55">
        <v>0.9</v>
      </c>
      <c r="G2264" s="55" t="s">
        <v>800</v>
      </c>
    </row>
    <row r="2265" spans="5:7" ht="14.25" customHeight="1">
      <c r="F2265" s="55">
        <v>6</v>
      </c>
      <c r="G2265" s="55" t="s">
        <v>801</v>
      </c>
    </row>
    <row r="2266" spans="5:7" ht="14.25" customHeight="1">
      <c r="E2266" s="55" t="s">
        <v>1361</v>
      </c>
      <c r="F2266" s="55">
        <v>0.5</v>
      </c>
      <c r="G2266" s="55" t="s">
        <v>800</v>
      </c>
    </row>
    <row r="2267" spans="5:7" ht="14.25" customHeight="1">
      <c r="F2267" s="55">
        <v>5</v>
      </c>
      <c r="G2267" s="55" t="s">
        <v>801</v>
      </c>
    </row>
    <row r="2268" spans="5:7" ht="14.25" customHeight="1">
      <c r="E2268" s="95" t="s">
        <v>47</v>
      </c>
      <c r="F2268" s="55">
        <v>0.1</v>
      </c>
      <c r="G2268" s="55" t="s">
        <v>800</v>
      </c>
    </row>
    <row r="2269" spans="5:7" ht="14.25" customHeight="1">
      <c r="F2269" s="55">
        <v>6</v>
      </c>
      <c r="G2269" s="55" t="s">
        <v>801</v>
      </c>
    </row>
    <row r="2270" spans="5:7" ht="14.25" customHeight="1">
      <c r="E2270" s="95" t="s">
        <v>772</v>
      </c>
      <c r="F2270" s="55">
        <v>2.5</v>
      </c>
      <c r="G2270" s="55" t="s">
        <v>800</v>
      </c>
    </row>
    <row r="2271" spans="5:7" ht="14.25" customHeight="1">
      <c r="F2271" s="55">
        <v>7</v>
      </c>
      <c r="G2271" s="55" t="s">
        <v>801</v>
      </c>
    </row>
    <row r="2272" spans="5:7" ht="14.25" customHeight="1">
      <c r="E2272" s="95" t="s">
        <v>136</v>
      </c>
      <c r="F2272" s="55">
        <v>0.3</v>
      </c>
      <c r="G2272" s="55" t="s">
        <v>800</v>
      </c>
    </row>
    <row r="2273" spans="1:26" ht="14.25" customHeight="1">
      <c r="F2273" s="55">
        <v>24</v>
      </c>
      <c r="G2273" s="55" t="s">
        <v>801</v>
      </c>
    </row>
    <row r="2274" spans="1:26" ht="14.25" customHeight="1">
      <c r="E2274" s="55" t="s">
        <v>857</v>
      </c>
      <c r="F2274" s="55">
        <v>0.8</v>
      </c>
      <c r="G2274" s="55" t="s">
        <v>800</v>
      </c>
    </row>
    <row r="2275" spans="1:26" ht="14.25" customHeight="1">
      <c r="F2275" s="55">
        <v>9</v>
      </c>
      <c r="G2275" s="55" t="s">
        <v>801</v>
      </c>
    </row>
    <row r="2276" spans="1:26" ht="14.25" customHeight="1">
      <c r="E2276" s="55" t="s">
        <v>1016</v>
      </c>
      <c r="F2276" s="55">
        <v>0.1</v>
      </c>
      <c r="G2276" s="55" t="s">
        <v>800</v>
      </c>
    </row>
    <row r="2277" spans="1:26" ht="14.25" customHeight="1">
      <c r="F2277" s="55">
        <v>4</v>
      </c>
      <c r="G2277" s="55" t="s">
        <v>801</v>
      </c>
    </row>
    <row r="2278" spans="1:26" ht="14.25" customHeight="1">
      <c r="E2278" s="55" t="s">
        <v>1900</v>
      </c>
      <c r="F2278" s="55">
        <v>1.1000000000000001</v>
      </c>
      <c r="G2278" s="55" t="s">
        <v>800</v>
      </c>
    </row>
    <row r="2279" spans="1:26" ht="14.25" customHeight="1">
      <c r="F2279" s="55">
        <v>2</v>
      </c>
      <c r="G2279" s="55" t="s">
        <v>801</v>
      </c>
    </row>
    <row r="2280" spans="1:26" ht="14.25" customHeight="1">
      <c r="E2280" s="95" t="s">
        <v>1901</v>
      </c>
      <c r="F2280" s="55">
        <v>2</v>
      </c>
      <c r="G2280" s="55" t="s">
        <v>800</v>
      </c>
    </row>
    <row r="2281" spans="1:26" ht="14.25" customHeight="1">
      <c r="F2281" s="55">
        <v>3</v>
      </c>
      <c r="G2281" s="55" t="s">
        <v>801</v>
      </c>
    </row>
    <row r="2282" spans="1:26" ht="14.25" customHeight="1">
      <c r="E2282" s="55" t="s">
        <v>883</v>
      </c>
      <c r="F2282" s="55">
        <v>2.7</v>
      </c>
      <c r="G2282" s="55" t="s">
        <v>800</v>
      </c>
    </row>
    <row r="2283" spans="1:26" ht="14.25" customHeight="1">
      <c r="F2283" s="55">
        <v>0</v>
      </c>
      <c r="G2283" s="55" t="s">
        <v>801</v>
      </c>
    </row>
    <row r="2284" spans="1:26" ht="14.25" customHeight="1">
      <c r="A2284" s="63"/>
      <c r="B2284" s="63"/>
      <c r="C2284" s="63"/>
      <c r="D2284" s="63"/>
      <c r="E2284" s="63"/>
      <c r="F2284" s="63"/>
      <c r="G2284" s="63"/>
      <c r="H2284" s="63"/>
      <c r="I2284" s="63"/>
      <c r="J2284" s="63"/>
      <c r="K2284" s="63"/>
      <c r="L2284" s="63"/>
      <c r="M2284" s="63"/>
      <c r="N2284" s="63"/>
      <c r="O2284" s="63"/>
      <c r="P2284" s="63"/>
      <c r="Q2284" s="63"/>
      <c r="R2284" s="63"/>
      <c r="S2284" s="63"/>
      <c r="T2284" s="63"/>
      <c r="U2284" s="63"/>
      <c r="V2284" s="63"/>
      <c r="W2284" s="63"/>
      <c r="X2284" s="63"/>
      <c r="Y2284" s="63"/>
      <c r="Z2284" s="63"/>
    </row>
    <row r="2285" spans="1:26" ht="14.25" customHeight="1">
      <c r="A2285" s="55" t="s">
        <v>509</v>
      </c>
      <c r="B2285" s="95" t="s">
        <v>510</v>
      </c>
      <c r="C2285" s="55">
        <v>67</v>
      </c>
      <c r="H2285" s="55" t="s">
        <v>1902</v>
      </c>
      <c r="I2285" s="55" t="s">
        <v>1903</v>
      </c>
      <c r="J2285" s="55" t="s">
        <v>1904</v>
      </c>
      <c r="K2285" s="55" t="s">
        <v>1905</v>
      </c>
      <c r="L2285" s="55" t="s">
        <v>1906</v>
      </c>
    </row>
    <row r="2286" spans="1:26" ht="14.25" customHeight="1"/>
    <row r="2287" spans="1:26" ht="14.25" customHeight="1">
      <c r="A2287" s="55" t="s">
        <v>509</v>
      </c>
      <c r="B2287" s="95" t="s">
        <v>510</v>
      </c>
      <c r="C2287" s="55">
        <v>561</v>
      </c>
      <c r="D2287" s="55" t="s">
        <v>1907</v>
      </c>
      <c r="H2287" s="58" t="s">
        <v>1908</v>
      </c>
      <c r="I2287" s="55" t="s">
        <v>1909</v>
      </c>
      <c r="J2287" s="55">
        <v>1990</v>
      </c>
      <c r="K2287" s="55" t="s">
        <v>1910</v>
      </c>
      <c r="L2287" s="55" t="s">
        <v>1911</v>
      </c>
    </row>
    <row r="2288" spans="1:26" ht="14.25" customHeight="1">
      <c r="D2288" s="55" t="s">
        <v>1912</v>
      </c>
    </row>
    <row r="2289" spans="4:7" ht="14.25" customHeight="1">
      <c r="D2289" s="55" t="s">
        <v>1913</v>
      </c>
      <c r="E2289" s="55" t="s">
        <v>421</v>
      </c>
      <c r="F2289" s="55">
        <v>0</v>
      </c>
      <c r="G2289" s="55" t="s">
        <v>1914</v>
      </c>
    </row>
    <row r="2290" spans="4:7" ht="14.25" customHeight="1">
      <c r="D2290" s="55" t="s">
        <v>1915</v>
      </c>
      <c r="E2290" s="55" t="s">
        <v>421</v>
      </c>
      <c r="F2290" s="55">
        <v>8</v>
      </c>
      <c r="G2290" s="55" t="s">
        <v>1914</v>
      </c>
    </row>
    <row r="2291" spans="4:7" ht="14.25" customHeight="1">
      <c r="D2291" s="55" t="s">
        <v>1916</v>
      </c>
      <c r="E2291" s="55" t="s">
        <v>421</v>
      </c>
      <c r="F2291" s="55">
        <v>10</v>
      </c>
      <c r="G2291" s="55" t="s">
        <v>1914</v>
      </c>
    </row>
    <row r="2292" spans="4:7" ht="14.25" customHeight="1">
      <c r="D2292" s="55" t="s">
        <v>1917</v>
      </c>
      <c r="E2292" s="55" t="s">
        <v>421</v>
      </c>
      <c r="F2292" s="55">
        <v>4</v>
      </c>
      <c r="G2292" s="55" t="s">
        <v>1914</v>
      </c>
    </row>
    <row r="2293" spans="4:7" ht="14.25" customHeight="1">
      <c r="D2293" s="55" t="s">
        <v>1918</v>
      </c>
      <c r="E2293" s="55" t="s">
        <v>421</v>
      </c>
      <c r="F2293" s="55">
        <v>19</v>
      </c>
      <c r="G2293" s="55" t="s">
        <v>1914</v>
      </c>
    </row>
    <row r="2294" spans="4:7" ht="14.25" customHeight="1">
      <c r="D2294" s="55" t="s">
        <v>1919</v>
      </c>
      <c r="E2294" s="55" t="s">
        <v>421</v>
      </c>
      <c r="F2294" s="55">
        <v>12</v>
      </c>
      <c r="G2294" s="55" t="s">
        <v>1914</v>
      </c>
    </row>
    <row r="2295" spans="4:7" ht="14.25" customHeight="1">
      <c r="D2295" s="55" t="s">
        <v>1920</v>
      </c>
      <c r="E2295" s="55" t="s">
        <v>421</v>
      </c>
      <c r="F2295" s="55">
        <v>50</v>
      </c>
      <c r="G2295" s="55" t="s">
        <v>1914</v>
      </c>
    </row>
    <row r="2296" spans="4:7" ht="14.25" customHeight="1">
      <c r="D2296" s="55" t="s">
        <v>1921</v>
      </c>
      <c r="E2296" s="55" t="s">
        <v>421</v>
      </c>
      <c r="F2296" s="55">
        <v>36</v>
      </c>
      <c r="G2296" s="55" t="s">
        <v>1914</v>
      </c>
    </row>
    <row r="2297" spans="4:7" ht="14.25" customHeight="1"/>
    <row r="2298" spans="4:7" ht="14.25" customHeight="1">
      <c r="D2298" s="55" t="s">
        <v>1922</v>
      </c>
      <c r="E2298" s="55" t="s">
        <v>1923</v>
      </c>
      <c r="F2298" s="55">
        <v>100</v>
      </c>
      <c r="G2298" s="55" t="s">
        <v>1882</v>
      </c>
    </row>
    <row r="2299" spans="4:7" ht="14.25" customHeight="1">
      <c r="E2299" s="55" t="s">
        <v>1924</v>
      </c>
      <c r="F2299" s="55">
        <v>30.8</v>
      </c>
      <c r="G2299" s="55" t="s">
        <v>1882</v>
      </c>
    </row>
    <row r="2300" spans="4:7" ht="14.25" customHeight="1">
      <c r="E2300" s="55" t="s">
        <v>1925</v>
      </c>
      <c r="F2300" s="55">
        <v>7.7</v>
      </c>
      <c r="G2300" s="55" t="s">
        <v>1882</v>
      </c>
    </row>
    <row r="2301" spans="4:7" ht="14.25" customHeight="1">
      <c r="E2301" s="55" t="s">
        <v>1926</v>
      </c>
      <c r="F2301" s="55">
        <v>7.7</v>
      </c>
      <c r="G2301" s="55" t="s">
        <v>1882</v>
      </c>
    </row>
    <row r="2302" spans="4:7" ht="14.25" customHeight="1">
      <c r="E2302" s="55" t="s">
        <v>1927</v>
      </c>
      <c r="F2302" s="55">
        <v>38.5</v>
      </c>
      <c r="G2302" s="55" t="s">
        <v>1882</v>
      </c>
    </row>
    <row r="2303" spans="4:7" ht="14.25" customHeight="1">
      <c r="E2303" s="55" t="s">
        <v>406</v>
      </c>
      <c r="F2303" s="55">
        <v>76.900000000000006</v>
      </c>
      <c r="G2303" s="55" t="s">
        <v>1882</v>
      </c>
    </row>
    <row r="2304" spans="4:7" ht="14.25" customHeight="1"/>
    <row r="2305" spans="4:7" ht="14.25" customHeight="1">
      <c r="D2305" s="55" t="s">
        <v>1928</v>
      </c>
      <c r="E2305" s="55" t="s">
        <v>1923</v>
      </c>
      <c r="F2305" s="55">
        <v>100</v>
      </c>
      <c r="G2305" s="55" t="s">
        <v>1882</v>
      </c>
    </row>
    <row r="2306" spans="4:7" ht="14.25" customHeight="1">
      <c r="E2306" s="55" t="s">
        <v>1924</v>
      </c>
      <c r="F2306" s="55">
        <v>42.9</v>
      </c>
      <c r="G2306" s="55" t="s">
        <v>1882</v>
      </c>
    </row>
    <row r="2307" spans="4:7" ht="14.25" customHeight="1">
      <c r="E2307" s="55" t="s">
        <v>1925</v>
      </c>
      <c r="F2307" s="55">
        <v>3.6</v>
      </c>
      <c r="G2307" s="55" t="s">
        <v>1882</v>
      </c>
    </row>
    <row r="2308" spans="4:7" ht="14.25" customHeight="1">
      <c r="E2308" s="55" t="s">
        <v>1926</v>
      </c>
      <c r="F2308" s="55">
        <v>3.6</v>
      </c>
      <c r="G2308" s="55" t="s">
        <v>1882</v>
      </c>
    </row>
    <row r="2309" spans="4:7" ht="14.25" customHeight="1">
      <c r="E2309" s="55" t="s">
        <v>1927</v>
      </c>
      <c r="F2309" s="55">
        <v>25</v>
      </c>
      <c r="G2309" s="55" t="s">
        <v>1882</v>
      </c>
    </row>
    <row r="2310" spans="4:7" ht="14.25" customHeight="1">
      <c r="E2310" s="55" t="s">
        <v>406</v>
      </c>
      <c r="F2310" s="55">
        <v>78.599999999999994</v>
      </c>
      <c r="G2310" s="55" t="s">
        <v>1882</v>
      </c>
    </row>
    <row r="2311" spans="4:7" ht="14.25" customHeight="1"/>
    <row r="2312" spans="4:7" ht="14.25" customHeight="1">
      <c r="D2312" s="55" t="s">
        <v>1929</v>
      </c>
      <c r="E2312" s="55" t="s">
        <v>1923</v>
      </c>
      <c r="F2312" s="55">
        <v>93.3</v>
      </c>
      <c r="G2312" s="55" t="s">
        <v>1882</v>
      </c>
    </row>
    <row r="2313" spans="4:7" ht="14.25" customHeight="1">
      <c r="E2313" s="55" t="s">
        <v>1924</v>
      </c>
      <c r="F2313" s="55">
        <v>53.3</v>
      </c>
      <c r="G2313" s="55" t="s">
        <v>1882</v>
      </c>
    </row>
    <row r="2314" spans="4:7" ht="14.25" customHeight="1">
      <c r="E2314" s="55" t="s">
        <v>1925</v>
      </c>
      <c r="F2314" s="55">
        <v>13.3</v>
      </c>
      <c r="G2314" s="55" t="s">
        <v>1882</v>
      </c>
    </row>
    <row r="2315" spans="4:7" ht="14.25" customHeight="1">
      <c r="E2315" s="55" t="s">
        <v>1926</v>
      </c>
      <c r="F2315" s="55">
        <v>13.3</v>
      </c>
      <c r="G2315" s="55" t="s">
        <v>1882</v>
      </c>
    </row>
    <row r="2316" spans="4:7" ht="14.25" customHeight="1">
      <c r="E2316" s="55" t="s">
        <v>1927</v>
      </c>
      <c r="F2316" s="55">
        <v>86.7</v>
      </c>
      <c r="G2316" s="55" t="s">
        <v>1882</v>
      </c>
    </row>
    <row r="2317" spans="4:7" ht="14.25" customHeight="1">
      <c r="E2317" s="55" t="s">
        <v>406</v>
      </c>
      <c r="F2317" s="55">
        <v>46.7</v>
      </c>
      <c r="G2317" s="55" t="s">
        <v>1882</v>
      </c>
    </row>
    <row r="2318" spans="4:7" ht="14.25" customHeight="1"/>
    <row r="2319" spans="4:7" ht="14.25" customHeight="1">
      <c r="D2319" s="55" t="s">
        <v>1930</v>
      </c>
      <c r="E2319" s="55" t="s">
        <v>1923</v>
      </c>
      <c r="F2319" s="55">
        <v>96.7</v>
      </c>
      <c r="G2319" s="55" t="s">
        <v>1882</v>
      </c>
    </row>
    <row r="2320" spans="4:7" ht="14.25" customHeight="1">
      <c r="E2320" s="55" t="s">
        <v>1924</v>
      </c>
      <c r="F2320" s="55">
        <v>33.299999999999997</v>
      </c>
      <c r="G2320" s="55" t="s">
        <v>1882</v>
      </c>
    </row>
    <row r="2321" spans="4:7" ht="14.25" customHeight="1">
      <c r="E2321" s="55" t="s">
        <v>1925</v>
      </c>
      <c r="F2321" s="55">
        <v>10</v>
      </c>
      <c r="G2321" s="55" t="s">
        <v>1882</v>
      </c>
    </row>
    <row r="2322" spans="4:7" ht="14.25" customHeight="1">
      <c r="E2322" s="55" t="s">
        <v>1926</v>
      </c>
      <c r="F2322" s="55">
        <v>10</v>
      </c>
      <c r="G2322" s="55" t="s">
        <v>1882</v>
      </c>
    </row>
    <row r="2323" spans="4:7" ht="14.25" customHeight="1">
      <c r="E2323" s="55" t="s">
        <v>1927</v>
      </c>
      <c r="F2323" s="55">
        <v>23.3</v>
      </c>
      <c r="G2323" s="55" t="s">
        <v>1882</v>
      </c>
    </row>
    <row r="2324" spans="4:7" ht="14.25" customHeight="1">
      <c r="E2324" s="55" t="s">
        <v>406</v>
      </c>
      <c r="F2324" s="55">
        <v>46.7</v>
      </c>
      <c r="G2324" s="55" t="s">
        <v>1882</v>
      </c>
    </row>
    <row r="2325" spans="4:7" ht="14.25" customHeight="1"/>
    <row r="2326" spans="4:7" ht="14.25" customHeight="1">
      <c r="D2326" s="55" t="s">
        <v>1931</v>
      </c>
      <c r="E2326" s="55" t="s">
        <v>1923</v>
      </c>
      <c r="F2326" s="55">
        <v>82.4</v>
      </c>
      <c r="G2326" s="55" t="s">
        <v>1882</v>
      </c>
    </row>
    <row r="2327" spans="4:7" ht="14.25" customHeight="1">
      <c r="E2327" s="55" t="s">
        <v>1924</v>
      </c>
      <c r="F2327" s="55">
        <v>50</v>
      </c>
      <c r="G2327" s="55" t="s">
        <v>1882</v>
      </c>
    </row>
    <row r="2328" spans="4:7" ht="14.25" customHeight="1">
      <c r="E2328" s="55" t="s">
        <v>1925</v>
      </c>
      <c r="F2328" s="55">
        <v>5.9</v>
      </c>
      <c r="G2328" s="55" t="s">
        <v>1882</v>
      </c>
    </row>
    <row r="2329" spans="4:7" ht="14.25" customHeight="1">
      <c r="E2329" s="55" t="s">
        <v>1926</v>
      </c>
      <c r="F2329" s="55">
        <v>23.5</v>
      </c>
      <c r="G2329" s="55" t="s">
        <v>1882</v>
      </c>
    </row>
    <row r="2330" spans="4:7" ht="14.25" customHeight="1">
      <c r="E2330" s="55" t="s">
        <v>1927</v>
      </c>
      <c r="F2330" s="55">
        <v>44.1</v>
      </c>
      <c r="G2330" s="55" t="s">
        <v>1882</v>
      </c>
    </row>
    <row r="2331" spans="4:7" ht="14.25" customHeight="1">
      <c r="E2331" s="55" t="s">
        <v>406</v>
      </c>
      <c r="F2331" s="55">
        <v>61.8</v>
      </c>
      <c r="G2331" s="55" t="s">
        <v>1882</v>
      </c>
    </row>
    <row r="2332" spans="4:7" ht="14.25" customHeight="1"/>
    <row r="2333" spans="4:7" ht="14.25" customHeight="1">
      <c r="D2333" s="55" t="s">
        <v>1932</v>
      </c>
      <c r="E2333" s="55" t="s">
        <v>1923</v>
      </c>
      <c r="F2333" s="55">
        <v>90.9</v>
      </c>
      <c r="G2333" s="55" t="s">
        <v>1882</v>
      </c>
    </row>
    <row r="2334" spans="4:7" ht="14.25" customHeight="1">
      <c r="E2334" s="55" t="s">
        <v>1924</v>
      </c>
      <c r="F2334" s="55">
        <v>45.5</v>
      </c>
      <c r="G2334" s="55" t="s">
        <v>1882</v>
      </c>
    </row>
    <row r="2335" spans="4:7" ht="14.25" customHeight="1">
      <c r="E2335" s="55" t="s">
        <v>1925</v>
      </c>
      <c r="F2335" s="55">
        <v>54.6</v>
      </c>
      <c r="G2335" s="55" t="s">
        <v>1882</v>
      </c>
    </row>
    <row r="2336" spans="4:7" ht="14.25" customHeight="1">
      <c r="E2336" s="55" t="s">
        <v>1927</v>
      </c>
      <c r="F2336" s="55">
        <v>13.6</v>
      </c>
      <c r="G2336" s="55" t="s">
        <v>1882</v>
      </c>
    </row>
    <row r="2337" spans="1:26" ht="14.25" customHeight="1">
      <c r="E2337" s="55" t="s">
        <v>406</v>
      </c>
      <c r="F2337" s="55">
        <v>22.7</v>
      </c>
      <c r="G2337" s="55" t="s">
        <v>1882</v>
      </c>
    </row>
    <row r="2338" spans="1:26" ht="14.25" customHeight="1"/>
    <row r="2339" spans="1:26" ht="14.25" customHeight="1">
      <c r="D2339" s="55" t="s">
        <v>1933</v>
      </c>
      <c r="E2339" s="55" t="s">
        <v>1923</v>
      </c>
      <c r="F2339" s="55">
        <v>45.8</v>
      </c>
      <c r="G2339" s="55" t="s">
        <v>1882</v>
      </c>
    </row>
    <row r="2340" spans="1:26" ht="14.25" customHeight="1">
      <c r="E2340" s="55" t="s">
        <v>1924</v>
      </c>
      <c r="F2340" s="55">
        <v>37.5</v>
      </c>
      <c r="G2340" s="55" t="s">
        <v>1882</v>
      </c>
    </row>
    <row r="2341" spans="1:26" ht="14.25" customHeight="1">
      <c r="E2341" s="55" t="s">
        <v>1927</v>
      </c>
      <c r="F2341" s="55">
        <v>8.3000000000000007</v>
      </c>
      <c r="G2341" s="55" t="s">
        <v>1882</v>
      </c>
    </row>
    <row r="2342" spans="1:26" ht="14.25" customHeight="1">
      <c r="E2342" s="55" t="s">
        <v>406</v>
      </c>
      <c r="F2342" s="55">
        <v>4.2</v>
      </c>
      <c r="G2342" s="55" t="s">
        <v>1882</v>
      </c>
    </row>
    <row r="2343" spans="1:26" ht="14.25" customHeight="1"/>
    <row r="2344" spans="1:26" ht="14.25" customHeight="1">
      <c r="D2344" s="55" t="s">
        <v>1934</v>
      </c>
      <c r="E2344" s="55" t="s">
        <v>1923</v>
      </c>
      <c r="F2344" s="55">
        <v>57.1</v>
      </c>
      <c r="G2344" s="55" t="s">
        <v>1882</v>
      </c>
    </row>
    <row r="2345" spans="1:26" ht="14.25" customHeight="1">
      <c r="E2345" s="55" t="s">
        <v>1924</v>
      </c>
      <c r="F2345" s="55">
        <v>42.9</v>
      </c>
      <c r="G2345" s="55" t="s">
        <v>1882</v>
      </c>
    </row>
    <row r="2346" spans="1:26" ht="14.25" customHeight="1">
      <c r="E2346" s="55" t="s">
        <v>1925</v>
      </c>
      <c r="F2346" s="55">
        <v>14.3</v>
      </c>
      <c r="G2346" s="55" t="s">
        <v>1882</v>
      </c>
    </row>
    <row r="2347" spans="1:26" ht="14.25" customHeight="1">
      <c r="E2347" s="55" t="s">
        <v>1927</v>
      </c>
      <c r="F2347" s="55">
        <v>14.3</v>
      </c>
      <c r="G2347" s="55" t="s">
        <v>1882</v>
      </c>
    </row>
    <row r="2348" spans="1:26" ht="14.25" customHeight="1">
      <c r="A2348" s="63"/>
      <c r="B2348" s="63"/>
      <c r="C2348" s="63"/>
      <c r="D2348" s="63"/>
      <c r="E2348" s="63"/>
      <c r="F2348" s="63"/>
      <c r="G2348" s="63"/>
      <c r="H2348" s="63"/>
      <c r="I2348" s="63"/>
      <c r="J2348" s="63"/>
      <c r="K2348" s="63"/>
      <c r="L2348" s="63"/>
      <c r="M2348" s="63"/>
      <c r="N2348" s="63"/>
      <c r="O2348" s="63"/>
      <c r="P2348" s="63"/>
      <c r="Q2348" s="63"/>
      <c r="R2348" s="63"/>
      <c r="S2348" s="63"/>
      <c r="T2348" s="63"/>
      <c r="U2348" s="63"/>
      <c r="V2348" s="63"/>
      <c r="W2348" s="63"/>
      <c r="X2348" s="63"/>
      <c r="Y2348" s="63"/>
      <c r="Z2348" s="63"/>
    </row>
    <row r="2349" spans="1:26" ht="14.25" customHeight="1">
      <c r="A2349" s="55" t="s">
        <v>558</v>
      </c>
      <c r="B2349" s="95" t="s">
        <v>559</v>
      </c>
      <c r="C2349" s="55">
        <v>30</v>
      </c>
      <c r="D2349" s="55" t="s">
        <v>1935</v>
      </c>
      <c r="E2349" s="58" t="s">
        <v>788</v>
      </c>
      <c r="F2349" s="57">
        <v>3.3</v>
      </c>
      <c r="G2349" s="55" t="s">
        <v>1563</v>
      </c>
      <c r="H2349" s="55" t="s">
        <v>63</v>
      </c>
      <c r="I2349" s="55" t="s">
        <v>1564</v>
      </c>
      <c r="J2349" s="55" t="s">
        <v>1565</v>
      </c>
      <c r="K2349" s="55" t="s">
        <v>1566</v>
      </c>
    </row>
    <row r="2350" spans="1:26" ht="14.25" customHeight="1">
      <c r="E2350" s="55" t="s">
        <v>940</v>
      </c>
      <c r="F2350" s="57">
        <v>2.73</v>
      </c>
      <c r="G2350" s="55" t="s">
        <v>1567</v>
      </c>
    </row>
    <row r="2351" spans="1:26" ht="14.25" customHeight="1">
      <c r="E2351" s="58"/>
      <c r="F2351" s="57">
        <v>3.4</v>
      </c>
      <c r="G2351" s="55" t="s">
        <v>1568</v>
      </c>
    </row>
    <row r="2352" spans="1:26" ht="14.25" customHeight="1">
      <c r="E2352" s="58" t="s">
        <v>1007</v>
      </c>
      <c r="F2352" s="57">
        <v>4.26</v>
      </c>
      <c r="G2352" s="55" t="s">
        <v>1567</v>
      </c>
    </row>
    <row r="2353" spans="1:26" ht="14.25" customHeight="1">
      <c r="E2353" s="58"/>
      <c r="F2353" s="57">
        <v>3.4</v>
      </c>
      <c r="G2353" s="55" t="s">
        <v>1568</v>
      </c>
    </row>
    <row r="2354" spans="1:26" ht="14.25" customHeight="1">
      <c r="E2354" s="58" t="s">
        <v>831</v>
      </c>
      <c r="F2354" s="57">
        <v>82.92</v>
      </c>
      <c r="G2354" s="55" t="s">
        <v>1567</v>
      </c>
    </row>
    <row r="2355" spans="1:26" ht="14.25" customHeight="1">
      <c r="E2355" s="58"/>
      <c r="F2355" s="57">
        <v>82.8</v>
      </c>
      <c r="G2355" s="55" t="s">
        <v>1568</v>
      </c>
    </row>
    <row r="2356" spans="1:26" ht="14.25" customHeight="1">
      <c r="E2356" s="97" t="s">
        <v>1258</v>
      </c>
      <c r="F2356" s="57">
        <v>0.01</v>
      </c>
      <c r="G2356" s="55" t="s">
        <v>1567</v>
      </c>
    </row>
    <row r="2357" spans="1:26" ht="14.25" customHeight="1">
      <c r="E2357" s="58"/>
      <c r="F2357" s="57">
        <v>3.4</v>
      </c>
      <c r="G2357" s="55" t="s">
        <v>1568</v>
      </c>
    </row>
    <row r="2358" spans="1:26" ht="14.25" customHeight="1">
      <c r="E2358" s="97" t="s">
        <v>1259</v>
      </c>
      <c r="F2358" s="57">
        <v>4.95</v>
      </c>
      <c r="G2358" s="55" t="s">
        <v>1567</v>
      </c>
    </row>
    <row r="2359" spans="1:26" ht="14.25" customHeight="1">
      <c r="E2359" s="58"/>
      <c r="F2359" s="57">
        <v>3.4</v>
      </c>
      <c r="G2359" s="55" t="s">
        <v>1568</v>
      </c>
    </row>
    <row r="2360" spans="1:26" ht="14.25" customHeight="1">
      <c r="E2360" s="58" t="s">
        <v>829</v>
      </c>
      <c r="F2360" s="57">
        <v>0.35</v>
      </c>
      <c r="G2360" s="55" t="s">
        <v>1567</v>
      </c>
    </row>
    <row r="2361" spans="1:26" ht="14.25" customHeight="1">
      <c r="E2361" s="97"/>
      <c r="F2361" s="57">
        <v>6.9</v>
      </c>
      <c r="G2361" s="55" t="s">
        <v>1568</v>
      </c>
    </row>
    <row r="2362" spans="1:26" ht="14.25" customHeight="1">
      <c r="E2362" s="108" t="s">
        <v>1574</v>
      </c>
      <c r="F2362" s="57">
        <v>4.78</v>
      </c>
      <c r="G2362" s="55" t="s">
        <v>1567</v>
      </c>
    </row>
    <row r="2363" spans="1:26" ht="14.25" customHeight="1">
      <c r="E2363" s="58"/>
      <c r="F2363" s="57">
        <v>13.7</v>
      </c>
      <c r="G2363" s="55" t="s">
        <v>1568</v>
      </c>
    </row>
    <row r="2364" spans="1:26" ht="14.25" customHeight="1">
      <c r="A2364" s="63"/>
      <c r="B2364" s="63"/>
      <c r="C2364" s="63"/>
      <c r="D2364" s="63"/>
      <c r="E2364" s="63"/>
      <c r="F2364" s="63"/>
      <c r="G2364" s="63"/>
      <c r="H2364" s="63"/>
      <c r="I2364" s="63"/>
      <c r="J2364" s="63"/>
      <c r="K2364" s="63"/>
      <c r="L2364" s="63"/>
      <c r="M2364" s="63"/>
      <c r="N2364" s="63"/>
      <c r="O2364" s="63"/>
      <c r="P2364" s="63"/>
      <c r="Q2364" s="63"/>
      <c r="R2364" s="63"/>
      <c r="S2364" s="63"/>
      <c r="T2364" s="63"/>
      <c r="U2364" s="63"/>
      <c r="V2364" s="63"/>
      <c r="W2364" s="63"/>
      <c r="X2364" s="63"/>
      <c r="Y2364" s="63"/>
      <c r="Z2364" s="63"/>
    </row>
    <row r="2365" spans="1:26" ht="14.25" customHeight="1">
      <c r="A2365" s="55" t="s">
        <v>579</v>
      </c>
      <c r="B2365" s="95" t="s">
        <v>580</v>
      </c>
      <c r="C2365" s="55">
        <v>16</v>
      </c>
      <c r="D2365" s="55" t="s">
        <v>1936</v>
      </c>
      <c r="E2365" s="55" t="s">
        <v>788</v>
      </c>
      <c r="F2365" s="55">
        <v>6.2</v>
      </c>
      <c r="G2365" s="55" t="s">
        <v>1563</v>
      </c>
      <c r="H2365" s="55" t="s">
        <v>63</v>
      </c>
      <c r="I2365" s="55" t="s">
        <v>1564</v>
      </c>
      <c r="J2365" s="55" t="s">
        <v>1565</v>
      </c>
      <c r="K2365" s="55" t="s">
        <v>1566</v>
      </c>
    </row>
    <row r="2366" spans="1:26" ht="14.25" customHeight="1">
      <c r="E2366" s="55" t="s">
        <v>824</v>
      </c>
      <c r="F2366" s="55">
        <v>15.02</v>
      </c>
      <c r="G2366" s="55" t="s">
        <v>1567</v>
      </c>
    </row>
    <row r="2367" spans="1:26" ht="14.25" customHeight="1">
      <c r="F2367" s="55">
        <v>20</v>
      </c>
      <c r="G2367" s="55" t="s">
        <v>1568</v>
      </c>
    </row>
    <row r="2368" spans="1:26" ht="14.25" customHeight="1">
      <c r="E2368" s="55" t="s">
        <v>822</v>
      </c>
      <c r="F2368" s="55">
        <v>0.54</v>
      </c>
      <c r="G2368" s="55" t="s">
        <v>1567</v>
      </c>
    </row>
    <row r="2369" spans="1:12" ht="14.25" customHeight="1">
      <c r="F2369" s="55">
        <v>12.3</v>
      </c>
      <c r="G2369" s="55" t="s">
        <v>1568</v>
      </c>
    </row>
    <row r="2370" spans="1:12" ht="14.25" customHeight="1">
      <c r="E2370" s="55" t="s">
        <v>831</v>
      </c>
      <c r="F2370" s="55">
        <v>35.03</v>
      </c>
      <c r="G2370" s="55" t="s">
        <v>1567</v>
      </c>
    </row>
    <row r="2371" spans="1:12" ht="14.25" customHeight="1">
      <c r="F2371" s="55">
        <v>20</v>
      </c>
      <c r="G2371" s="55" t="s">
        <v>1568</v>
      </c>
    </row>
    <row r="2372" spans="1:12" ht="14.25" customHeight="1">
      <c r="E2372" s="97" t="s">
        <v>1258</v>
      </c>
      <c r="F2372" s="55">
        <v>15.91</v>
      </c>
      <c r="G2372" s="55" t="s">
        <v>1567</v>
      </c>
    </row>
    <row r="2373" spans="1:12" ht="14.25" customHeight="1">
      <c r="F2373" s="55">
        <v>26.7</v>
      </c>
      <c r="G2373" s="55" t="s">
        <v>1568</v>
      </c>
    </row>
    <row r="2374" spans="1:12" ht="14.25" customHeight="1">
      <c r="E2374" s="55" t="s">
        <v>876</v>
      </c>
      <c r="F2374" s="55">
        <v>18.62</v>
      </c>
      <c r="G2374" s="55" t="s">
        <v>1567</v>
      </c>
    </row>
    <row r="2375" spans="1:12" ht="14.25" customHeight="1">
      <c r="F2375" s="55">
        <v>6.7</v>
      </c>
      <c r="G2375" s="55" t="s">
        <v>1568</v>
      </c>
    </row>
    <row r="2376" spans="1:12" ht="14.25" customHeight="1">
      <c r="E2376" s="55" t="s">
        <v>1574</v>
      </c>
      <c r="F2376" s="55">
        <v>14.88</v>
      </c>
      <c r="G2376" s="55" t="s">
        <v>1567</v>
      </c>
    </row>
    <row r="2377" spans="1:12" ht="14.25" customHeight="1">
      <c r="F2377" s="55">
        <v>33.299999999999997</v>
      </c>
      <c r="G2377" s="55" t="s">
        <v>1568</v>
      </c>
    </row>
    <row r="2378" spans="1:12" ht="14.25" customHeight="1">
      <c r="F2378" s="55"/>
      <c r="G2378" s="55"/>
    </row>
    <row r="2379" spans="1:12" ht="14.25" customHeight="1">
      <c r="A2379" s="55" t="s">
        <v>579</v>
      </c>
      <c r="B2379" s="95" t="s">
        <v>1206</v>
      </c>
      <c r="C2379" s="55">
        <v>139</v>
      </c>
      <c r="D2379" s="55" t="s">
        <v>1937</v>
      </c>
      <c r="E2379" s="55" t="s">
        <v>788</v>
      </c>
      <c r="F2379" s="55">
        <v>22</v>
      </c>
      <c r="G2379" s="55" t="s">
        <v>791</v>
      </c>
      <c r="H2379" s="57" t="s">
        <v>63</v>
      </c>
      <c r="I2379" s="57" t="s">
        <v>793</v>
      </c>
      <c r="J2379" s="57">
        <v>2015</v>
      </c>
      <c r="K2379" s="57" t="s">
        <v>794</v>
      </c>
      <c r="L2379" s="58" t="s">
        <v>795</v>
      </c>
    </row>
    <row r="2380" spans="1:12" ht="14.25" customHeight="1">
      <c r="D2380" s="55" t="s">
        <v>797</v>
      </c>
      <c r="E2380" s="55" t="s">
        <v>810</v>
      </c>
      <c r="F2380" s="55">
        <v>0.1</v>
      </c>
      <c r="G2380" s="55" t="s">
        <v>800</v>
      </c>
    </row>
    <row r="2381" spans="1:12" ht="14.25" customHeight="1">
      <c r="F2381" s="55">
        <v>2.8</v>
      </c>
      <c r="G2381" s="55" t="s">
        <v>801</v>
      </c>
    </row>
    <row r="2382" spans="1:12" ht="14.25" customHeight="1">
      <c r="E2382" s="55" t="s">
        <v>824</v>
      </c>
      <c r="F2382" s="55">
        <v>1.2</v>
      </c>
      <c r="G2382" s="55" t="s">
        <v>800</v>
      </c>
    </row>
    <row r="2383" spans="1:12" ht="14.25" customHeight="1">
      <c r="F2383" s="55">
        <v>7.4</v>
      </c>
      <c r="G2383" s="55" t="s">
        <v>801</v>
      </c>
    </row>
    <row r="2384" spans="1:12" ht="14.25" customHeight="1">
      <c r="E2384" s="55" t="s">
        <v>831</v>
      </c>
      <c r="F2384" s="55">
        <v>1.1000000000000001</v>
      </c>
      <c r="G2384" s="55" t="s">
        <v>800</v>
      </c>
    </row>
    <row r="2385" spans="5:7" ht="14.25" customHeight="1">
      <c r="F2385" s="55">
        <v>3.7</v>
      </c>
      <c r="G2385" s="55" t="s">
        <v>801</v>
      </c>
    </row>
    <row r="2386" spans="5:7" ht="14.25" customHeight="1">
      <c r="E2386" s="55" t="s">
        <v>1899</v>
      </c>
      <c r="F2386" s="55">
        <v>0.7</v>
      </c>
      <c r="G2386" s="55" t="s">
        <v>800</v>
      </c>
    </row>
    <row r="2387" spans="5:7" ht="14.25" customHeight="1">
      <c r="F2387" s="55">
        <v>0.9</v>
      </c>
      <c r="G2387" s="55" t="s">
        <v>801</v>
      </c>
    </row>
    <row r="2388" spans="5:7" ht="14.25" customHeight="1">
      <c r="E2388" s="95" t="s">
        <v>772</v>
      </c>
      <c r="F2388" s="55">
        <v>15.8</v>
      </c>
      <c r="G2388" s="55" t="s">
        <v>800</v>
      </c>
    </row>
    <row r="2389" spans="5:7" ht="14.25" customHeight="1">
      <c r="F2389" s="55">
        <v>14.8</v>
      </c>
      <c r="G2389" s="55" t="s">
        <v>801</v>
      </c>
    </row>
    <row r="2390" spans="5:7" ht="14.25" customHeight="1">
      <c r="E2390" s="55" t="s">
        <v>1892</v>
      </c>
      <c r="F2390" s="55">
        <v>1.9</v>
      </c>
      <c r="G2390" s="55" t="s">
        <v>800</v>
      </c>
    </row>
    <row r="2391" spans="5:7" ht="14.25" customHeight="1">
      <c r="F2391" s="55">
        <v>1.9</v>
      </c>
      <c r="G2391" s="55" t="s">
        <v>801</v>
      </c>
    </row>
    <row r="2392" spans="5:7" ht="14.25" customHeight="1">
      <c r="E2392" s="55" t="s">
        <v>857</v>
      </c>
      <c r="F2392" s="55">
        <v>2.2999999999999998</v>
      </c>
      <c r="G2392" s="55" t="s">
        <v>800</v>
      </c>
    </row>
    <row r="2393" spans="5:7" ht="14.25" customHeight="1">
      <c r="F2393" s="55">
        <v>2.8</v>
      </c>
      <c r="G2393" s="55" t="s">
        <v>801</v>
      </c>
    </row>
    <row r="2394" spans="5:7" ht="14.25" customHeight="1">
      <c r="E2394" s="95" t="s">
        <v>725</v>
      </c>
      <c r="F2394" s="55">
        <v>65.8</v>
      </c>
      <c r="G2394" s="55" t="s">
        <v>800</v>
      </c>
    </row>
    <row r="2395" spans="5:7" ht="14.25" customHeight="1">
      <c r="F2395" s="55">
        <v>2.8</v>
      </c>
      <c r="G2395" s="55" t="s">
        <v>801</v>
      </c>
    </row>
    <row r="2396" spans="5:7" ht="14.25" customHeight="1">
      <c r="E2396" s="55" t="s">
        <v>1007</v>
      </c>
      <c r="F2396" s="55">
        <v>2.5</v>
      </c>
      <c r="G2396" s="55" t="s">
        <v>800</v>
      </c>
    </row>
    <row r="2397" spans="5:7" ht="14.25" customHeight="1">
      <c r="F2397" s="55">
        <v>4.5999999999999996</v>
      </c>
      <c r="G2397" s="55" t="s">
        <v>801</v>
      </c>
    </row>
    <row r="2398" spans="5:7" ht="14.25" customHeight="1">
      <c r="E2398" s="95" t="s">
        <v>1864</v>
      </c>
      <c r="F2398" s="55">
        <v>2.8</v>
      </c>
      <c r="G2398" s="55" t="s">
        <v>800</v>
      </c>
    </row>
    <row r="2399" spans="5:7" ht="14.25" customHeight="1">
      <c r="F2399" s="55">
        <v>0.9</v>
      </c>
      <c r="G2399" s="55" t="s">
        <v>801</v>
      </c>
    </row>
    <row r="2400" spans="5:7" ht="14.25" customHeight="1">
      <c r="E2400" s="55" t="s">
        <v>872</v>
      </c>
      <c r="F2400" s="55">
        <v>2.8</v>
      </c>
      <c r="G2400" s="55" t="s">
        <v>800</v>
      </c>
    </row>
    <row r="2401" spans="1:26" ht="14.25" customHeight="1">
      <c r="F2401" s="55">
        <v>0.9</v>
      </c>
      <c r="G2401" s="55" t="s">
        <v>801</v>
      </c>
    </row>
    <row r="2402" spans="1:26" ht="14.25" customHeight="1">
      <c r="E2402" s="95" t="s">
        <v>882</v>
      </c>
      <c r="F2402" s="55">
        <v>0.5</v>
      </c>
      <c r="G2402" s="55" t="s">
        <v>800</v>
      </c>
    </row>
    <row r="2403" spans="1:26" ht="14.25" customHeight="1">
      <c r="F2403" s="55">
        <v>0.9</v>
      </c>
      <c r="G2403" s="55" t="s">
        <v>801</v>
      </c>
    </row>
    <row r="2404" spans="1:26" ht="14.25" customHeight="1">
      <c r="E2404" s="55" t="s">
        <v>883</v>
      </c>
      <c r="F2404" s="55">
        <v>1.8</v>
      </c>
      <c r="G2404" s="55" t="s">
        <v>800</v>
      </c>
    </row>
    <row r="2405" spans="1:26" ht="14.25" customHeight="1">
      <c r="F2405" s="55">
        <v>0</v>
      </c>
      <c r="G2405" s="55" t="s">
        <v>801</v>
      </c>
    </row>
    <row r="2406" spans="1:26" ht="14.25" customHeight="1">
      <c r="A2406" s="63"/>
      <c r="B2406" s="63"/>
      <c r="C2406" s="63"/>
      <c r="D2406" s="63"/>
      <c r="E2406" s="63"/>
      <c r="F2406" s="99"/>
      <c r="G2406" s="99"/>
      <c r="H2406" s="63"/>
      <c r="I2406" s="63"/>
      <c r="J2406" s="63"/>
      <c r="K2406" s="63"/>
      <c r="L2406" s="63"/>
      <c r="M2406" s="63"/>
      <c r="N2406" s="63"/>
      <c r="O2406" s="63"/>
      <c r="P2406" s="63"/>
      <c r="Q2406" s="63"/>
      <c r="R2406" s="63"/>
      <c r="S2406" s="63"/>
      <c r="T2406" s="63"/>
      <c r="U2406" s="63"/>
      <c r="V2406" s="63"/>
      <c r="W2406" s="63"/>
      <c r="X2406" s="63"/>
      <c r="Y2406" s="63"/>
      <c r="Z2406" s="63"/>
    </row>
    <row r="2407" spans="1:26" ht="14.25" customHeight="1">
      <c r="A2407" s="55" t="s">
        <v>575</v>
      </c>
      <c r="B2407" s="95" t="s">
        <v>576</v>
      </c>
      <c r="C2407" s="55">
        <v>14</v>
      </c>
      <c r="D2407" s="55" t="s">
        <v>1938</v>
      </c>
      <c r="E2407" s="55" t="s">
        <v>788</v>
      </c>
      <c r="F2407" s="55">
        <v>7</v>
      </c>
      <c r="G2407" s="55" t="s">
        <v>791</v>
      </c>
      <c r="H2407" s="57" t="s">
        <v>63</v>
      </c>
      <c r="I2407" s="57" t="s">
        <v>793</v>
      </c>
      <c r="J2407" s="57">
        <v>2015</v>
      </c>
      <c r="K2407" s="57" t="s">
        <v>794</v>
      </c>
      <c r="L2407" s="58" t="s">
        <v>795</v>
      </c>
    </row>
    <row r="2408" spans="1:26" ht="14.25" customHeight="1">
      <c r="E2408" s="95" t="s">
        <v>53</v>
      </c>
      <c r="F2408" s="55">
        <v>28.6</v>
      </c>
      <c r="G2408" s="55" t="s">
        <v>800</v>
      </c>
    </row>
    <row r="2409" spans="1:26" ht="14.25" customHeight="1">
      <c r="F2409" s="55">
        <v>15.4</v>
      </c>
      <c r="G2409" s="55" t="s">
        <v>801</v>
      </c>
    </row>
    <row r="2410" spans="1:26" ht="14.25" customHeight="1">
      <c r="E2410" s="55" t="s">
        <v>824</v>
      </c>
      <c r="F2410" s="55">
        <v>0.7</v>
      </c>
      <c r="G2410" s="55" t="s">
        <v>800</v>
      </c>
    </row>
    <row r="2411" spans="1:26" ht="14.25" customHeight="1">
      <c r="F2411" s="55">
        <v>15.4</v>
      </c>
      <c r="G2411" s="55" t="s">
        <v>801</v>
      </c>
    </row>
    <row r="2412" spans="1:26" ht="14.25" customHeight="1">
      <c r="E2412" s="55" t="s">
        <v>829</v>
      </c>
      <c r="F2412" s="55">
        <v>2.8</v>
      </c>
      <c r="G2412" s="55" t="s">
        <v>800</v>
      </c>
    </row>
    <row r="2413" spans="1:26" ht="14.25" customHeight="1">
      <c r="F2413" s="55">
        <v>15.4</v>
      </c>
      <c r="G2413" s="55" t="s">
        <v>801</v>
      </c>
    </row>
    <row r="2414" spans="1:26" ht="14.25" customHeight="1">
      <c r="E2414" s="55" t="s">
        <v>831</v>
      </c>
      <c r="F2414" s="55">
        <v>0.5</v>
      </c>
      <c r="G2414" s="55" t="s">
        <v>800</v>
      </c>
    </row>
    <row r="2415" spans="1:26" ht="14.25" customHeight="1">
      <c r="F2415" s="55">
        <v>30.8</v>
      </c>
      <c r="G2415" s="55" t="s">
        <v>801</v>
      </c>
    </row>
    <row r="2416" spans="1:26" ht="14.25" customHeight="1">
      <c r="E2416" s="55" t="s">
        <v>1403</v>
      </c>
      <c r="F2416" s="55">
        <v>19.5</v>
      </c>
      <c r="G2416" s="55" t="s">
        <v>800</v>
      </c>
    </row>
    <row r="2417" spans="1:26" ht="14.25" customHeight="1">
      <c r="F2417" s="55">
        <v>7.7</v>
      </c>
      <c r="G2417" s="55" t="s">
        <v>801</v>
      </c>
    </row>
    <row r="2418" spans="1:26" ht="14.25" customHeight="1">
      <c r="E2418" s="95" t="s">
        <v>725</v>
      </c>
      <c r="F2418" s="55">
        <v>3</v>
      </c>
      <c r="G2418" s="55" t="s">
        <v>800</v>
      </c>
    </row>
    <row r="2419" spans="1:26" ht="14.25" customHeight="1">
      <c r="F2419" s="55">
        <v>30.8</v>
      </c>
      <c r="G2419" s="55" t="s">
        <v>801</v>
      </c>
    </row>
    <row r="2420" spans="1:26" ht="14.25" customHeight="1">
      <c r="E2420" s="55" t="s">
        <v>1007</v>
      </c>
      <c r="F2420" s="55">
        <v>0.1</v>
      </c>
      <c r="G2420" s="55" t="s">
        <v>800</v>
      </c>
    </row>
    <row r="2421" spans="1:26" ht="14.25" customHeight="1">
      <c r="F2421" s="55">
        <v>7.7</v>
      </c>
      <c r="G2421" s="55" t="s">
        <v>801</v>
      </c>
    </row>
    <row r="2422" spans="1:26" ht="14.25" customHeight="1">
      <c r="E2422" s="55" t="s">
        <v>1014</v>
      </c>
      <c r="F2422" s="55">
        <v>17.3</v>
      </c>
      <c r="G2422" s="55" t="s">
        <v>800</v>
      </c>
    </row>
    <row r="2423" spans="1:26" ht="14.25" customHeight="1">
      <c r="F2423" s="55">
        <v>23.1</v>
      </c>
      <c r="G2423" s="55" t="s">
        <v>801</v>
      </c>
    </row>
    <row r="2424" spans="1:26" ht="14.25" customHeight="1">
      <c r="E2424" s="95" t="s">
        <v>1939</v>
      </c>
      <c r="F2424" s="55">
        <v>14.9</v>
      </c>
      <c r="G2424" s="55" t="s">
        <v>800</v>
      </c>
    </row>
    <row r="2425" spans="1:26" ht="14.25" customHeight="1">
      <c r="F2425" s="55">
        <v>7.7</v>
      </c>
      <c r="G2425" s="55" t="s">
        <v>801</v>
      </c>
    </row>
    <row r="2426" spans="1:26" ht="14.25" customHeight="1">
      <c r="E2426" s="55" t="s">
        <v>872</v>
      </c>
      <c r="F2426" s="55">
        <v>11.9</v>
      </c>
      <c r="G2426" s="55" t="s">
        <v>800</v>
      </c>
    </row>
    <row r="2427" spans="1:26" ht="14.25" customHeight="1">
      <c r="F2427" s="55">
        <v>15.4</v>
      </c>
      <c r="G2427" s="55" t="s">
        <v>801</v>
      </c>
    </row>
    <row r="2428" spans="1:26" ht="14.25" customHeight="1">
      <c r="A2428" s="63"/>
      <c r="B2428" s="63"/>
      <c r="C2428" s="63"/>
      <c r="D2428" s="63"/>
      <c r="E2428" s="63"/>
      <c r="F2428" s="63"/>
      <c r="G2428" s="63"/>
      <c r="H2428" s="63"/>
      <c r="I2428" s="63"/>
      <c r="J2428" s="63"/>
      <c r="K2428" s="63"/>
      <c r="L2428" s="63"/>
      <c r="M2428" s="63"/>
      <c r="N2428" s="63"/>
      <c r="O2428" s="63"/>
      <c r="P2428" s="63"/>
      <c r="Q2428" s="63"/>
      <c r="R2428" s="63"/>
      <c r="S2428" s="63"/>
      <c r="T2428" s="63"/>
      <c r="U2428" s="63"/>
      <c r="V2428" s="63"/>
      <c r="W2428" s="63"/>
      <c r="X2428" s="63"/>
      <c r="Y2428" s="63"/>
      <c r="Z2428" s="63"/>
    </row>
    <row r="2429" spans="1:26" ht="14.25" customHeight="1">
      <c r="A2429" s="30" t="s">
        <v>624</v>
      </c>
      <c r="B2429" s="15" t="s">
        <v>625</v>
      </c>
      <c r="C2429" s="55">
        <v>4</v>
      </c>
      <c r="D2429" s="55" t="s">
        <v>1940</v>
      </c>
      <c r="E2429" s="55" t="s">
        <v>788</v>
      </c>
      <c r="F2429" s="55">
        <v>0</v>
      </c>
      <c r="G2429" s="55" t="s">
        <v>1563</v>
      </c>
      <c r="H2429" s="55" t="s">
        <v>63</v>
      </c>
      <c r="I2429" s="55" t="s">
        <v>1564</v>
      </c>
      <c r="J2429" s="55" t="s">
        <v>1565</v>
      </c>
      <c r="K2429" s="55" t="s">
        <v>1566</v>
      </c>
    </row>
    <row r="2430" spans="1:26" ht="14.25" customHeight="1">
      <c r="E2430" s="55" t="s">
        <v>824</v>
      </c>
      <c r="F2430" s="55">
        <v>21.63</v>
      </c>
      <c r="G2430" s="55" t="s">
        <v>1567</v>
      </c>
    </row>
    <row r="2431" spans="1:26" ht="14.25" customHeight="1">
      <c r="F2431" s="55">
        <v>25</v>
      </c>
      <c r="G2431" s="55" t="s">
        <v>1568</v>
      </c>
    </row>
    <row r="2432" spans="1:26" ht="14.25" customHeight="1">
      <c r="E2432" s="55" t="s">
        <v>831</v>
      </c>
      <c r="F2432" s="55">
        <v>18.78</v>
      </c>
      <c r="G2432" s="55" t="s">
        <v>1567</v>
      </c>
    </row>
    <row r="2433" spans="1:26" ht="14.25" customHeight="1">
      <c r="F2433" s="55">
        <v>75</v>
      </c>
      <c r="G2433" s="55" t="s">
        <v>1568</v>
      </c>
    </row>
    <row r="2434" spans="1:26" ht="14.25" customHeight="1">
      <c r="E2434" s="55" t="s">
        <v>876</v>
      </c>
      <c r="F2434" s="55">
        <v>46.47</v>
      </c>
      <c r="G2434" s="55" t="s">
        <v>1567</v>
      </c>
    </row>
    <row r="2435" spans="1:26" ht="14.25" customHeight="1">
      <c r="F2435" s="55">
        <v>50</v>
      </c>
      <c r="G2435" s="55" t="s">
        <v>1568</v>
      </c>
    </row>
    <row r="2436" spans="1:26" ht="14.25" customHeight="1">
      <c r="E2436" s="58" t="s">
        <v>1559</v>
      </c>
      <c r="F2436" s="55">
        <v>10.74</v>
      </c>
      <c r="G2436" s="55" t="s">
        <v>1567</v>
      </c>
    </row>
    <row r="2437" spans="1:26" ht="14.25" customHeight="1">
      <c r="F2437" s="55">
        <v>25</v>
      </c>
      <c r="G2437" s="55" t="s">
        <v>1568</v>
      </c>
    </row>
    <row r="2438" spans="1:26" ht="14.25" customHeight="1">
      <c r="E2438" s="55" t="s">
        <v>1941</v>
      </c>
      <c r="F2438" s="55">
        <v>2.38</v>
      </c>
      <c r="G2438" s="55" t="s">
        <v>1567</v>
      </c>
    </row>
    <row r="2439" spans="1:26" ht="14.25" customHeight="1">
      <c r="F2439" s="55">
        <v>25</v>
      </c>
      <c r="G2439" s="55" t="s">
        <v>1568</v>
      </c>
    </row>
    <row r="2440" spans="1:26" ht="14.25" customHeight="1">
      <c r="A2440" s="63"/>
      <c r="B2440" s="63"/>
      <c r="C2440" s="63"/>
      <c r="D2440" s="63"/>
      <c r="E2440" s="63"/>
      <c r="F2440" s="63"/>
      <c r="G2440" s="63"/>
      <c r="H2440" s="63"/>
      <c r="I2440" s="63"/>
      <c r="J2440" s="63"/>
      <c r="K2440" s="63"/>
      <c r="L2440" s="63"/>
      <c r="M2440" s="63"/>
      <c r="N2440" s="63"/>
      <c r="O2440" s="63"/>
      <c r="P2440" s="63"/>
      <c r="Q2440" s="63"/>
      <c r="R2440" s="63"/>
      <c r="S2440" s="63"/>
      <c r="T2440" s="63"/>
      <c r="U2440" s="63"/>
      <c r="V2440" s="63"/>
      <c r="W2440" s="63"/>
      <c r="X2440" s="63"/>
      <c r="Y2440" s="63"/>
      <c r="Z2440" s="63"/>
    </row>
    <row r="2441" spans="1:26" ht="14.25" customHeight="1">
      <c r="A2441" s="30" t="s">
        <v>728</v>
      </c>
      <c r="B2441" s="15" t="s">
        <v>731</v>
      </c>
      <c r="C2441" s="55">
        <v>51</v>
      </c>
      <c r="D2441" s="55" t="s">
        <v>1942</v>
      </c>
      <c r="E2441" s="55" t="s">
        <v>788</v>
      </c>
      <c r="F2441" s="55">
        <v>66.7</v>
      </c>
      <c r="G2441" s="55" t="s">
        <v>1563</v>
      </c>
      <c r="H2441" s="55" t="s">
        <v>63</v>
      </c>
      <c r="I2441" s="55" t="s">
        <v>1564</v>
      </c>
      <c r="J2441" s="55" t="s">
        <v>1565</v>
      </c>
      <c r="K2441" s="55" t="s">
        <v>1566</v>
      </c>
    </row>
    <row r="2442" spans="1:26" ht="14.25" customHeight="1">
      <c r="E2442" s="55" t="s">
        <v>1943</v>
      </c>
      <c r="F2442" s="55">
        <v>1.99</v>
      </c>
      <c r="G2442" s="55" t="s">
        <v>1567</v>
      </c>
    </row>
    <row r="2443" spans="1:26" ht="14.25" customHeight="1">
      <c r="F2443" s="55">
        <v>5.9</v>
      </c>
      <c r="G2443" s="55" t="s">
        <v>1568</v>
      </c>
    </row>
    <row r="2444" spans="1:26" ht="14.25" customHeight="1">
      <c r="E2444" s="55" t="s">
        <v>1007</v>
      </c>
      <c r="F2444" s="55">
        <v>24.78</v>
      </c>
      <c r="G2444" s="55" t="s">
        <v>1567</v>
      </c>
    </row>
    <row r="2445" spans="1:26" ht="14.25" customHeight="1">
      <c r="F2445" s="55">
        <v>5.9</v>
      </c>
      <c r="G2445" s="55" t="s">
        <v>1568</v>
      </c>
    </row>
    <row r="2446" spans="1:26" ht="14.25" customHeight="1">
      <c r="E2446" s="55" t="s">
        <v>768</v>
      </c>
      <c r="F2446" s="55">
        <v>0.53</v>
      </c>
      <c r="G2446" s="55" t="s">
        <v>1567</v>
      </c>
    </row>
    <row r="2447" spans="1:26" ht="14.25" customHeight="1">
      <c r="F2447" s="55">
        <v>5.9</v>
      </c>
      <c r="G2447" s="55" t="s">
        <v>1568</v>
      </c>
    </row>
    <row r="2448" spans="1:26" ht="14.25" customHeight="1">
      <c r="E2448" s="55" t="s">
        <v>824</v>
      </c>
      <c r="F2448" s="55">
        <v>11.66</v>
      </c>
      <c r="G2448" s="55" t="s">
        <v>1567</v>
      </c>
    </row>
    <row r="2449" spans="1:12" ht="14.25" customHeight="1">
      <c r="F2449" s="55">
        <v>23.5</v>
      </c>
      <c r="G2449" s="55" t="s">
        <v>1568</v>
      </c>
    </row>
    <row r="2450" spans="1:12" ht="14.25" customHeight="1">
      <c r="E2450" s="55" t="s">
        <v>764</v>
      </c>
      <c r="F2450" s="55">
        <v>7.0000000000000007E-2</v>
      </c>
      <c r="G2450" s="55" t="s">
        <v>1567</v>
      </c>
    </row>
    <row r="2451" spans="1:12" ht="14.25" customHeight="1">
      <c r="F2451" s="55">
        <v>5.9</v>
      </c>
      <c r="G2451" s="55" t="s">
        <v>1568</v>
      </c>
    </row>
    <row r="2452" spans="1:12" ht="14.25" customHeight="1">
      <c r="E2452" s="55" t="s">
        <v>831</v>
      </c>
      <c r="F2452" s="55">
        <v>5.7</v>
      </c>
      <c r="G2452" s="55" t="s">
        <v>1567</v>
      </c>
    </row>
    <row r="2453" spans="1:12" ht="14.25" customHeight="1">
      <c r="F2453" s="55">
        <v>11.8</v>
      </c>
      <c r="G2453" s="55" t="s">
        <v>1568</v>
      </c>
    </row>
    <row r="2454" spans="1:12" ht="14.25" customHeight="1">
      <c r="E2454" s="55" t="s">
        <v>1486</v>
      </c>
      <c r="F2454" s="55">
        <v>8.8800000000000008</v>
      </c>
      <c r="G2454" s="55" t="s">
        <v>1567</v>
      </c>
    </row>
    <row r="2455" spans="1:12" ht="14.25" customHeight="1">
      <c r="F2455" s="55">
        <v>11.8</v>
      </c>
      <c r="G2455" s="55" t="s">
        <v>1568</v>
      </c>
    </row>
    <row r="2456" spans="1:12" ht="14.25" customHeight="1">
      <c r="E2456" s="55" t="s">
        <v>1626</v>
      </c>
      <c r="F2456" s="55">
        <v>0.4</v>
      </c>
      <c r="G2456" s="55" t="s">
        <v>1567</v>
      </c>
    </row>
    <row r="2457" spans="1:12" ht="14.25" customHeight="1">
      <c r="F2457" s="55">
        <v>5.9</v>
      </c>
      <c r="G2457" s="55" t="s">
        <v>1568</v>
      </c>
    </row>
    <row r="2458" spans="1:12" ht="14.25" customHeight="1">
      <c r="E2458" s="55" t="s">
        <v>1574</v>
      </c>
      <c r="F2458" s="55">
        <v>45.99</v>
      </c>
      <c r="G2458" s="55" t="s">
        <v>1567</v>
      </c>
    </row>
    <row r="2459" spans="1:12" ht="14.25" customHeight="1">
      <c r="F2459" s="55">
        <v>52.9</v>
      </c>
      <c r="G2459" s="55" t="s">
        <v>1568</v>
      </c>
    </row>
    <row r="2460" spans="1:12" ht="14.25" customHeight="1">
      <c r="F2460" s="55"/>
      <c r="G2460" s="55"/>
    </row>
    <row r="2461" spans="1:12" ht="14.25" customHeight="1">
      <c r="A2461" s="30" t="s">
        <v>728</v>
      </c>
      <c r="B2461" s="15" t="s">
        <v>731</v>
      </c>
      <c r="C2461" s="55">
        <v>128</v>
      </c>
      <c r="D2461" s="55" t="s">
        <v>1944</v>
      </c>
      <c r="E2461" s="55" t="s">
        <v>1945</v>
      </c>
      <c r="F2461" s="55">
        <v>36</v>
      </c>
      <c r="G2461" s="55" t="s">
        <v>791</v>
      </c>
      <c r="H2461" s="57" t="s">
        <v>63</v>
      </c>
      <c r="I2461" s="57" t="s">
        <v>793</v>
      </c>
      <c r="J2461" s="57">
        <v>2015</v>
      </c>
      <c r="K2461" s="57" t="s">
        <v>794</v>
      </c>
      <c r="L2461" s="58" t="s">
        <v>795</v>
      </c>
    </row>
    <row r="2462" spans="1:12" ht="14.25" customHeight="1">
      <c r="D2462" s="55" t="s">
        <v>797</v>
      </c>
      <c r="E2462" s="95" t="s">
        <v>1585</v>
      </c>
      <c r="F2462" s="55">
        <v>1.9</v>
      </c>
      <c r="G2462" s="55" t="s">
        <v>800</v>
      </c>
    </row>
    <row r="2463" spans="1:12" ht="14.25" customHeight="1">
      <c r="F2463" s="55">
        <v>2.4</v>
      </c>
      <c r="G2463" s="55" t="s">
        <v>801</v>
      </c>
    </row>
    <row r="2464" spans="1:12" ht="14.25" customHeight="1">
      <c r="E2464" s="55" t="s">
        <v>768</v>
      </c>
      <c r="F2464" s="55">
        <v>0.5</v>
      </c>
      <c r="G2464" s="55" t="s">
        <v>800</v>
      </c>
    </row>
    <row r="2465" spans="5:7" ht="14.25" customHeight="1">
      <c r="F2465" s="55">
        <v>4.9000000000000004</v>
      </c>
      <c r="G2465" s="55" t="s">
        <v>801</v>
      </c>
    </row>
    <row r="2466" spans="5:7" ht="14.25" customHeight="1">
      <c r="E2466" s="55" t="s">
        <v>817</v>
      </c>
      <c r="F2466" s="55">
        <v>0.3</v>
      </c>
      <c r="G2466" s="55" t="s">
        <v>800</v>
      </c>
    </row>
    <row r="2467" spans="5:7" ht="14.25" customHeight="1">
      <c r="F2467" s="55">
        <v>2.4</v>
      </c>
      <c r="G2467" s="55" t="s">
        <v>801</v>
      </c>
    </row>
    <row r="2468" spans="5:7" ht="14.25" customHeight="1">
      <c r="E2468" s="55" t="s">
        <v>1150</v>
      </c>
      <c r="F2468" s="55">
        <v>0.2</v>
      </c>
      <c r="G2468" s="55" t="s">
        <v>800</v>
      </c>
    </row>
    <row r="2469" spans="5:7" ht="14.25" customHeight="1">
      <c r="F2469" s="55">
        <v>1.2</v>
      </c>
      <c r="G2469" s="55" t="s">
        <v>801</v>
      </c>
    </row>
    <row r="2470" spans="5:7" ht="14.25" customHeight="1">
      <c r="E2470" s="55" t="s">
        <v>824</v>
      </c>
      <c r="F2470" s="55">
        <v>13.6</v>
      </c>
      <c r="G2470" s="55" t="s">
        <v>800</v>
      </c>
    </row>
    <row r="2471" spans="5:7" ht="14.25" customHeight="1">
      <c r="F2471" s="55">
        <v>12.2</v>
      </c>
      <c r="G2471" s="55" t="s">
        <v>801</v>
      </c>
    </row>
    <row r="2472" spans="5:7" ht="14.25" customHeight="1">
      <c r="E2472" s="55" t="s">
        <v>764</v>
      </c>
      <c r="F2472" s="55">
        <v>0.6</v>
      </c>
      <c r="G2472" s="55" t="s">
        <v>800</v>
      </c>
    </row>
    <row r="2473" spans="5:7" ht="14.25" customHeight="1">
      <c r="F2473" s="55">
        <v>1.2</v>
      </c>
      <c r="G2473" s="55" t="s">
        <v>801</v>
      </c>
    </row>
    <row r="2474" spans="5:7" ht="14.25" customHeight="1">
      <c r="E2474" s="55" t="s">
        <v>829</v>
      </c>
      <c r="F2474" s="55">
        <v>2.2999999999999998</v>
      </c>
      <c r="G2474" s="55" t="s">
        <v>800</v>
      </c>
    </row>
    <row r="2475" spans="5:7" ht="14.25" customHeight="1">
      <c r="F2475" s="55">
        <v>3.7</v>
      </c>
      <c r="G2475" s="55" t="s">
        <v>801</v>
      </c>
    </row>
    <row r="2476" spans="5:7" ht="14.25" customHeight="1">
      <c r="E2476" s="55" t="s">
        <v>1488</v>
      </c>
      <c r="F2476" s="55">
        <v>0.2</v>
      </c>
      <c r="G2476" s="55" t="s">
        <v>800</v>
      </c>
    </row>
    <row r="2477" spans="5:7" ht="14.25" customHeight="1">
      <c r="F2477" s="55">
        <v>1.2</v>
      </c>
      <c r="G2477" s="55" t="s">
        <v>801</v>
      </c>
    </row>
    <row r="2478" spans="5:7" ht="14.25" customHeight="1">
      <c r="E2478" s="55" t="s">
        <v>1586</v>
      </c>
      <c r="F2478" s="55">
        <v>2.8</v>
      </c>
      <c r="G2478" s="55" t="s">
        <v>800</v>
      </c>
    </row>
    <row r="2479" spans="5:7" ht="14.25" customHeight="1">
      <c r="F2479" s="55">
        <v>2.4</v>
      </c>
      <c r="G2479" s="55" t="s">
        <v>801</v>
      </c>
    </row>
    <row r="2480" spans="5:7" ht="14.25" customHeight="1">
      <c r="E2480" s="55" t="s">
        <v>831</v>
      </c>
      <c r="F2480" s="55">
        <v>4.9000000000000004</v>
      </c>
      <c r="G2480" s="55" t="s">
        <v>800</v>
      </c>
    </row>
    <row r="2481" spans="1:26" ht="14.25" customHeight="1">
      <c r="F2481" s="55">
        <v>9.8000000000000007</v>
      </c>
      <c r="G2481" s="55" t="s">
        <v>801</v>
      </c>
    </row>
    <row r="2482" spans="1:26" ht="14.25" customHeight="1">
      <c r="E2482" s="55" t="s">
        <v>745</v>
      </c>
      <c r="F2482" s="55">
        <v>1.2</v>
      </c>
      <c r="G2482" s="55" t="s">
        <v>800</v>
      </c>
    </row>
    <row r="2483" spans="1:26" ht="14.25" customHeight="1">
      <c r="F2483" s="55">
        <v>4.9000000000000004</v>
      </c>
      <c r="G2483" s="55" t="s">
        <v>801</v>
      </c>
    </row>
    <row r="2484" spans="1:26" ht="14.25" customHeight="1">
      <c r="E2484" s="95" t="s">
        <v>1946</v>
      </c>
      <c r="F2484" s="55">
        <v>5.0999999999999996</v>
      </c>
      <c r="G2484" s="55" t="s">
        <v>800</v>
      </c>
    </row>
    <row r="2485" spans="1:26" ht="14.25" customHeight="1">
      <c r="F2485" s="55">
        <v>2.4</v>
      </c>
      <c r="G2485" s="55" t="s">
        <v>801</v>
      </c>
    </row>
    <row r="2486" spans="1:26" ht="14.25" customHeight="1">
      <c r="E2486" s="55" t="s">
        <v>857</v>
      </c>
      <c r="F2486" s="55">
        <v>1.7</v>
      </c>
      <c r="G2486" s="55" t="s">
        <v>800</v>
      </c>
    </row>
    <row r="2487" spans="1:26" ht="14.25" customHeight="1">
      <c r="F2487" s="55">
        <v>7.3</v>
      </c>
      <c r="G2487" s="55" t="s">
        <v>801</v>
      </c>
    </row>
    <row r="2488" spans="1:26" ht="14.25" customHeight="1">
      <c r="E2488" s="55" t="s">
        <v>1007</v>
      </c>
      <c r="F2488" s="55">
        <v>44.2</v>
      </c>
      <c r="G2488" s="55" t="s">
        <v>800</v>
      </c>
    </row>
    <row r="2489" spans="1:26" ht="14.25" customHeight="1">
      <c r="F2489" s="55">
        <v>41.5</v>
      </c>
      <c r="G2489" s="55" t="s">
        <v>801</v>
      </c>
    </row>
    <row r="2490" spans="1:26" ht="14.25" customHeight="1">
      <c r="E2490" s="55" t="s">
        <v>883</v>
      </c>
      <c r="F2490" s="55">
        <v>20.6</v>
      </c>
      <c r="G2490" s="55" t="s">
        <v>800</v>
      </c>
    </row>
    <row r="2491" spans="1:26" ht="14.25" customHeight="1">
      <c r="F2491" s="55">
        <v>0</v>
      </c>
      <c r="G2491" s="55" t="s">
        <v>801</v>
      </c>
    </row>
    <row r="2492" spans="1:26" ht="14.25" customHeight="1">
      <c r="A2492" s="63"/>
      <c r="B2492" s="63"/>
      <c r="C2492" s="63"/>
      <c r="D2492" s="63"/>
      <c r="E2492" s="63"/>
      <c r="F2492" s="63"/>
      <c r="G2492" s="63"/>
      <c r="H2492" s="63"/>
      <c r="I2492" s="63"/>
      <c r="J2492" s="63"/>
      <c r="K2492" s="63"/>
      <c r="L2492" s="63"/>
      <c r="M2492" s="63"/>
      <c r="N2492" s="63"/>
      <c r="O2492" s="63"/>
      <c r="P2492" s="63"/>
      <c r="Q2492" s="63"/>
      <c r="R2492" s="63"/>
      <c r="S2492" s="63"/>
      <c r="T2492" s="63"/>
      <c r="U2492" s="63"/>
      <c r="V2492" s="63"/>
      <c r="W2492" s="63"/>
      <c r="X2492" s="63"/>
      <c r="Y2492" s="63"/>
      <c r="Z2492" s="63"/>
    </row>
    <row r="2493" spans="1:26" ht="14.25" customHeight="1">
      <c r="A2493" s="55" t="s">
        <v>630</v>
      </c>
      <c r="B2493" s="95" t="s">
        <v>631</v>
      </c>
      <c r="C2493" s="55">
        <v>451</v>
      </c>
      <c r="D2493" s="55" t="s">
        <v>1947</v>
      </c>
      <c r="E2493" s="45" t="s">
        <v>1948</v>
      </c>
      <c r="H2493" s="55" t="s">
        <v>1949</v>
      </c>
      <c r="I2493" s="55" t="s">
        <v>221</v>
      </c>
      <c r="J2493" s="55">
        <v>1979</v>
      </c>
      <c r="K2493" s="55" t="s">
        <v>1950</v>
      </c>
    </row>
    <row r="2494" spans="1:26" ht="14.25" customHeight="1">
      <c r="D2494" s="55"/>
      <c r="E2494" s="55" t="s">
        <v>1951</v>
      </c>
      <c r="F2494" s="55">
        <v>76</v>
      </c>
      <c r="G2494" s="55" t="s">
        <v>1952</v>
      </c>
    </row>
    <row r="2495" spans="1:26" ht="14.25" customHeight="1">
      <c r="D2495" s="55" t="s">
        <v>1953</v>
      </c>
      <c r="F2495" s="55">
        <v>79</v>
      </c>
      <c r="G2495" s="55" t="s">
        <v>1954</v>
      </c>
    </row>
    <row r="2496" spans="1:26" ht="14.25" customHeight="1">
      <c r="D2496" s="55"/>
      <c r="E2496" s="55" t="s">
        <v>1955</v>
      </c>
      <c r="F2496" s="55">
        <v>2</v>
      </c>
      <c r="G2496" s="55" t="s">
        <v>1952</v>
      </c>
    </row>
    <row r="2497" spans="4:7" ht="14.25" customHeight="1">
      <c r="D2497" s="55" t="s">
        <v>1956</v>
      </c>
      <c r="F2497" s="55">
        <v>3</v>
      </c>
      <c r="G2497" s="55" t="s">
        <v>1954</v>
      </c>
    </row>
    <row r="2498" spans="4:7" ht="14.25" customHeight="1">
      <c r="E2498" s="55" t="s">
        <v>1926</v>
      </c>
      <c r="F2498" s="55">
        <v>1</v>
      </c>
      <c r="G2498" s="55" t="s">
        <v>1952</v>
      </c>
    </row>
    <row r="2499" spans="4:7" ht="14.25" customHeight="1">
      <c r="F2499" s="55">
        <v>0.08</v>
      </c>
      <c r="G2499" s="55" t="s">
        <v>1954</v>
      </c>
    </row>
    <row r="2500" spans="4:7" ht="14.25" customHeight="1">
      <c r="E2500" s="55" t="s">
        <v>1924</v>
      </c>
      <c r="F2500" s="55">
        <v>0.5</v>
      </c>
      <c r="G2500" s="55" t="s">
        <v>1952</v>
      </c>
    </row>
    <row r="2501" spans="4:7" ht="14.25" customHeight="1">
      <c r="F2501" s="55">
        <v>0.01</v>
      </c>
      <c r="G2501" s="55" t="s">
        <v>1954</v>
      </c>
    </row>
    <row r="2502" spans="4:7" ht="14.25" customHeight="1">
      <c r="E2502" s="55" t="s">
        <v>406</v>
      </c>
      <c r="F2502" s="55">
        <v>0.2</v>
      </c>
      <c r="G2502" s="55" t="s">
        <v>1952</v>
      </c>
    </row>
    <row r="2503" spans="4:7" ht="14.25" customHeight="1">
      <c r="F2503" s="55">
        <v>0</v>
      </c>
      <c r="G2503" s="55" t="s">
        <v>1954</v>
      </c>
    </row>
    <row r="2504" spans="4:7" ht="14.25" customHeight="1">
      <c r="E2504" s="55" t="s">
        <v>1957</v>
      </c>
      <c r="F2504" s="55">
        <v>0.2</v>
      </c>
      <c r="G2504" s="55" t="s">
        <v>1952</v>
      </c>
    </row>
    <row r="2505" spans="4:7" ht="14.25" customHeight="1">
      <c r="F2505" s="55">
        <v>0</v>
      </c>
      <c r="G2505" s="55" t="s">
        <v>1954</v>
      </c>
    </row>
    <row r="2506" spans="4:7" ht="14.25" customHeight="1">
      <c r="E2506" s="45" t="s">
        <v>1958</v>
      </c>
    </row>
    <row r="2507" spans="4:7" ht="14.25" customHeight="1">
      <c r="E2507" s="55" t="s">
        <v>817</v>
      </c>
      <c r="F2507" s="55">
        <v>24</v>
      </c>
      <c r="G2507" s="55" t="s">
        <v>1952</v>
      </c>
    </row>
    <row r="2508" spans="4:7" ht="14.25" customHeight="1">
      <c r="F2508" s="55">
        <v>24</v>
      </c>
      <c r="G2508" s="55" t="s">
        <v>1954</v>
      </c>
    </row>
    <row r="2509" spans="4:7" ht="14.25" customHeight="1">
      <c r="E2509" s="55" t="s">
        <v>1959</v>
      </c>
      <c r="F2509" s="55">
        <v>19</v>
      </c>
      <c r="G2509" s="55" t="s">
        <v>1952</v>
      </c>
    </row>
    <row r="2510" spans="4:7" ht="14.25" customHeight="1">
      <c r="F2510" s="55">
        <v>9</v>
      </c>
      <c r="G2510" s="55" t="s">
        <v>1954</v>
      </c>
    </row>
    <row r="2511" spans="4:7" ht="14.25" customHeight="1">
      <c r="E2511" s="55" t="s">
        <v>1960</v>
      </c>
      <c r="F2511" s="55">
        <v>9</v>
      </c>
      <c r="G2511" s="55" t="s">
        <v>1952</v>
      </c>
    </row>
    <row r="2512" spans="4:7" ht="14.25" customHeight="1">
      <c r="F2512" s="55">
        <v>1</v>
      </c>
      <c r="G2512" s="55" t="s">
        <v>1954</v>
      </c>
    </row>
    <row r="2513" spans="5:7" ht="14.25" customHeight="1">
      <c r="E2513" s="55" t="s">
        <v>1961</v>
      </c>
      <c r="F2513" s="55">
        <v>4</v>
      </c>
      <c r="G2513" s="55" t="s">
        <v>1952</v>
      </c>
    </row>
    <row r="2514" spans="5:7" ht="14.25" customHeight="1">
      <c r="F2514" s="55">
        <v>5</v>
      </c>
      <c r="G2514" s="55" t="s">
        <v>1954</v>
      </c>
    </row>
    <row r="2515" spans="5:7" ht="14.25" customHeight="1">
      <c r="E2515" s="55" t="s">
        <v>1962</v>
      </c>
      <c r="F2515" s="55">
        <v>4</v>
      </c>
      <c r="G2515" s="55" t="s">
        <v>1952</v>
      </c>
    </row>
    <row r="2516" spans="5:7" ht="14.25" customHeight="1">
      <c r="F2516" s="55">
        <v>7.0000000000000007E-2</v>
      </c>
      <c r="G2516" s="55" t="s">
        <v>1954</v>
      </c>
    </row>
    <row r="2517" spans="5:7" ht="14.25" customHeight="1">
      <c r="E2517" s="55" t="s">
        <v>1963</v>
      </c>
      <c r="F2517" s="55">
        <v>3</v>
      </c>
      <c r="G2517" s="55" t="s">
        <v>1952</v>
      </c>
    </row>
    <row r="2518" spans="5:7" ht="14.25" customHeight="1">
      <c r="F2518" s="55">
        <v>3</v>
      </c>
      <c r="G2518" s="55" t="s">
        <v>1954</v>
      </c>
    </row>
    <row r="2519" spans="5:7" ht="14.25" customHeight="1">
      <c r="E2519" s="55" t="s">
        <v>1964</v>
      </c>
      <c r="F2519" s="55">
        <v>2</v>
      </c>
      <c r="G2519" s="55" t="s">
        <v>1952</v>
      </c>
    </row>
    <row r="2520" spans="5:7" ht="14.25" customHeight="1">
      <c r="F2520" s="55">
        <v>3</v>
      </c>
      <c r="G2520" s="55" t="s">
        <v>1954</v>
      </c>
    </row>
    <row r="2521" spans="5:7" ht="14.25" customHeight="1">
      <c r="E2521" s="55" t="s">
        <v>1965</v>
      </c>
      <c r="F2521" s="55">
        <v>1</v>
      </c>
      <c r="G2521" s="55" t="s">
        <v>1952</v>
      </c>
    </row>
    <row r="2522" spans="5:7" ht="14.25" customHeight="1">
      <c r="F2522" s="55">
        <v>0.04</v>
      </c>
      <c r="G2522" s="55" t="s">
        <v>1954</v>
      </c>
    </row>
    <row r="2523" spans="5:7" ht="14.25" customHeight="1">
      <c r="E2523" s="55" t="s">
        <v>1966</v>
      </c>
      <c r="F2523" s="55">
        <v>1</v>
      </c>
      <c r="G2523" s="55" t="s">
        <v>1952</v>
      </c>
    </row>
    <row r="2524" spans="5:7" ht="14.25" customHeight="1">
      <c r="F2524" s="55">
        <v>0.05</v>
      </c>
      <c r="G2524" s="55" t="s">
        <v>1954</v>
      </c>
    </row>
    <row r="2525" spans="5:7" ht="14.25" customHeight="1">
      <c r="E2525" s="55" t="s">
        <v>1967</v>
      </c>
      <c r="F2525" s="55">
        <v>0.6</v>
      </c>
      <c r="G2525" s="55" t="s">
        <v>1952</v>
      </c>
    </row>
    <row r="2526" spans="5:7" ht="14.25" customHeight="1">
      <c r="F2526" s="55">
        <v>0.1</v>
      </c>
      <c r="G2526" s="55" t="s">
        <v>1954</v>
      </c>
    </row>
    <row r="2527" spans="5:7" ht="14.25" customHeight="1">
      <c r="E2527" s="55" t="s">
        <v>1968</v>
      </c>
      <c r="F2527" s="55">
        <v>0.5</v>
      </c>
      <c r="G2527" s="55" t="s">
        <v>1952</v>
      </c>
    </row>
    <row r="2528" spans="5:7" ht="14.25" customHeight="1">
      <c r="F2528" s="55">
        <v>2</v>
      </c>
      <c r="G2528" s="55" t="s">
        <v>1954</v>
      </c>
    </row>
    <row r="2529" spans="3:11" ht="14.25" customHeight="1">
      <c r="E2529" s="55" t="s">
        <v>1969</v>
      </c>
      <c r="F2529" s="55">
        <v>0.4</v>
      </c>
      <c r="G2529" s="55" t="s">
        <v>1952</v>
      </c>
    </row>
    <row r="2530" spans="3:11" ht="14.25" customHeight="1">
      <c r="F2530" s="55">
        <v>0.4</v>
      </c>
      <c r="G2530" s="55" t="s">
        <v>1954</v>
      </c>
    </row>
    <row r="2531" spans="3:11" ht="14.25" customHeight="1">
      <c r="E2531" s="55" t="s">
        <v>1970</v>
      </c>
      <c r="F2531" s="55">
        <v>0.2</v>
      </c>
      <c r="G2531" s="55" t="s">
        <v>1952</v>
      </c>
    </row>
    <row r="2532" spans="3:11" ht="14.25" customHeight="1">
      <c r="F2532" s="55">
        <v>0.1</v>
      </c>
      <c r="G2532" s="55" t="s">
        <v>1954</v>
      </c>
    </row>
    <row r="2533" spans="3:11" ht="14.25" customHeight="1">
      <c r="E2533" s="55" t="s">
        <v>1971</v>
      </c>
      <c r="F2533" s="55">
        <v>0.2</v>
      </c>
      <c r="G2533" s="55" t="s">
        <v>1952</v>
      </c>
    </row>
    <row r="2534" spans="3:11" ht="14.25" customHeight="1">
      <c r="F2534" s="55">
        <v>0.2</v>
      </c>
      <c r="G2534" s="55" t="s">
        <v>1954</v>
      </c>
    </row>
    <row r="2535" spans="3:11" ht="14.25" customHeight="1">
      <c r="E2535" s="55" t="s">
        <v>1972</v>
      </c>
      <c r="F2535" s="55">
        <v>0.1</v>
      </c>
      <c r="G2535" s="55" t="s">
        <v>1952</v>
      </c>
    </row>
    <row r="2536" spans="3:11" ht="14.25" customHeight="1">
      <c r="F2536" s="55">
        <v>0</v>
      </c>
      <c r="G2536" s="55" t="s">
        <v>1954</v>
      </c>
    </row>
    <row r="2537" spans="3:11" ht="14.25" customHeight="1">
      <c r="E2537" s="55" t="s">
        <v>1973</v>
      </c>
      <c r="F2537" s="55">
        <v>0.06</v>
      </c>
      <c r="G2537" s="55" t="s">
        <v>1952</v>
      </c>
    </row>
    <row r="2538" spans="3:11" ht="14.25" customHeight="1">
      <c r="F2538" s="55">
        <v>0</v>
      </c>
      <c r="G2538" s="55" t="s">
        <v>1954</v>
      </c>
    </row>
    <row r="2539" spans="3:11" ht="14.25" customHeight="1">
      <c r="E2539" s="55" t="s">
        <v>1974</v>
      </c>
      <c r="F2539" s="55">
        <v>0.01</v>
      </c>
      <c r="G2539" s="55" t="s">
        <v>1952</v>
      </c>
    </row>
    <row r="2540" spans="3:11" ht="14.25" customHeight="1">
      <c r="F2540" s="55">
        <v>0.02</v>
      </c>
      <c r="G2540" s="55" t="s">
        <v>1954</v>
      </c>
    </row>
    <row r="2541" spans="3:11" ht="14.25" customHeight="1"/>
    <row r="2542" spans="3:11" ht="14.25" customHeight="1">
      <c r="C2542" s="55">
        <v>401</v>
      </c>
      <c r="D2542" s="55" t="s">
        <v>1975</v>
      </c>
      <c r="E2542" s="45" t="s">
        <v>1948</v>
      </c>
      <c r="H2542" s="55" t="s">
        <v>1949</v>
      </c>
      <c r="I2542" s="55" t="s">
        <v>1828</v>
      </c>
      <c r="J2542" s="55">
        <v>1978</v>
      </c>
      <c r="K2542" s="55" t="s">
        <v>1950</v>
      </c>
    </row>
    <row r="2543" spans="3:11" ht="14.25" customHeight="1">
      <c r="D2543" s="55"/>
      <c r="E2543" s="55" t="s">
        <v>1951</v>
      </c>
      <c r="F2543" s="55">
        <v>74.3</v>
      </c>
      <c r="G2543" s="55" t="s">
        <v>1952</v>
      </c>
    </row>
    <row r="2544" spans="3:11" ht="14.25" customHeight="1">
      <c r="D2544" s="55" t="s">
        <v>1976</v>
      </c>
      <c r="F2544" s="55">
        <v>91.3</v>
      </c>
      <c r="G2544" s="55" t="s">
        <v>1954</v>
      </c>
    </row>
    <row r="2545" spans="4:7" ht="14.25" customHeight="1">
      <c r="D2545" s="55"/>
      <c r="E2545" s="55" t="s">
        <v>1955</v>
      </c>
      <c r="F2545" s="55">
        <v>5.6</v>
      </c>
      <c r="G2545" s="55" t="s">
        <v>1952</v>
      </c>
    </row>
    <row r="2546" spans="4:7" ht="14.25" customHeight="1">
      <c r="D2546" s="55" t="s">
        <v>1977</v>
      </c>
      <c r="F2546" s="55">
        <v>1.4</v>
      </c>
      <c r="G2546" s="55" t="s">
        <v>1954</v>
      </c>
    </row>
    <row r="2547" spans="4:7" ht="14.25" customHeight="1">
      <c r="E2547" s="55" t="s">
        <v>1926</v>
      </c>
      <c r="F2547" s="55">
        <v>0</v>
      </c>
      <c r="G2547" s="55" t="s">
        <v>1952</v>
      </c>
    </row>
    <row r="2548" spans="4:7" ht="14.25" customHeight="1">
      <c r="F2548" s="55">
        <v>0</v>
      </c>
      <c r="G2548" s="55" t="s">
        <v>1954</v>
      </c>
    </row>
    <row r="2549" spans="4:7" ht="14.25" customHeight="1">
      <c r="E2549" s="55" t="s">
        <v>1924</v>
      </c>
      <c r="F2549" s="55">
        <v>14.5</v>
      </c>
      <c r="G2549" s="55" t="s">
        <v>1952</v>
      </c>
    </row>
    <row r="2550" spans="4:7" ht="14.25" customHeight="1">
      <c r="F2550" s="55">
        <v>2</v>
      </c>
      <c r="G2550" s="55" t="s">
        <v>1954</v>
      </c>
    </row>
    <row r="2551" spans="4:7" ht="14.25" customHeight="1">
      <c r="E2551" s="55" t="s">
        <v>406</v>
      </c>
      <c r="F2551" s="55">
        <v>0.3</v>
      </c>
      <c r="G2551" s="55" t="s">
        <v>1952</v>
      </c>
    </row>
    <row r="2552" spans="4:7" ht="14.25" customHeight="1">
      <c r="F2552" s="55">
        <v>0</v>
      </c>
      <c r="G2552" s="55" t="s">
        <v>1954</v>
      </c>
    </row>
    <row r="2553" spans="4:7" ht="14.25" customHeight="1">
      <c r="E2553" s="55" t="s">
        <v>1957</v>
      </c>
      <c r="F2553" s="55">
        <v>0</v>
      </c>
      <c r="G2553" s="55" t="s">
        <v>1952</v>
      </c>
    </row>
    <row r="2554" spans="4:7" ht="14.25" customHeight="1">
      <c r="F2554" s="55">
        <v>0.1</v>
      </c>
      <c r="G2554" s="55" t="s">
        <v>1954</v>
      </c>
    </row>
    <row r="2555" spans="4:7" ht="14.25" customHeight="1">
      <c r="E2555" s="45" t="s">
        <v>1958</v>
      </c>
    </row>
    <row r="2556" spans="4:7" ht="14.25" customHeight="1">
      <c r="E2556" s="55" t="s">
        <v>817</v>
      </c>
      <c r="F2556" s="55">
        <v>66.900000000000006</v>
      </c>
      <c r="G2556" s="55" t="s">
        <v>1952</v>
      </c>
    </row>
    <row r="2557" spans="4:7" ht="14.25" customHeight="1">
      <c r="F2557" s="55">
        <v>46</v>
      </c>
      <c r="G2557" s="55" t="s">
        <v>1954</v>
      </c>
    </row>
    <row r="2558" spans="4:7" ht="14.25" customHeight="1">
      <c r="E2558" s="55" t="s">
        <v>1959</v>
      </c>
      <c r="F2558" s="55">
        <v>21.6</v>
      </c>
      <c r="G2558" s="55" t="s">
        <v>1952</v>
      </c>
    </row>
    <row r="2559" spans="4:7" ht="14.25" customHeight="1">
      <c r="F2559" s="55">
        <v>14.9</v>
      </c>
      <c r="G2559" s="55" t="s">
        <v>1954</v>
      </c>
    </row>
    <row r="2560" spans="4:7" ht="14.25" customHeight="1">
      <c r="E2560" s="55" t="s">
        <v>1961</v>
      </c>
      <c r="F2560" s="55">
        <v>1</v>
      </c>
      <c r="G2560" s="55" t="s">
        <v>1952</v>
      </c>
    </row>
    <row r="2561" spans="1:26" ht="14.25" customHeight="1">
      <c r="F2561" s="55">
        <v>1.4</v>
      </c>
      <c r="G2561" s="55" t="s">
        <v>1954</v>
      </c>
    </row>
    <row r="2562" spans="1:26" ht="14.25" customHeight="1">
      <c r="E2562" s="55" t="s">
        <v>1962</v>
      </c>
      <c r="F2562" s="55">
        <v>0.2</v>
      </c>
      <c r="G2562" s="55" t="s">
        <v>1952</v>
      </c>
    </row>
    <row r="2563" spans="1:26" ht="14.25" customHeight="1">
      <c r="F2563" s="55">
        <v>0.1</v>
      </c>
      <c r="G2563" s="55" t="s">
        <v>1954</v>
      </c>
    </row>
    <row r="2564" spans="1:26" ht="14.25" customHeight="1">
      <c r="E2564" s="55" t="s">
        <v>1963</v>
      </c>
      <c r="F2564" s="55">
        <v>1.1000000000000001</v>
      </c>
      <c r="G2564" s="55" t="s">
        <v>1952</v>
      </c>
    </row>
    <row r="2565" spans="1:26" ht="14.25" customHeight="1">
      <c r="F2565" s="55">
        <v>2.6</v>
      </c>
      <c r="G2565" s="55" t="s">
        <v>1954</v>
      </c>
    </row>
    <row r="2566" spans="1:26" ht="14.25" customHeight="1">
      <c r="E2566" s="55" t="s">
        <v>1964</v>
      </c>
      <c r="F2566" s="55">
        <v>1.2</v>
      </c>
      <c r="G2566" s="55" t="s">
        <v>1952</v>
      </c>
    </row>
    <row r="2567" spans="1:26" ht="14.25" customHeight="1">
      <c r="F2567" s="55">
        <v>0.5</v>
      </c>
      <c r="G2567" s="55" t="s">
        <v>1954</v>
      </c>
    </row>
    <row r="2568" spans="1:26" ht="14.25" customHeight="1">
      <c r="E2568" s="55" t="s">
        <v>1965</v>
      </c>
      <c r="F2568" s="55">
        <v>0</v>
      </c>
      <c r="G2568" s="55" t="s">
        <v>1952</v>
      </c>
    </row>
    <row r="2569" spans="1:26" ht="14.25" customHeight="1">
      <c r="F2569" s="55">
        <v>0.6</v>
      </c>
      <c r="G2569" s="55" t="s">
        <v>1954</v>
      </c>
    </row>
    <row r="2570" spans="1:26" ht="14.25" customHeight="1">
      <c r="E2570" s="55" t="s">
        <v>1966</v>
      </c>
      <c r="F2570" s="55">
        <v>2.8</v>
      </c>
      <c r="G2570" s="55" t="s">
        <v>1952</v>
      </c>
    </row>
    <row r="2571" spans="1:26" ht="14.25" customHeight="1">
      <c r="F2571" s="55">
        <v>0.1</v>
      </c>
      <c r="G2571" s="55" t="s">
        <v>1954</v>
      </c>
    </row>
    <row r="2572" spans="1:26" ht="14.25" customHeight="1">
      <c r="E2572" s="55" t="s">
        <v>1968</v>
      </c>
      <c r="F2572" s="55">
        <v>0.2</v>
      </c>
      <c r="G2572" s="55" t="s">
        <v>1952</v>
      </c>
    </row>
    <row r="2573" spans="1:26" ht="14.25" customHeight="1">
      <c r="F2573" s="55">
        <v>0</v>
      </c>
      <c r="G2573" s="55" t="s">
        <v>1954</v>
      </c>
    </row>
    <row r="2574" spans="1:26" ht="14.25" customHeight="1">
      <c r="E2574" s="55" t="s">
        <v>1969</v>
      </c>
      <c r="F2574" s="55">
        <v>4.3</v>
      </c>
      <c r="G2574" s="55" t="s">
        <v>1952</v>
      </c>
    </row>
    <row r="2575" spans="1:26" ht="14.25" customHeight="1">
      <c r="F2575" s="55">
        <v>1.6</v>
      </c>
      <c r="G2575" s="55" t="s">
        <v>1954</v>
      </c>
    </row>
    <row r="2576" spans="1:26" ht="14.25" customHeight="1">
      <c r="A2576" s="63"/>
      <c r="B2576" s="63"/>
      <c r="C2576" s="63"/>
      <c r="D2576" s="63"/>
      <c r="E2576" s="63"/>
      <c r="F2576" s="63"/>
      <c r="G2576" s="63"/>
      <c r="H2576" s="63"/>
      <c r="I2576" s="63"/>
      <c r="J2576" s="63"/>
      <c r="K2576" s="63"/>
      <c r="L2576" s="63"/>
      <c r="M2576" s="63"/>
      <c r="N2576" s="63"/>
      <c r="O2576" s="63"/>
      <c r="P2576" s="63"/>
      <c r="Q2576" s="63"/>
      <c r="R2576" s="63"/>
      <c r="S2576" s="63"/>
      <c r="T2576" s="63"/>
      <c r="U2576" s="63"/>
      <c r="V2576" s="63"/>
      <c r="W2576" s="63"/>
      <c r="X2576" s="63"/>
      <c r="Y2576" s="63"/>
      <c r="Z2576" s="63"/>
    </row>
    <row r="2577" spans="1:11" ht="14.25" customHeight="1">
      <c r="A2577" s="55" t="s">
        <v>676</v>
      </c>
      <c r="B2577" s="95" t="s">
        <v>677</v>
      </c>
      <c r="C2577" s="55">
        <v>21</v>
      </c>
      <c r="D2577" s="55" t="s">
        <v>1940</v>
      </c>
      <c r="E2577" s="55" t="s">
        <v>788</v>
      </c>
      <c r="F2577" s="55">
        <v>4.7</v>
      </c>
      <c r="G2577" s="55" t="s">
        <v>1563</v>
      </c>
      <c r="H2577" s="55" t="s">
        <v>63</v>
      </c>
      <c r="I2577" s="55" t="s">
        <v>1564</v>
      </c>
      <c r="J2577" s="55" t="s">
        <v>1565</v>
      </c>
      <c r="K2577" s="55" t="s">
        <v>1566</v>
      </c>
    </row>
    <row r="2578" spans="1:11" ht="14.25" customHeight="1">
      <c r="E2578" s="55" t="s">
        <v>1978</v>
      </c>
      <c r="F2578" s="55">
        <v>9.66</v>
      </c>
      <c r="G2578" s="55" t="s">
        <v>1567</v>
      </c>
    </row>
    <row r="2579" spans="1:11" ht="14.25" customHeight="1">
      <c r="F2579" s="55">
        <v>5</v>
      </c>
      <c r="G2579" s="55" t="s">
        <v>1568</v>
      </c>
    </row>
    <row r="2580" spans="1:11" ht="14.25" customHeight="1">
      <c r="E2580" s="55" t="s">
        <v>1007</v>
      </c>
      <c r="F2580" s="55">
        <v>32.1</v>
      </c>
      <c r="G2580" s="55" t="s">
        <v>1567</v>
      </c>
    </row>
    <row r="2581" spans="1:11" ht="14.25" customHeight="1">
      <c r="F2581" s="55">
        <v>30</v>
      </c>
      <c r="G2581" s="55" t="s">
        <v>1568</v>
      </c>
    </row>
    <row r="2582" spans="1:11" ht="14.25" customHeight="1">
      <c r="E2582" s="55" t="s">
        <v>768</v>
      </c>
      <c r="F2582" s="55">
        <v>0.41</v>
      </c>
      <c r="G2582" s="55" t="s">
        <v>1567</v>
      </c>
    </row>
    <row r="2583" spans="1:11" ht="14.25" customHeight="1">
      <c r="F2583" s="55">
        <v>5</v>
      </c>
      <c r="G2583" s="55" t="s">
        <v>1568</v>
      </c>
    </row>
    <row r="2584" spans="1:11" ht="14.25" customHeight="1">
      <c r="E2584" s="95" t="s">
        <v>1979</v>
      </c>
      <c r="F2584" s="55">
        <v>2.46</v>
      </c>
      <c r="G2584" s="55" t="s">
        <v>1567</v>
      </c>
    </row>
    <row r="2585" spans="1:11" ht="14.25" customHeight="1">
      <c r="F2585" s="55">
        <v>5</v>
      </c>
      <c r="G2585" s="55" t="s">
        <v>1568</v>
      </c>
    </row>
    <row r="2586" spans="1:11" ht="14.25" customHeight="1">
      <c r="E2586" s="55" t="s">
        <v>442</v>
      </c>
      <c r="F2586" s="55">
        <v>0.66</v>
      </c>
      <c r="G2586" s="55" t="s">
        <v>1567</v>
      </c>
    </row>
    <row r="2587" spans="1:11" ht="14.25" customHeight="1">
      <c r="F2587" s="55">
        <v>10</v>
      </c>
      <c r="G2587" s="55" t="s">
        <v>1568</v>
      </c>
    </row>
    <row r="2588" spans="1:11" ht="14.25" customHeight="1">
      <c r="E2588" s="55" t="s">
        <v>831</v>
      </c>
      <c r="F2588" s="55">
        <v>43.65</v>
      </c>
      <c r="G2588" s="55" t="s">
        <v>1567</v>
      </c>
    </row>
    <row r="2589" spans="1:11" ht="14.25" customHeight="1">
      <c r="F2589" s="55">
        <v>55</v>
      </c>
      <c r="G2589" s="55" t="s">
        <v>1568</v>
      </c>
    </row>
    <row r="2590" spans="1:11" ht="14.25" customHeight="1">
      <c r="E2590" s="55" t="s">
        <v>829</v>
      </c>
      <c r="F2590" s="55">
        <v>3.68</v>
      </c>
      <c r="G2590" s="55" t="s">
        <v>1567</v>
      </c>
    </row>
    <row r="2591" spans="1:11" ht="14.25" customHeight="1">
      <c r="F2591" s="55">
        <v>10</v>
      </c>
      <c r="G2591" s="55" t="s">
        <v>1568</v>
      </c>
    </row>
    <row r="2592" spans="1:11" ht="14.25" customHeight="1">
      <c r="E2592" s="95" t="s">
        <v>272</v>
      </c>
      <c r="F2592" s="55">
        <v>1.65</v>
      </c>
      <c r="G2592" s="55" t="s">
        <v>1567</v>
      </c>
    </row>
    <row r="2593" spans="1:12" ht="14.25" customHeight="1">
      <c r="F2593" s="55">
        <v>5</v>
      </c>
      <c r="G2593" s="55" t="s">
        <v>1568</v>
      </c>
    </row>
    <row r="2594" spans="1:12" ht="14.25" customHeight="1">
      <c r="E2594" s="55" t="s">
        <v>1574</v>
      </c>
      <c r="F2594" s="55">
        <v>5.73</v>
      </c>
      <c r="G2594" s="55" t="s">
        <v>1567</v>
      </c>
    </row>
    <row r="2595" spans="1:12" ht="14.25" customHeight="1">
      <c r="F2595" s="55">
        <v>5</v>
      </c>
      <c r="G2595" s="55" t="s">
        <v>1568</v>
      </c>
    </row>
    <row r="2596" spans="1:12" ht="14.25" customHeight="1">
      <c r="F2596" s="55"/>
      <c r="G2596" s="55"/>
    </row>
    <row r="2597" spans="1:12" ht="14.25" customHeight="1">
      <c r="A2597" s="55" t="s">
        <v>676</v>
      </c>
      <c r="B2597" s="95" t="s">
        <v>677</v>
      </c>
      <c r="C2597" s="55">
        <v>35</v>
      </c>
      <c r="D2597" s="55" t="s">
        <v>1980</v>
      </c>
      <c r="E2597" s="55" t="s">
        <v>788</v>
      </c>
      <c r="F2597" s="55">
        <v>0</v>
      </c>
      <c r="G2597" s="55" t="s">
        <v>791</v>
      </c>
      <c r="H2597" s="57" t="s">
        <v>63</v>
      </c>
      <c r="I2597" s="57" t="s">
        <v>793</v>
      </c>
      <c r="J2597" s="57">
        <v>2015</v>
      </c>
      <c r="K2597" s="57" t="s">
        <v>794</v>
      </c>
      <c r="L2597" s="58" t="s">
        <v>795</v>
      </c>
    </row>
    <row r="2598" spans="1:12" ht="14.25" customHeight="1">
      <c r="D2598" s="55" t="s">
        <v>797</v>
      </c>
      <c r="E2598" s="55" t="s">
        <v>817</v>
      </c>
      <c r="F2598" s="55">
        <v>0.1</v>
      </c>
      <c r="G2598" s="55" t="s">
        <v>800</v>
      </c>
    </row>
    <row r="2599" spans="1:12" ht="14.25" customHeight="1">
      <c r="F2599" s="55">
        <v>2.9</v>
      </c>
      <c r="G2599" s="55" t="s">
        <v>801</v>
      </c>
    </row>
    <row r="2600" spans="1:12" ht="14.25" customHeight="1">
      <c r="E2600" s="95" t="s">
        <v>1981</v>
      </c>
      <c r="F2600" s="55">
        <v>1.5</v>
      </c>
      <c r="G2600" s="55" t="s">
        <v>800</v>
      </c>
    </row>
    <row r="2601" spans="1:12" ht="14.25" customHeight="1">
      <c r="F2601" s="55">
        <v>2.9</v>
      </c>
      <c r="G2601" s="55" t="s">
        <v>801</v>
      </c>
    </row>
    <row r="2602" spans="1:12" ht="14.25" customHeight="1">
      <c r="E2602" s="55" t="s">
        <v>920</v>
      </c>
      <c r="F2602" s="55">
        <v>5.7</v>
      </c>
      <c r="G2602" s="55" t="s">
        <v>800</v>
      </c>
    </row>
    <row r="2603" spans="1:12" ht="14.25" customHeight="1">
      <c r="F2603" s="55">
        <v>8.6</v>
      </c>
      <c r="G2603" s="55" t="s">
        <v>801</v>
      </c>
    </row>
    <row r="2604" spans="1:12" ht="14.25" customHeight="1">
      <c r="E2604" s="55" t="s">
        <v>1352</v>
      </c>
      <c r="F2604" s="55">
        <v>0.6</v>
      </c>
      <c r="G2604" s="55" t="s">
        <v>800</v>
      </c>
    </row>
    <row r="2605" spans="1:12" ht="14.25" customHeight="1">
      <c r="F2605" s="55">
        <v>5.7</v>
      </c>
      <c r="G2605" s="55" t="s">
        <v>801</v>
      </c>
    </row>
    <row r="2606" spans="1:12" ht="14.25" customHeight="1">
      <c r="E2606" s="55" t="s">
        <v>1768</v>
      </c>
      <c r="F2606" s="55">
        <v>2.6</v>
      </c>
      <c r="G2606" s="55" t="s">
        <v>800</v>
      </c>
    </row>
    <row r="2607" spans="1:12" ht="14.25" customHeight="1">
      <c r="F2607" s="55">
        <v>2.9</v>
      </c>
      <c r="G2607" s="55" t="s">
        <v>801</v>
      </c>
    </row>
    <row r="2608" spans="1:12" ht="14.25" customHeight="1">
      <c r="E2608" s="55" t="s">
        <v>824</v>
      </c>
      <c r="F2608" s="55">
        <v>29.7</v>
      </c>
      <c r="G2608" s="55" t="s">
        <v>800</v>
      </c>
    </row>
    <row r="2609" spans="5:7" ht="14.25" customHeight="1">
      <c r="F2609" s="55">
        <v>42.9</v>
      </c>
      <c r="G2609" s="55" t="s">
        <v>801</v>
      </c>
    </row>
    <row r="2610" spans="5:7" ht="14.25" customHeight="1">
      <c r="E2610" s="55" t="s">
        <v>1982</v>
      </c>
      <c r="F2610" s="55">
        <v>0.2</v>
      </c>
      <c r="G2610" s="55" t="s">
        <v>800</v>
      </c>
    </row>
    <row r="2611" spans="5:7" ht="14.25" customHeight="1">
      <c r="F2611" s="55">
        <v>2.9</v>
      </c>
      <c r="G2611" s="55" t="s">
        <v>801</v>
      </c>
    </row>
    <row r="2612" spans="5:7" ht="14.25" customHeight="1">
      <c r="E2612" s="55" t="s">
        <v>829</v>
      </c>
      <c r="F2612" s="55">
        <v>2.2999999999999998</v>
      </c>
      <c r="G2612" s="55" t="s">
        <v>800</v>
      </c>
    </row>
    <row r="2613" spans="5:7" ht="14.25" customHeight="1">
      <c r="F2613" s="55">
        <v>5.7</v>
      </c>
      <c r="G2613" s="55" t="s">
        <v>801</v>
      </c>
    </row>
    <row r="2614" spans="5:7" ht="14.25" customHeight="1">
      <c r="E2614" s="55" t="s">
        <v>1488</v>
      </c>
      <c r="F2614" s="55">
        <v>0.1</v>
      </c>
      <c r="G2614" s="55" t="s">
        <v>800</v>
      </c>
    </row>
    <row r="2615" spans="5:7" ht="14.25" customHeight="1">
      <c r="F2615" s="55">
        <v>2.9</v>
      </c>
      <c r="G2615" s="55" t="s">
        <v>801</v>
      </c>
    </row>
    <row r="2616" spans="5:7" ht="14.25" customHeight="1">
      <c r="E2616" s="55" t="s">
        <v>1586</v>
      </c>
      <c r="F2616" s="55">
        <v>18.5</v>
      </c>
      <c r="G2616" s="55" t="s">
        <v>800</v>
      </c>
    </row>
    <row r="2617" spans="5:7" ht="14.25" customHeight="1">
      <c r="F2617" s="55">
        <v>42.9</v>
      </c>
      <c r="G2617" s="55" t="s">
        <v>801</v>
      </c>
    </row>
    <row r="2618" spans="5:7" ht="14.25" customHeight="1">
      <c r="E2618" s="55" t="s">
        <v>831</v>
      </c>
      <c r="F2618" s="55">
        <v>15.6</v>
      </c>
      <c r="G2618" s="55" t="s">
        <v>800</v>
      </c>
    </row>
    <row r="2619" spans="5:7" ht="14.25" customHeight="1">
      <c r="F2619" s="55">
        <v>68.599999999999994</v>
      </c>
      <c r="G2619" s="55" t="s">
        <v>801</v>
      </c>
    </row>
    <row r="2620" spans="5:7" ht="14.25" customHeight="1">
      <c r="E2620" s="55" t="s">
        <v>1587</v>
      </c>
      <c r="F2620" s="55">
        <v>0.3</v>
      </c>
      <c r="G2620" s="55" t="s">
        <v>800</v>
      </c>
    </row>
    <row r="2621" spans="5:7" ht="14.25" customHeight="1">
      <c r="F2621" s="55">
        <v>11.4</v>
      </c>
      <c r="G2621" s="55" t="s">
        <v>801</v>
      </c>
    </row>
    <row r="2622" spans="5:7" ht="14.25" customHeight="1">
      <c r="E2622" s="55" t="s">
        <v>1983</v>
      </c>
      <c r="F2622" s="55">
        <v>4.0999999999999996</v>
      </c>
      <c r="G2622" s="55" t="s">
        <v>800</v>
      </c>
    </row>
    <row r="2623" spans="5:7" ht="14.25" customHeight="1">
      <c r="F2623" s="55">
        <v>8.6</v>
      </c>
      <c r="G2623" s="55" t="s">
        <v>801</v>
      </c>
    </row>
    <row r="2624" spans="5:7" ht="14.25" customHeight="1">
      <c r="E2624" s="55" t="s">
        <v>1007</v>
      </c>
      <c r="F2624" s="55">
        <v>10.5</v>
      </c>
      <c r="G2624" s="55" t="s">
        <v>800</v>
      </c>
    </row>
    <row r="2625" spans="1:26" ht="14.25" customHeight="1">
      <c r="F2625" s="55">
        <v>25.7</v>
      </c>
      <c r="G2625" s="55" t="s">
        <v>801</v>
      </c>
    </row>
    <row r="2626" spans="1:26" ht="14.25" customHeight="1">
      <c r="E2626" s="55" t="s">
        <v>1277</v>
      </c>
      <c r="F2626" s="55">
        <v>1.2</v>
      </c>
      <c r="G2626" s="55" t="s">
        <v>800</v>
      </c>
    </row>
    <row r="2627" spans="1:26" ht="14.25" customHeight="1">
      <c r="F2627" s="55">
        <v>5.7</v>
      </c>
      <c r="G2627" s="55" t="s">
        <v>801</v>
      </c>
    </row>
    <row r="2628" spans="1:26" ht="14.25" customHeight="1">
      <c r="E2628" s="95" t="s">
        <v>1219</v>
      </c>
      <c r="F2628" s="55">
        <v>1.7</v>
      </c>
      <c r="G2628" s="55" t="s">
        <v>800</v>
      </c>
    </row>
    <row r="2629" spans="1:26" ht="14.25" customHeight="1">
      <c r="F2629" s="55">
        <v>2.9</v>
      </c>
      <c r="G2629" s="55" t="s">
        <v>801</v>
      </c>
    </row>
    <row r="2630" spans="1:26" ht="14.25" customHeight="1">
      <c r="E2630" s="95" t="s">
        <v>1681</v>
      </c>
      <c r="F2630" s="55">
        <v>1.7</v>
      </c>
      <c r="G2630" s="55" t="s">
        <v>800</v>
      </c>
    </row>
    <row r="2631" spans="1:26" ht="14.25" customHeight="1">
      <c r="F2631" s="55">
        <v>2.9</v>
      </c>
      <c r="G2631" s="55" t="s">
        <v>801</v>
      </c>
    </row>
    <row r="2632" spans="1:26" ht="14.25" customHeight="1">
      <c r="E2632" s="55" t="s">
        <v>1984</v>
      </c>
      <c r="F2632" s="55">
        <v>0.6</v>
      </c>
      <c r="G2632" s="55" t="s">
        <v>800</v>
      </c>
    </row>
    <row r="2633" spans="1:26" ht="14.25" customHeight="1">
      <c r="F2633" s="55">
        <v>8.6</v>
      </c>
      <c r="G2633" s="55" t="s">
        <v>801</v>
      </c>
    </row>
    <row r="2634" spans="1:26" ht="14.25" customHeight="1">
      <c r="E2634" s="95" t="s">
        <v>1864</v>
      </c>
      <c r="F2634" s="55">
        <v>0.1</v>
      </c>
      <c r="G2634" s="55" t="s">
        <v>800</v>
      </c>
    </row>
    <row r="2635" spans="1:26" ht="14.25" customHeight="1">
      <c r="F2635" s="55">
        <v>2.9</v>
      </c>
      <c r="G2635" s="55" t="s">
        <v>801</v>
      </c>
    </row>
    <row r="2636" spans="1:26" ht="14.25" customHeight="1">
      <c r="E2636" s="55" t="s">
        <v>872</v>
      </c>
      <c r="F2636" s="55">
        <v>1.4</v>
      </c>
      <c r="G2636" s="55" t="s">
        <v>800</v>
      </c>
    </row>
    <row r="2637" spans="1:26" ht="14.25" customHeight="1">
      <c r="F2637" s="55">
        <v>2.9</v>
      </c>
      <c r="G2637" s="55" t="s">
        <v>801</v>
      </c>
    </row>
    <row r="2638" spans="1:26" ht="14.25" customHeight="1">
      <c r="E2638" s="55" t="s">
        <v>883</v>
      </c>
      <c r="F2638" s="55">
        <v>0.7</v>
      </c>
      <c r="G2638" s="55" t="s">
        <v>800</v>
      </c>
    </row>
    <row r="2639" spans="1:26" ht="14.25" customHeight="1">
      <c r="F2639" s="55">
        <v>0</v>
      </c>
      <c r="G2639" s="55" t="s">
        <v>801</v>
      </c>
    </row>
    <row r="2640" spans="1:26" ht="14.25" customHeight="1">
      <c r="A2640" s="63"/>
      <c r="B2640" s="63"/>
      <c r="C2640" s="63"/>
      <c r="D2640" s="63"/>
      <c r="E2640" s="63"/>
      <c r="F2640" s="63"/>
      <c r="G2640" s="63"/>
      <c r="H2640" s="63"/>
      <c r="I2640" s="63"/>
      <c r="J2640" s="63"/>
      <c r="K2640" s="63"/>
      <c r="L2640" s="63"/>
      <c r="M2640" s="63"/>
      <c r="N2640" s="63"/>
      <c r="O2640" s="63"/>
      <c r="P2640" s="63"/>
      <c r="Q2640" s="63"/>
      <c r="R2640" s="63"/>
      <c r="S2640" s="63"/>
      <c r="T2640" s="63"/>
      <c r="U2640" s="63"/>
      <c r="V2640" s="63"/>
      <c r="W2640" s="63"/>
      <c r="X2640" s="63"/>
      <c r="Y2640" s="63"/>
      <c r="Z2640" s="63"/>
    </row>
    <row r="2641" spans="1:12" ht="14.25" customHeight="1">
      <c r="A2641" s="55" t="s">
        <v>682</v>
      </c>
      <c r="B2641" s="95" t="s">
        <v>683</v>
      </c>
      <c r="C2641" s="55">
        <v>17</v>
      </c>
      <c r="D2641" s="55" t="s">
        <v>1985</v>
      </c>
      <c r="E2641" s="55" t="s">
        <v>788</v>
      </c>
      <c r="F2641" s="55">
        <v>24</v>
      </c>
      <c r="G2641" s="55" t="s">
        <v>791</v>
      </c>
      <c r="H2641" s="57" t="s">
        <v>63</v>
      </c>
      <c r="I2641" s="57" t="s">
        <v>793</v>
      </c>
      <c r="J2641" s="57">
        <v>2015</v>
      </c>
      <c r="K2641" s="57" t="s">
        <v>794</v>
      </c>
      <c r="L2641" s="58" t="s">
        <v>795</v>
      </c>
    </row>
    <row r="2642" spans="1:12" ht="14.25" customHeight="1">
      <c r="D2642" s="55" t="s">
        <v>797</v>
      </c>
      <c r="E2642" s="95" t="s">
        <v>53</v>
      </c>
      <c r="F2642" s="55">
        <v>7.3</v>
      </c>
      <c r="G2642" s="55" t="s">
        <v>800</v>
      </c>
    </row>
    <row r="2643" spans="1:12" ht="14.25" customHeight="1">
      <c r="F2643" s="55">
        <v>7.7</v>
      </c>
      <c r="G2643" s="55" t="s">
        <v>801</v>
      </c>
    </row>
    <row r="2644" spans="1:12" ht="14.25" customHeight="1">
      <c r="E2644" s="55" t="s">
        <v>920</v>
      </c>
      <c r="F2644" s="55">
        <v>1.1000000000000001</v>
      </c>
      <c r="G2644" s="55" t="s">
        <v>800</v>
      </c>
    </row>
    <row r="2645" spans="1:12" ht="14.25" customHeight="1">
      <c r="F2645" s="55">
        <v>53.8</v>
      </c>
      <c r="G2645" s="55" t="s">
        <v>801</v>
      </c>
    </row>
    <row r="2646" spans="1:12" ht="14.25" customHeight="1">
      <c r="E2646" s="95" t="s">
        <v>175</v>
      </c>
      <c r="F2646" s="55">
        <v>47.3</v>
      </c>
      <c r="G2646" s="55" t="s">
        <v>800</v>
      </c>
    </row>
    <row r="2647" spans="1:12" ht="14.25" customHeight="1">
      <c r="F2647" s="55">
        <v>7.7</v>
      </c>
      <c r="G2647" s="55" t="s">
        <v>801</v>
      </c>
    </row>
    <row r="2648" spans="1:12" ht="14.25" customHeight="1">
      <c r="E2648" s="55" t="s">
        <v>1986</v>
      </c>
      <c r="F2648" s="55">
        <v>0.1</v>
      </c>
      <c r="G2648" s="55" t="s">
        <v>800</v>
      </c>
    </row>
    <row r="2649" spans="1:12" ht="14.25" customHeight="1">
      <c r="F2649" s="55">
        <v>7.7</v>
      </c>
      <c r="G2649" s="55" t="s">
        <v>801</v>
      </c>
    </row>
    <row r="2650" spans="1:12" ht="14.25" customHeight="1">
      <c r="E2650" s="55" t="s">
        <v>824</v>
      </c>
      <c r="F2650" s="55">
        <v>0.1</v>
      </c>
      <c r="G2650" s="55" t="s">
        <v>800</v>
      </c>
    </row>
    <row r="2651" spans="1:12" ht="14.25" customHeight="1">
      <c r="F2651" s="55">
        <v>7.7</v>
      </c>
      <c r="G2651" s="55" t="s">
        <v>801</v>
      </c>
    </row>
    <row r="2652" spans="1:12" ht="14.25" customHeight="1">
      <c r="E2652" s="55" t="s">
        <v>829</v>
      </c>
      <c r="F2652" s="55">
        <v>0.4</v>
      </c>
      <c r="G2652" s="55" t="s">
        <v>800</v>
      </c>
    </row>
    <row r="2653" spans="1:12" ht="14.25" customHeight="1">
      <c r="F2653" s="55">
        <v>7.7</v>
      </c>
      <c r="G2653" s="55" t="s">
        <v>801</v>
      </c>
    </row>
    <row r="2654" spans="1:12" ht="14.25" customHeight="1">
      <c r="E2654" s="55" t="s">
        <v>1987</v>
      </c>
      <c r="F2654" s="55">
        <v>0.9</v>
      </c>
      <c r="G2654" s="55" t="s">
        <v>800</v>
      </c>
    </row>
    <row r="2655" spans="1:12" ht="14.25" customHeight="1">
      <c r="F2655" s="55">
        <v>7.7</v>
      </c>
      <c r="G2655" s="55" t="s">
        <v>801</v>
      </c>
    </row>
    <row r="2656" spans="1:12" ht="14.25" customHeight="1">
      <c r="E2656" s="55" t="s">
        <v>745</v>
      </c>
      <c r="F2656" s="55">
        <v>1</v>
      </c>
      <c r="G2656" s="55" t="s">
        <v>800</v>
      </c>
    </row>
    <row r="2657" spans="1:26" ht="14.25" customHeight="1">
      <c r="F2657" s="55">
        <v>7.7</v>
      </c>
      <c r="G2657" s="55" t="s">
        <v>801</v>
      </c>
    </row>
    <row r="2658" spans="1:26" ht="14.25" customHeight="1">
      <c r="E2658" s="95" t="s">
        <v>136</v>
      </c>
      <c r="F2658" s="55">
        <v>21.1</v>
      </c>
      <c r="G2658" s="55" t="s">
        <v>800</v>
      </c>
    </row>
    <row r="2659" spans="1:26" ht="14.25" customHeight="1">
      <c r="F2659" s="55">
        <v>15.4</v>
      </c>
      <c r="G2659" s="55" t="s">
        <v>801</v>
      </c>
    </row>
    <row r="2660" spans="1:26" ht="14.25" customHeight="1">
      <c r="E2660" s="95" t="s">
        <v>852</v>
      </c>
      <c r="F2660" s="55">
        <v>3.6</v>
      </c>
      <c r="G2660" s="55" t="s">
        <v>800</v>
      </c>
    </row>
    <row r="2661" spans="1:26" ht="14.25" customHeight="1">
      <c r="F2661" s="55">
        <v>23.1</v>
      </c>
      <c r="G2661" s="55" t="s">
        <v>801</v>
      </c>
    </row>
    <row r="2662" spans="1:26" ht="14.25" customHeight="1">
      <c r="E2662" s="55" t="s">
        <v>1502</v>
      </c>
      <c r="F2662" s="55">
        <v>1.2</v>
      </c>
      <c r="G2662" s="55" t="s">
        <v>800</v>
      </c>
    </row>
    <row r="2663" spans="1:26" ht="14.25" customHeight="1">
      <c r="F2663" s="55">
        <v>15.4</v>
      </c>
      <c r="G2663" s="55" t="s">
        <v>801</v>
      </c>
    </row>
    <row r="2664" spans="1:26" ht="14.25" customHeight="1">
      <c r="E2664" s="95" t="s">
        <v>272</v>
      </c>
      <c r="F2664" s="55">
        <v>0.3</v>
      </c>
      <c r="G2664" s="55" t="s">
        <v>800</v>
      </c>
    </row>
    <row r="2665" spans="1:26" ht="14.25" customHeight="1">
      <c r="F2665" s="55">
        <v>7.7</v>
      </c>
      <c r="G2665" s="55" t="s">
        <v>801</v>
      </c>
    </row>
    <row r="2666" spans="1:26" ht="14.25" customHeight="1">
      <c r="E2666" s="55" t="s">
        <v>1007</v>
      </c>
      <c r="F2666" s="55">
        <v>0.9</v>
      </c>
      <c r="G2666" s="55" t="s">
        <v>800</v>
      </c>
    </row>
    <row r="2667" spans="1:26" ht="14.25" customHeight="1">
      <c r="F2667" s="55">
        <v>23.1</v>
      </c>
      <c r="G2667" s="55" t="s">
        <v>801</v>
      </c>
    </row>
    <row r="2668" spans="1:26" ht="14.25" customHeight="1">
      <c r="E2668" s="55" t="s">
        <v>872</v>
      </c>
      <c r="F2668" s="55">
        <v>14.7</v>
      </c>
      <c r="G2668" s="55" t="s">
        <v>800</v>
      </c>
    </row>
    <row r="2669" spans="1:26" ht="14.25" customHeight="1">
      <c r="F2669" s="55">
        <v>23.1</v>
      </c>
      <c r="G2669" s="55" t="s">
        <v>801</v>
      </c>
    </row>
    <row r="2670" spans="1:26" ht="14.25" customHeight="1">
      <c r="A2670" s="63"/>
      <c r="B2670" s="63"/>
      <c r="C2670" s="63"/>
      <c r="D2670" s="63"/>
      <c r="E2670" s="63"/>
      <c r="F2670" s="63"/>
      <c r="G2670" s="63"/>
      <c r="H2670" s="63"/>
      <c r="I2670" s="63"/>
      <c r="J2670" s="63"/>
      <c r="K2670" s="63"/>
      <c r="L2670" s="63"/>
      <c r="M2670" s="63"/>
      <c r="N2670" s="63"/>
      <c r="O2670" s="63"/>
      <c r="P2670" s="63"/>
      <c r="Q2670" s="63"/>
      <c r="R2670" s="63"/>
      <c r="S2670" s="63"/>
      <c r="T2670" s="63"/>
      <c r="U2670" s="63"/>
      <c r="V2670" s="63"/>
      <c r="W2670" s="63"/>
      <c r="X2670" s="63"/>
      <c r="Y2670" s="63"/>
      <c r="Z2670" s="63"/>
    </row>
    <row r="2671" spans="1:26" ht="14.25" customHeight="1">
      <c r="A2671" s="55" t="s">
        <v>691</v>
      </c>
      <c r="B2671" s="95" t="s">
        <v>692</v>
      </c>
      <c r="C2671" s="55">
        <v>289</v>
      </c>
      <c r="D2671" s="55" t="s">
        <v>1988</v>
      </c>
      <c r="E2671" s="55" t="s">
        <v>788</v>
      </c>
      <c r="F2671" s="55">
        <v>20</v>
      </c>
      <c r="G2671" s="55" t="s">
        <v>791</v>
      </c>
      <c r="H2671" s="57" t="s">
        <v>63</v>
      </c>
      <c r="I2671" s="57" t="s">
        <v>793</v>
      </c>
      <c r="J2671" s="57">
        <v>2015</v>
      </c>
      <c r="K2671" s="57" t="s">
        <v>794</v>
      </c>
      <c r="L2671" s="58" t="s">
        <v>795</v>
      </c>
    </row>
    <row r="2672" spans="1:26" ht="14.25" customHeight="1">
      <c r="D2672" s="55" t="s">
        <v>797</v>
      </c>
      <c r="E2672" s="95" t="s">
        <v>47</v>
      </c>
      <c r="F2672" s="55">
        <v>0.6</v>
      </c>
      <c r="G2672" s="55" t="s">
        <v>800</v>
      </c>
    </row>
    <row r="2673" spans="4:7" ht="14.25" customHeight="1">
      <c r="D2673" s="55"/>
      <c r="F2673" s="55">
        <v>0.9</v>
      </c>
      <c r="G2673" s="55" t="s">
        <v>801</v>
      </c>
    </row>
    <row r="2674" spans="4:7" ht="14.25" customHeight="1">
      <c r="D2674" s="55"/>
      <c r="E2674" s="55" t="s">
        <v>900</v>
      </c>
      <c r="F2674" s="55">
        <v>0.1</v>
      </c>
      <c r="G2674" s="55" t="s">
        <v>800</v>
      </c>
    </row>
    <row r="2675" spans="4:7" ht="14.25" customHeight="1">
      <c r="D2675" s="55"/>
      <c r="F2675" s="55">
        <v>0.4</v>
      </c>
      <c r="G2675" s="55" t="s">
        <v>801</v>
      </c>
    </row>
    <row r="2676" spans="4:7" ht="14.25" customHeight="1">
      <c r="D2676" s="55"/>
      <c r="E2676" s="55" t="s">
        <v>1432</v>
      </c>
      <c r="F2676" s="55">
        <v>0.1</v>
      </c>
      <c r="G2676" s="55" t="s">
        <v>800</v>
      </c>
    </row>
    <row r="2677" spans="4:7" ht="14.25" customHeight="1">
      <c r="D2677" s="55"/>
      <c r="F2677" s="55">
        <v>0.9</v>
      </c>
      <c r="G2677" s="55" t="s">
        <v>801</v>
      </c>
    </row>
    <row r="2678" spans="4:7" ht="14.25" customHeight="1">
      <c r="D2678" s="55"/>
      <c r="E2678" s="55" t="s">
        <v>798</v>
      </c>
      <c r="F2678" s="55">
        <v>0.1</v>
      </c>
      <c r="G2678" s="55" t="s">
        <v>800</v>
      </c>
    </row>
    <row r="2679" spans="4:7" ht="14.25" customHeight="1">
      <c r="D2679" s="55"/>
      <c r="F2679" s="55">
        <v>1.3</v>
      </c>
      <c r="G2679" s="55" t="s">
        <v>801</v>
      </c>
    </row>
    <row r="2680" spans="4:7" ht="14.25" customHeight="1">
      <c r="D2680" s="55"/>
      <c r="E2680" s="95" t="s">
        <v>53</v>
      </c>
      <c r="F2680" s="55">
        <v>0.6</v>
      </c>
      <c r="G2680" s="55" t="s">
        <v>800</v>
      </c>
    </row>
    <row r="2681" spans="4:7" ht="14.25" customHeight="1">
      <c r="D2681" s="55"/>
      <c r="F2681" s="55">
        <v>0.9</v>
      </c>
      <c r="G2681" s="55" t="s">
        <v>801</v>
      </c>
    </row>
    <row r="2682" spans="4:7" ht="14.25" customHeight="1">
      <c r="D2682" s="55"/>
      <c r="E2682" s="55" t="s">
        <v>918</v>
      </c>
      <c r="F2682" s="55">
        <v>0.6</v>
      </c>
      <c r="G2682" s="55" t="s">
        <v>800</v>
      </c>
    </row>
    <row r="2683" spans="4:7" ht="14.25" customHeight="1">
      <c r="D2683" s="55"/>
      <c r="F2683" s="55">
        <v>1.7</v>
      </c>
      <c r="G2683" s="55" t="s">
        <v>801</v>
      </c>
    </row>
    <row r="2684" spans="4:7" ht="14.25" customHeight="1">
      <c r="D2684" s="55"/>
      <c r="E2684" s="55" t="s">
        <v>920</v>
      </c>
      <c r="F2684" s="55">
        <v>3.4</v>
      </c>
      <c r="G2684" s="55" t="s">
        <v>800</v>
      </c>
    </row>
    <row r="2685" spans="4:7" ht="14.25" customHeight="1">
      <c r="D2685" s="55"/>
      <c r="F2685" s="55">
        <v>12.2</v>
      </c>
      <c r="G2685" s="55" t="s">
        <v>801</v>
      </c>
    </row>
    <row r="2686" spans="4:7" ht="14.25" customHeight="1">
      <c r="D2686" s="55"/>
      <c r="E2686" s="55" t="s">
        <v>1352</v>
      </c>
      <c r="F2686" s="55">
        <v>1.4</v>
      </c>
      <c r="G2686" s="55" t="s">
        <v>800</v>
      </c>
    </row>
    <row r="2687" spans="4:7" ht="14.25" customHeight="1">
      <c r="D2687" s="55"/>
      <c r="F2687" s="55">
        <v>1.7</v>
      </c>
      <c r="G2687" s="55" t="s">
        <v>801</v>
      </c>
    </row>
    <row r="2688" spans="4:7" ht="14.25" customHeight="1">
      <c r="D2688" s="55"/>
      <c r="E2688" s="95" t="s">
        <v>925</v>
      </c>
      <c r="F2688" s="55">
        <v>2</v>
      </c>
      <c r="G2688" s="55" t="s">
        <v>800</v>
      </c>
    </row>
    <row r="2689" spans="4:7" ht="14.25" customHeight="1">
      <c r="D2689" s="55"/>
      <c r="F2689" s="55">
        <v>2.2000000000000002</v>
      </c>
      <c r="G2689" s="55" t="s">
        <v>801</v>
      </c>
    </row>
    <row r="2690" spans="4:7" ht="14.25" customHeight="1">
      <c r="D2690" s="55"/>
      <c r="E2690" s="55" t="s">
        <v>1986</v>
      </c>
      <c r="F2690" s="55">
        <v>0.1</v>
      </c>
      <c r="G2690" s="55" t="s">
        <v>800</v>
      </c>
    </row>
    <row r="2691" spans="4:7" ht="14.25" customHeight="1">
      <c r="D2691" s="55"/>
      <c r="F2691" s="55">
        <v>0.9</v>
      </c>
      <c r="G2691" s="55" t="s">
        <v>801</v>
      </c>
    </row>
    <row r="2692" spans="4:7" ht="14.25" customHeight="1">
      <c r="D2692" s="55"/>
      <c r="E2692" s="55" t="s">
        <v>824</v>
      </c>
      <c r="F2692" s="55">
        <v>0.6</v>
      </c>
      <c r="G2692" s="55" t="s">
        <v>800</v>
      </c>
    </row>
    <row r="2693" spans="4:7" ht="14.25" customHeight="1">
      <c r="D2693" s="55"/>
      <c r="F2693" s="55">
        <v>2.6</v>
      </c>
      <c r="G2693" s="55" t="s">
        <v>801</v>
      </c>
    </row>
    <row r="2694" spans="4:7" ht="14.25" customHeight="1">
      <c r="D2694" s="55"/>
      <c r="E2694" s="55" t="s">
        <v>829</v>
      </c>
      <c r="F2694" s="55">
        <v>1.1000000000000001</v>
      </c>
      <c r="G2694" s="55" t="s">
        <v>800</v>
      </c>
    </row>
    <row r="2695" spans="4:7" ht="14.25" customHeight="1">
      <c r="D2695" s="55"/>
      <c r="F2695" s="55">
        <v>13</v>
      </c>
      <c r="G2695" s="55" t="s">
        <v>801</v>
      </c>
    </row>
    <row r="2696" spans="4:7" ht="14.25" customHeight="1">
      <c r="D2696" s="55"/>
      <c r="E2696" s="55" t="s">
        <v>952</v>
      </c>
      <c r="F2696" s="55">
        <v>9</v>
      </c>
      <c r="G2696" s="55" t="s">
        <v>800</v>
      </c>
    </row>
    <row r="2697" spans="4:7" ht="14.25" customHeight="1">
      <c r="D2697" s="55"/>
      <c r="F2697" s="55">
        <v>2.2000000000000002</v>
      </c>
      <c r="G2697" s="55" t="s">
        <v>801</v>
      </c>
    </row>
    <row r="2698" spans="4:7" ht="14.25" customHeight="1">
      <c r="D2698" s="55"/>
      <c r="E2698" s="95" t="s">
        <v>529</v>
      </c>
      <c r="F2698" s="55">
        <v>2.5</v>
      </c>
      <c r="G2698" s="55" t="s">
        <v>800</v>
      </c>
    </row>
    <row r="2699" spans="4:7" ht="14.25" customHeight="1">
      <c r="D2699" s="55"/>
      <c r="F2699" s="55">
        <v>1.3</v>
      </c>
      <c r="G2699" s="55" t="s">
        <v>801</v>
      </c>
    </row>
    <row r="2700" spans="4:7" ht="14.25" customHeight="1">
      <c r="D2700" s="55"/>
      <c r="E2700" s="55" t="s">
        <v>1586</v>
      </c>
      <c r="F2700" s="55">
        <v>0.4</v>
      </c>
      <c r="G2700" s="55" t="s">
        <v>800</v>
      </c>
    </row>
    <row r="2701" spans="4:7" ht="14.25" customHeight="1">
      <c r="D2701" s="55"/>
      <c r="F2701" s="55">
        <v>3.9</v>
      </c>
      <c r="G2701" s="55" t="s">
        <v>801</v>
      </c>
    </row>
    <row r="2702" spans="4:7" ht="14.25" customHeight="1">
      <c r="D2702" s="55"/>
      <c r="E2702" s="55" t="s">
        <v>831</v>
      </c>
      <c r="F2702" s="55">
        <v>2.2999999999999998</v>
      </c>
      <c r="G2702" s="55" t="s">
        <v>800</v>
      </c>
    </row>
    <row r="2703" spans="4:7" ht="14.25" customHeight="1">
      <c r="D2703" s="55"/>
      <c r="F2703" s="55">
        <v>16.5</v>
      </c>
      <c r="G2703" s="55" t="s">
        <v>801</v>
      </c>
    </row>
    <row r="2704" spans="4:7" ht="14.25" customHeight="1">
      <c r="D2704" s="55"/>
      <c r="E2704" s="95" t="s">
        <v>670</v>
      </c>
      <c r="F2704" s="55">
        <v>2.9</v>
      </c>
      <c r="G2704" s="55" t="s">
        <v>800</v>
      </c>
    </row>
    <row r="2705" spans="4:7" ht="14.25" customHeight="1">
      <c r="D2705" s="55"/>
      <c r="F2705" s="55">
        <v>4.8</v>
      </c>
      <c r="G2705" s="55" t="s">
        <v>801</v>
      </c>
    </row>
    <row r="2706" spans="4:7" ht="14.25" customHeight="1">
      <c r="D2706" s="55"/>
      <c r="E2706" s="55" t="s">
        <v>969</v>
      </c>
      <c r="F2706" s="55">
        <v>0.1</v>
      </c>
      <c r="G2706" s="55" t="s">
        <v>800</v>
      </c>
    </row>
    <row r="2707" spans="4:7" ht="14.25" customHeight="1">
      <c r="D2707" s="55"/>
      <c r="F2707" s="55">
        <v>0.4</v>
      </c>
      <c r="G2707" s="55" t="s">
        <v>801</v>
      </c>
    </row>
    <row r="2708" spans="4:7" ht="14.25" customHeight="1">
      <c r="D2708" s="55"/>
      <c r="E2708" s="95" t="s">
        <v>1493</v>
      </c>
      <c r="F2708" s="55">
        <v>1.2</v>
      </c>
      <c r="G2708" s="55" t="s">
        <v>800</v>
      </c>
    </row>
    <row r="2709" spans="4:7" ht="14.25" customHeight="1">
      <c r="D2709" s="55"/>
      <c r="F2709" s="55">
        <v>3</v>
      </c>
      <c r="G2709" s="55" t="s">
        <v>801</v>
      </c>
    </row>
    <row r="2710" spans="4:7" ht="14.25" customHeight="1">
      <c r="D2710" s="55"/>
      <c r="E2710" s="55" t="s">
        <v>978</v>
      </c>
      <c r="F2710" s="55">
        <v>0.5</v>
      </c>
      <c r="G2710" s="55" t="s">
        <v>800</v>
      </c>
    </row>
    <row r="2711" spans="4:7" ht="14.25" customHeight="1">
      <c r="D2711" s="55"/>
      <c r="F2711" s="55">
        <v>0.9</v>
      </c>
      <c r="G2711" s="55" t="s">
        <v>801</v>
      </c>
    </row>
    <row r="2712" spans="4:7" ht="14.25" customHeight="1">
      <c r="D2712" s="55"/>
      <c r="E2712" s="95" t="s">
        <v>731</v>
      </c>
      <c r="F2712" s="55">
        <v>0.1</v>
      </c>
      <c r="G2712" s="55" t="s">
        <v>800</v>
      </c>
    </row>
    <row r="2713" spans="4:7" ht="14.25" customHeight="1">
      <c r="D2713" s="55"/>
      <c r="F2713" s="55">
        <v>0.4</v>
      </c>
      <c r="G2713" s="55" t="s">
        <v>801</v>
      </c>
    </row>
    <row r="2714" spans="4:7" ht="14.25" customHeight="1">
      <c r="D2714" s="55"/>
      <c r="E2714" s="95" t="s">
        <v>984</v>
      </c>
      <c r="F2714" s="55">
        <v>0.1</v>
      </c>
      <c r="G2714" s="55" t="s">
        <v>800</v>
      </c>
    </row>
    <row r="2715" spans="4:7" ht="14.25" customHeight="1">
      <c r="D2715" s="55"/>
      <c r="F2715" s="55">
        <v>0.4</v>
      </c>
      <c r="G2715" s="55" t="s">
        <v>801</v>
      </c>
    </row>
    <row r="2716" spans="4:7" ht="14.25" customHeight="1">
      <c r="D2716" s="55"/>
      <c r="E2716" s="55" t="s">
        <v>985</v>
      </c>
      <c r="F2716" s="55">
        <v>1.1000000000000001</v>
      </c>
      <c r="G2716" s="55" t="s">
        <v>800</v>
      </c>
    </row>
    <row r="2717" spans="4:7" ht="14.25" customHeight="1">
      <c r="D2717" s="55"/>
      <c r="F2717" s="55">
        <v>0.4</v>
      </c>
      <c r="G2717" s="55" t="s">
        <v>801</v>
      </c>
    </row>
    <row r="2718" spans="4:7" ht="14.25" customHeight="1">
      <c r="D2718" s="55"/>
      <c r="E2718" s="95" t="s">
        <v>136</v>
      </c>
      <c r="F2718" s="55">
        <v>19.899999999999999</v>
      </c>
      <c r="G2718" s="55" t="s">
        <v>800</v>
      </c>
    </row>
    <row r="2719" spans="4:7" ht="14.25" customHeight="1">
      <c r="D2719" s="55"/>
      <c r="F2719" s="55">
        <v>10.9</v>
      </c>
      <c r="G2719" s="55" t="s">
        <v>801</v>
      </c>
    </row>
    <row r="2720" spans="4:7" ht="14.25" customHeight="1">
      <c r="D2720" s="55"/>
      <c r="E2720" s="95" t="s">
        <v>852</v>
      </c>
      <c r="F2720" s="55">
        <v>1.3</v>
      </c>
      <c r="G2720" s="55" t="s">
        <v>800</v>
      </c>
    </row>
    <row r="2721" spans="4:7" ht="14.25" customHeight="1">
      <c r="D2721" s="55"/>
      <c r="F2721" s="55">
        <v>18.7</v>
      </c>
      <c r="G2721" s="55" t="s">
        <v>801</v>
      </c>
    </row>
    <row r="2722" spans="4:7" ht="14.25" customHeight="1">
      <c r="D2722" s="55"/>
      <c r="E2722" s="95" t="s">
        <v>987</v>
      </c>
      <c r="F2722" s="55">
        <v>1.4</v>
      </c>
      <c r="G2722" s="55" t="s">
        <v>800</v>
      </c>
    </row>
    <row r="2723" spans="4:7" ht="14.25" customHeight="1">
      <c r="D2723" s="55"/>
      <c r="F2723" s="55">
        <v>0.9</v>
      </c>
      <c r="G2723" s="55" t="s">
        <v>801</v>
      </c>
    </row>
    <row r="2724" spans="4:7" ht="14.25" customHeight="1">
      <c r="D2724" s="55"/>
      <c r="E2724" s="55" t="s">
        <v>1410</v>
      </c>
      <c r="F2724" s="55">
        <v>3.9</v>
      </c>
      <c r="G2724" s="55" t="s">
        <v>800</v>
      </c>
    </row>
    <row r="2725" spans="4:7" ht="14.25" customHeight="1">
      <c r="D2725" s="55"/>
      <c r="F2725" s="55">
        <v>1.3</v>
      </c>
      <c r="G2725" s="55" t="s">
        <v>801</v>
      </c>
    </row>
    <row r="2726" spans="4:7" ht="14.25" customHeight="1">
      <c r="D2726" s="55"/>
      <c r="E2726" s="55" t="s">
        <v>1502</v>
      </c>
      <c r="F2726" s="55">
        <v>0.1</v>
      </c>
      <c r="G2726" s="55" t="s">
        <v>800</v>
      </c>
    </row>
    <row r="2727" spans="4:7" ht="14.25" customHeight="1">
      <c r="D2727" s="55"/>
      <c r="F2727" s="55">
        <v>2.2000000000000002</v>
      </c>
      <c r="G2727" s="55" t="s">
        <v>801</v>
      </c>
    </row>
    <row r="2728" spans="4:7" ht="14.25" customHeight="1">
      <c r="D2728" s="55"/>
      <c r="E2728" s="55" t="s">
        <v>996</v>
      </c>
      <c r="F2728" s="55">
        <v>2.8</v>
      </c>
      <c r="G2728" s="55" t="s">
        <v>800</v>
      </c>
    </row>
    <row r="2729" spans="4:7" ht="14.25" customHeight="1">
      <c r="D2729" s="55"/>
      <c r="F2729" s="55">
        <v>3</v>
      </c>
      <c r="G2729" s="55" t="s">
        <v>801</v>
      </c>
    </row>
    <row r="2730" spans="4:7" ht="14.25" customHeight="1">
      <c r="D2730" s="55"/>
      <c r="E2730" s="55" t="s">
        <v>1824</v>
      </c>
      <c r="F2730" s="55">
        <v>0.2</v>
      </c>
      <c r="G2730" s="55" t="s">
        <v>800</v>
      </c>
    </row>
    <row r="2731" spans="4:7" ht="14.25" customHeight="1">
      <c r="D2731" s="55"/>
      <c r="F2731" s="55">
        <v>2.2000000000000002</v>
      </c>
      <c r="G2731" s="55" t="s">
        <v>801</v>
      </c>
    </row>
    <row r="2732" spans="4:7" ht="14.25" customHeight="1">
      <c r="D2732" s="55"/>
      <c r="E2732" s="95" t="s">
        <v>1989</v>
      </c>
      <c r="F2732" s="55">
        <v>0.1</v>
      </c>
      <c r="G2732" s="55" t="s">
        <v>800</v>
      </c>
    </row>
    <row r="2733" spans="4:7" ht="14.25" customHeight="1">
      <c r="D2733" s="55"/>
      <c r="F2733" s="55">
        <v>0.4</v>
      </c>
      <c r="G2733" s="55" t="s">
        <v>801</v>
      </c>
    </row>
    <row r="2734" spans="4:7" ht="14.25" customHeight="1">
      <c r="D2734" s="55"/>
      <c r="E2734" s="95" t="s">
        <v>1276</v>
      </c>
      <c r="F2734" s="55">
        <v>0.3</v>
      </c>
      <c r="G2734" s="55" t="s">
        <v>800</v>
      </c>
    </row>
    <row r="2735" spans="4:7" ht="14.25" customHeight="1">
      <c r="D2735" s="55"/>
      <c r="F2735" s="55">
        <v>2.2000000000000002</v>
      </c>
      <c r="G2735" s="55" t="s">
        <v>801</v>
      </c>
    </row>
    <row r="2736" spans="4:7" ht="14.25" customHeight="1">
      <c r="D2736" s="55"/>
      <c r="E2736" s="55" t="s">
        <v>1503</v>
      </c>
      <c r="F2736" s="55">
        <v>0.7</v>
      </c>
      <c r="G2736" s="55" t="s">
        <v>800</v>
      </c>
    </row>
    <row r="2737" spans="4:7" ht="14.25" customHeight="1">
      <c r="D2737" s="55"/>
      <c r="F2737" s="55">
        <v>2.2000000000000002</v>
      </c>
      <c r="G2737" s="55" t="s">
        <v>801</v>
      </c>
    </row>
    <row r="2738" spans="4:7" ht="14.25" customHeight="1">
      <c r="D2738" s="55"/>
      <c r="E2738" s="95" t="s">
        <v>272</v>
      </c>
      <c r="F2738" s="55">
        <v>10.5</v>
      </c>
      <c r="G2738" s="55" t="s">
        <v>800</v>
      </c>
    </row>
    <row r="2739" spans="4:7" ht="14.25" customHeight="1">
      <c r="D2739" s="55"/>
      <c r="F2739" s="55">
        <v>15.2</v>
      </c>
      <c r="G2739" s="55" t="s">
        <v>801</v>
      </c>
    </row>
    <row r="2740" spans="4:7" ht="14.25" customHeight="1">
      <c r="D2740" s="55"/>
      <c r="E2740" s="55" t="s">
        <v>1007</v>
      </c>
      <c r="F2740" s="55">
        <v>12.1</v>
      </c>
      <c r="G2740" s="55" t="s">
        <v>800</v>
      </c>
    </row>
    <row r="2741" spans="4:7" ht="14.25" customHeight="1">
      <c r="D2741" s="55"/>
      <c r="F2741" s="55">
        <v>47</v>
      </c>
      <c r="G2741" s="55" t="s">
        <v>801</v>
      </c>
    </row>
    <row r="2742" spans="4:7" ht="14.25" customHeight="1">
      <c r="D2742" s="55"/>
      <c r="E2742" s="55" t="s">
        <v>1504</v>
      </c>
      <c r="F2742" s="55">
        <v>0.4</v>
      </c>
      <c r="G2742" s="55" t="s">
        <v>800</v>
      </c>
    </row>
    <row r="2743" spans="4:7" ht="14.25" customHeight="1">
      <c r="D2743" s="55"/>
      <c r="F2743" s="55">
        <v>0.4</v>
      </c>
      <c r="G2743" s="55" t="s">
        <v>801</v>
      </c>
    </row>
    <row r="2744" spans="4:7" ht="14.25" customHeight="1">
      <c r="D2744" s="55"/>
      <c r="E2744" s="55" t="s">
        <v>1684</v>
      </c>
      <c r="F2744" s="55">
        <v>0.2</v>
      </c>
      <c r="G2744" s="55" t="s">
        <v>800</v>
      </c>
    </row>
    <row r="2745" spans="4:7" ht="14.25" customHeight="1">
      <c r="D2745" s="55"/>
      <c r="F2745" s="55">
        <v>0.9</v>
      </c>
      <c r="G2745" s="55" t="s">
        <v>801</v>
      </c>
    </row>
    <row r="2746" spans="4:7" ht="14.25" customHeight="1">
      <c r="D2746" s="55"/>
      <c r="E2746" s="95" t="s">
        <v>1990</v>
      </c>
      <c r="F2746" s="55">
        <v>0.1</v>
      </c>
      <c r="G2746" s="55" t="s">
        <v>800</v>
      </c>
    </row>
    <row r="2747" spans="4:7" ht="14.25" customHeight="1">
      <c r="D2747" s="55"/>
      <c r="F2747" s="55">
        <v>0.4</v>
      </c>
      <c r="G2747" s="55" t="s">
        <v>801</v>
      </c>
    </row>
    <row r="2748" spans="4:7" ht="14.25" customHeight="1">
      <c r="D2748" s="55"/>
      <c r="E2748" s="55" t="s">
        <v>1991</v>
      </c>
      <c r="F2748" s="55">
        <v>1.2</v>
      </c>
      <c r="G2748" s="55" t="s">
        <v>800</v>
      </c>
    </row>
    <row r="2749" spans="4:7" ht="14.25" customHeight="1">
      <c r="D2749" s="55"/>
      <c r="F2749" s="55">
        <v>0.4</v>
      </c>
      <c r="G2749" s="55" t="s">
        <v>801</v>
      </c>
    </row>
    <row r="2750" spans="4:7" ht="14.25" customHeight="1">
      <c r="D2750" s="55"/>
      <c r="E2750" s="55" t="s">
        <v>1012</v>
      </c>
      <c r="F2750" s="55">
        <v>0.7</v>
      </c>
      <c r="G2750" s="55" t="s">
        <v>800</v>
      </c>
    </row>
    <row r="2751" spans="4:7" ht="14.25" customHeight="1">
      <c r="D2751" s="55"/>
      <c r="F2751" s="55">
        <v>1.3</v>
      </c>
      <c r="G2751" s="55" t="s">
        <v>801</v>
      </c>
    </row>
    <row r="2752" spans="4:7" ht="14.25" customHeight="1">
      <c r="D2752" s="55"/>
      <c r="E2752" s="95" t="s">
        <v>754</v>
      </c>
      <c r="F2752" s="55">
        <v>1.2</v>
      </c>
      <c r="G2752" s="55" t="s">
        <v>800</v>
      </c>
    </row>
    <row r="2753" spans="4:7" ht="14.25" customHeight="1">
      <c r="D2753" s="55"/>
      <c r="F2753" s="55">
        <v>3.5</v>
      </c>
      <c r="G2753" s="55" t="s">
        <v>801</v>
      </c>
    </row>
    <row r="2754" spans="4:7" ht="14.25" customHeight="1">
      <c r="D2754" s="55"/>
      <c r="E2754" s="95" t="s">
        <v>1681</v>
      </c>
      <c r="F2754" s="55">
        <v>1.1000000000000001</v>
      </c>
      <c r="G2754" s="55" t="s">
        <v>800</v>
      </c>
    </row>
    <row r="2755" spans="4:7" ht="14.25" customHeight="1">
      <c r="D2755" s="55"/>
      <c r="F2755" s="55">
        <v>3.9</v>
      </c>
      <c r="G2755" s="55" t="s">
        <v>801</v>
      </c>
    </row>
    <row r="2756" spans="4:7" ht="14.25" customHeight="1">
      <c r="D2756" s="55"/>
      <c r="E2756" s="95" t="s">
        <v>1992</v>
      </c>
      <c r="F2756" s="55">
        <v>0.2</v>
      </c>
      <c r="G2756" s="55" t="s">
        <v>800</v>
      </c>
    </row>
    <row r="2757" spans="4:7" ht="14.25" customHeight="1">
      <c r="D2757" s="55"/>
      <c r="F2757" s="55">
        <v>0.4</v>
      </c>
      <c r="G2757" s="55" t="s">
        <v>801</v>
      </c>
    </row>
    <row r="2758" spans="4:7" ht="14.25" customHeight="1">
      <c r="D2758" s="55"/>
      <c r="E2758" s="55" t="s">
        <v>1015</v>
      </c>
      <c r="F2758" s="55">
        <v>0.4</v>
      </c>
      <c r="G2758" s="55" t="s">
        <v>800</v>
      </c>
    </row>
    <row r="2759" spans="4:7" ht="14.25" customHeight="1">
      <c r="D2759" s="55"/>
      <c r="F2759" s="55">
        <v>0.4</v>
      </c>
      <c r="G2759" s="55" t="s">
        <v>801</v>
      </c>
    </row>
    <row r="2760" spans="4:7" ht="14.25" customHeight="1">
      <c r="D2760" s="55"/>
      <c r="E2760" s="55" t="s">
        <v>1016</v>
      </c>
      <c r="F2760" s="55">
        <v>1</v>
      </c>
      <c r="G2760" s="55" t="s">
        <v>800</v>
      </c>
    </row>
    <row r="2761" spans="4:7" ht="14.25" customHeight="1">
      <c r="D2761" s="55"/>
      <c r="F2761" s="55">
        <v>2.2000000000000002</v>
      </c>
      <c r="G2761" s="55" t="s">
        <v>801</v>
      </c>
    </row>
    <row r="2762" spans="4:7" ht="14.25" customHeight="1">
      <c r="D2762" s="55"/>
      <c r="E2762" s="55" t="s">
        <v>1505</v>
      </c>
      <c r="F2762" s="55">
        <v>0.4</v>
      </c>
      <c r="G2762" s="55" t="s">
        <v>800</v>
      </c>
    </row>
    <row r="2763" spans="4:7" ht="14.25" customHeight="1">
      <c r="D2763" s="55"/>
      <c r="F2763" s="55">
        <v>0.4</v>
      </c>
      <c r="G2763" s="55" t="s">
        <v>801</v>
      </c>
    </row>
    <row r="2764" spans="4:7" ht="14.25" customHeight="1">
      <c r="D2764" s="55"/>
      <c r="E2764" s="55" t="s">
        <v>872</v>
      </c>
      <c r="F2764" s="55">
        <v>5.8</v>
      </c>
      <c r="G2764" s="55" t="s">
        <v>800</v>
      </c>
    </row>
    <row r="2765" spans="4:7" ht="14.25" customHeight="1">
      <c r="D2765" s="55"/>
      <c r="F2765" s="55">
        <v>10.9</v>
      </c>
      <c r="G2765" s="55" t="s">
        <v>801</v>
      </c>
    </row>
    <row r="2766" spans="4:7" ht="14.25" customHeight="1">
      <c r="D2766" s="55"/>
      <c r="E2766" s="55" t="s">
        <v>1510</v>
      </c>
      <c r="F2766" s="55">
        <v>0.9</v>
      </c>
      <c r="G2766" s="55" t="s">
        <v>800</v>
      </c>
    </row>
    <row r="2767" spans="4:7" ht="14.25" customHeight="1">
      <c r="D2767" s="55"/>
      <c r="F2767" s="55">
        <v>0.9</v>
      </c>
      <c r="G2767" s="55" t="s">
        <v>801</v>
      </c>
    </row>
    <row r="2768" spans="4:7" ht="14.25" customHeight="1">
      <c r="D2768" s="55"/>
      <c r="E2768" s="55" t="s">
        <v>883</v>
      </c>
      <c r="F2768" s="55">
        <v>1.1000000000000001</v>
      </c>
      <c r="G2768" s="55" t="s">
        <v>800</v>
      </c>
    </row>
    <row r="2769" spans="1:26" ht="14.25" customHeight="1">
      <c r="D2769" s="55"/>
      <c r="F2769" s="55">
        <v>0</v>
      </c>
      <c r="G2769" s="55" t="s">
        <v>801</v>
      </c>
    </row>
    <row r="2770" spans="1:26" ht="14.25" customHeight="1">
      <c r="A2770" s="63"/>
      <c r="B2770" s="63"/>
      <c r="C2770" s="63"/>
      <c r="D2770" s="63"/>
      <c r="E2770" s="63"/>
      <c r="F2770" s="63"/>
      <c r="G2770" s="63"/>
      <c r="H2770" s="63"/>
      <c r="I2770" s="63"/>
      <c r="J2770" s="63"/>
      <c r="K2770" s="63"/>
      <c r="L2770" s="63"/>
      <c r="M2770" s="63"/>
      <c r="N2770" s="63"/>
      <c r="O2770" s="63"/>
      <c r="P2770" s="63"/>
      <c r="Q2770" s="63"/>
      <c r="R2770" s="63"/>
      <c r="S2770" s="63"/>
      <c r="T2770" s="63"/>
      <c r="U2770" s="63"/>
      <c r="V2770" s="63"/>
      <c r="W2770" s="63"/>
      <c r="X2770" s="63"/>
      <c r="Y2770" s="63"/>
      <c r="Z2770" s="63"/>
    </row>
    <row r="2771" spans="1:26" ht="14.25" customHeight="1">
      <c r="A2771" s="55" t="s">
        <v>702</v>
      </c>
      <c r="B2771" s="95" t="s">
        <v>703</v>
      </c>
      <c r="C2771" s="55">
        <v>182</v>
      </c>
      <c r="D2771" s="55" t="s">
        <v>1993</v>
      </c>
      <c r="E2771" s="55" t="s">
        <v>788</v>
      </c>
      <c r="F2771" s="55">
        <v>40</v>
      </c>
      <c r="G2771" s="55" t="s">
        <v>791</v>
      </c>
      <c r="H2771" s="57" t="s">
        <v>63</v>
      </c>
      <c r="I2771" s="57" t="s">
        <v>793</v>
      </c>
      <c r="J2771" s="57">
        <v>2015</v>
      </c>
      <c r="K2771" s="57" t="s">
        <v>794</v>
      </c>
      <c r="L2771" s="58" t="s">
        <v>795</v>
      </c>
    </row>
    <row r="2772" spans="1:26" ht="14.25" customHeight="1">
      <c r="D2772" s="55" t="s">
        <v>797</v>
      </c>
      <c r="E2772" s="55" t="s">
        <v>831</v>
      </c>
      <c r="F2772" s="55">
        <v>4.3</v>
      </c>
      <c r="G2772" s="55" t="s">
        <v>800</v>
      </c>
    </row>
    <row r="2773" spans="1:26" ht="14.25" customHeight="1">
      <c r="F2773" s="55">
        <v>33.299999999999997</v>
      </c>
      <c r="G2773" s="55" t="s">
        <v>801</v>
      </c>
    </row>
    <row r="2774" spans="1:26" ht="14.25" customHeight="1">
      <c r="E2774" s="55" t="s">
        <v>1408</v>
      </c>
      <c r="F2774" s="55">
        <v>7.7</v>
      </c>
      <c r="G2774" s="55" t="s">
        <v>800</v>
      </c>
    </row>
    <row r="2775" spans="1:26" ht="14.25" customHeight="1">
      <c r="F2775" s="55">
        <v>33.299999999999997</v>
      </c>
      <c r="G2775" s="55" t="s">
        <v>801</v>
      </c>
    </row>
    <row r="2776" spans="1:26" ht="14.25" customHeight="1">
      <c r="E2776" s="95" t="s">
        <v>939</v>
      </c>
      <c r="F2776" s="55">
        <v>86.4</v>
      </c>
      <c r="G2776" s="55" t="s">
        <v>800</v>
      </c>
    </row>
    <row r="2777" spans="1:26" ht="14.25" customHeight="1">
      <c r="F2777" s="55">
        <v>33.299999999999997</v>
      </c>
      <c r="G2777" s="55" t="s">
        <v>801</v>
      </c>
    </row>
    <row r="2778" spans="1:26" ht="14.25" customHeight="1">
      <c r="E2778" s="55" t="s">
        <v>872</v>
      </c>
      <c r="F2778" s="55">
        <v>0.3</v>
      </c>
      <c r="G2778" s="55" t="s">
        <v>800</v>
      </c>
    </row>
    <row r="2779" spans="1:26" ht="14.25" customHeight="1">
      <c r="F2779" s="55">
        <v>16.7</v>
      </c>
      <c r="G2779" s="55" t="s">
        <v>801</v>
      </c>
    </row>
    <row r="2780" spans="1:26" ht="14.25" customHeight="1">
      <c r="E2780" s="55" t="s">
        <v>883</v>
      </c>
      <c r="F2780" s="55">
        <v>1.2</v>
      </c>
      <c r="G2780" s="55" t="s">
        <v>800</v>
      </c>
    </row>
    <row r="2781" spans="1:26" ht="14.25" customHeight="1">
      <c r="F2781" s="55">
        <v>0</v>
      </c>
      <c r="G2781" s="55" t="s">
        <v>801</v>
      </c>
    </row>
    <row r="2782" spans="1:26" ht="14.25" customHeight="1">
      <c r="A2782" s="63"/>
      <c r="B2782" s="63"/>
      <c r="C2782" s="63"/>
      <c r="D2782" s="63"/>
      <c r="E2782" s="63"/>
      <c r="F2782" s="63"/>
      <c r="G2782" s="63"/>
      <c r="H2782" s="63"/>
      <c r="I2782" s="63"/>
      <c r="J2782" s="63"/>
      <c r="K2782" s="63"/>
      <c r="L2782" s="63"/>
      <c r="M2782" s="63"/>
      <c r="N2782" s="63"/>
      <c r="O2782" s="63"/>
      <c r="P2782" s="63"/>
      <c r="Q2782" s="63"/>
      <c r="R2782" s="63"/>
      <c r="S2782" s="63"/>
      <c r="T2782" s="63"/>
      <c r="U2782" s="63"/>
      <c r="V2782" s="63"/>
      <c r="W2782" s="63"/>
      <c r="X2782" s="63"/>
      <c r="Y2782" s="63"/>
      <c r="Z2782" s="63"/>
    </row>
    <row r="2783" spans="1:26" ht="14.25" customHeight="1">
      <c r="A2783" s="55" t="s">
        <v>775</v>
      </c>
      <c r="B2783" s="95" t="s">
        <v>777</v>
      </c>
      <c r="C2783" s="55">
        <v>7</v>
      </c>
      <c r="D2783" s="55" t="s">
        <v>1994</v>
      </c>
      <c r="E2783" s="109" t="s">
        <v>1995</v>
      </c>
      <c r="F2783" s="110">
        <v>99</v>
      </c>
      <c r="G2783" s="109" t="s">
        <v>1996</v>
      </c>
      <c r="H2783" s="55" t="s">
        <v>1997</v>
      </c>
      <c r="I2783" s="55" t="s">
        <v>71</v>
      </c>
      <c r="J2783" s="55" t="s">
        <v>1998</v>
      </c>
      <c r="K2783" s="55" t="s">
        <v>1999</v>
      </c>
    </row>
    <row r="2784" spans="1:26" ht="14.25" customHeight="1">
      <c r="D2784" s="55" t="s">
        <v>2000</v>
      </c>
      <c r="E2784" s="111"/>
      <c r="F2784" s="110">
        <v>73</v>
      </c>
      <c r="G2784" s="109" t="s">
        <v>2001</v>
      </c>
    </row>
    <row r="2785" spans="1:26" ht="14.25" customHeight="1">
      <c r="E2785" s="111"/>
      <c r="F2785" s="110">
        <v>71</v>
      </c>
      <c r="G2785" s="109" t="s">
        <v>2002</v>
      </c>
    </row>
    <row r="2786" spans="1:26" ht="14.25" customHeight="1">
      <c r="E2786" s="111"/>
      <c r="F2786" s="110">
        <v>123</v>
      </c>
      <c r="G2786" s="109" t="s">
        <v>2003</v>
      </c>
    </row>
    <row r="2787" spans="1:26" ht="14.25" customHeight="1">
      <c r="E2787" s="112" t="s">
        <v>2004</v>
      </c>
      <c r="F2787" s="110">
        <v>57</v>
      </c>
      <c r="G2787" s="109" t="s">
        <v>1996</v>
      </c>
    </row>
    <row r="2788" spans="1:26" ht="14.25" customHeight="1">
      <c r="E2788" s="111"/>
      <c r="F2788" s="110">
        <v>55</v>
      </c>
      <c r="G2788" s="109" t="s">
        <v>2001</v>
      </c>
    </row>
    <row r="2789" spans="1:26" ht="14.25" customHeight="1">
      <c r="E2789" s="111"/>
      <c r="F2789" s="110">
        <v>57</v>
      </c>
      <c r="G2789" s="109" t="s">
        <v>2002</v>
      </c>
    </row>
    <row r="2790" spans="1:26" ht="14.25" customHeight="1">
      <c r="E2790" s="111"/>
      <c r="F2790" s="110">
        <v>64</v>
      </c>
      <c r="G2790" s="109" t="s">
        <v>2003</v>
      </c>
    </row>
    <row r="2791" spans="1:26" ht="14.25" customHeight="1">
      <c r="E2791" s="113" t="s">
        <v>2005</v>
      </c>
      <c r="F2791" s="110">
        <v>33</v>
      </c>
      <c r="G2791" s="109" t="s">
        <v>1996</v>
      </c>
    </row>
    <row r="2792" spans="1:26" ht="14.25" customHeight="1">
      <c r="E2792" s="109"/>
      <c r="F2792" s="110">
        <v>13</v>
      </c>
      <c r="G2792" s="109" t="s">
        <v>2001</v>
      </c>
    </row>
    <row r="2793" spans="1:26" ht="14.25" customHeight="1">
      <c r="E2793" s="111"/>
      <c r="F2793" s="110">
        <v>29</v>
      </c>
      <c r="G2793" s="109" t="s">
        <v>2002</v>
      </c>
    </row>
    <row r="2794" spans="1:26" ht="14.25" customHeight="1">
      <c r="E2794" s="111"/>
      <c r="F2794" s="110">
        <v>13</v>
      </c>
      <c r="G2794" s="109" t="s">
        <v>2003</v>
      </c>
    </row>
    <row r="2795" spans="1:26" ht="14.25" customHeight="1">
      <c r="A2795" s="63"/>
      <c r="B2795" s="63"/>
      <c r="C2795" s="63"/>
      <c r="D2795" s="63"/>
      <c r="E2795" s="63"/>
      <c r="F2795" s="63"/>
      <c r="G2795" s="63"/>
      <c r="H2795" s="63"/>
      <c r="I2795" s="63"/>
      <c r="J2795" s="63"/>
      <c r="K2795" s="63"/>
      <c r="L2795" s="63"/>
      <c r="M2795" s="63"/>
      <c r="N2795" s="63"/>
      <c r="O2795" s="63"/>
      <c r="P2795" s="63"/>
      <c r="Q2795" s="63"/>
      <c r="R2795" s="63"/>
      <c r="S2795" s="63"/>
      <c r="T2795" s="63"/>
      <c r="U2795" s="63"/>
      <c r="V2795" s="63"/>
      <c r="W2795" s="63"/>
      <c r="X2795" s="63"/>
      <c r="Y2795" s="63"/>
      <c r="Z2795" s="63"/>
    </row>
    <row r="2796" spans="1:26" ht="14.25" customHeight="1">
      <c r="A2796" s="55" t="s">
        <v>805</v>
      </c>
      <c r="B2796" s="95" t="s">
        <v>807</v>
      </c>
      <c r="C2796" s="55">
        <v>7</v>
      </c>
      <c r="D2796" s="55" t="s">
        <v>2006</v>
      </c>
      <c r="E2796" s="55" t="s">
        <v>788</v>
      </c>
      <c r="F2796" s="55">
        <v>86</v>
      </c>
      <c r="G2796" s="55" t="s">
        <v>791</v>
      </c>
      <c r="H2796" s="57" t="s">
        <v>63</v>
      </c>
      <c r="I2796" s="57" t="s">
        <v>793</v>
      </c>
      <c r="J2796" s="57">
        <v>2015</v>
      </c>
      <c r="K2796" s="57" t="s">
        <v>794</v>
      </c>
      <c r="L2796" s="58" t="s">
        <v>795</v>
      </c>
    </row>
    <row r="2797" spans="1:26" ht="14.25" customHeight="1">
      <c r="D2797" s="55" t="s">
        <v>797</v>
      </c>
      <c r="E2797" s="55" t="s">
        <v>883</v>
      </c>
      <c r="F2797" s="55">
        <v>100</v>
      </c>
      <c r="G2797" s="55" t="s">
        <v>800</v>
      </c>
    </row>
    <row r="2798" spans="1:26" ht="14.25" customHeight="1">
      <c r="F2798" s="55">
        <v>0</v>
      </c>
      <c r="G2798" s="55" t="s">
        <v>801</v>
      </c>
    </row>
    <row r="2799" spans="1:26" ht="14.25" customHeight="1">
      <c r="A2799" s="63"/>
      <c r="B2799" s="63"/>
      <c r="C2799" s="63"/>
      <c r="D2799" s="63"/>
      <c r="E2799" s="63"/>
      <c r="F2799" s="63"/>
      <c r="G2799" s="63"/>
      <c r="H2799" s="63"/>
      <c r="I2799" s="63"/>
      <c r="J2799" s="63"/>
      <c r="K2799" s="63"/>
      <c r="L2799" s="63"/>
      <c r="M2799" s="63"/>
      <c r="N2799" s="63"/>
      <c r="O2799" s="63"/>
      <c r="P2799" s="63"/>
      <c r="Q2799" s="63"/>
      <c r="R2799" s="63"/>
      <c r="S2799" s="63"/>
      <c r="T2799" s="63"/>
      <c r="U2799" s="63"/>
      <c r="V2799" s="63"/>
      <c r="W2799" s="63"/>
      <c r="X2799" s="63"/>
      <c r="Y2799" s="63"/>
      <c r="Z2799" s="63"/>
    </row>
    <row r="2800" spans="1:26" ht="14.25" customHeight="1">
      <c r="A2800" s="55" t="s">
        <v>815</v>
      </c>
      <c r="B2800" s="95" t="s">
        <v>816</v>
      </c>
      <c r="C2800" s="55">
        <v>4</v>
      </c>
      <c r="D2800" s="55" t="s">
        <v>1940</v>
      </c>
      <c r="E2800" s="55" t="s">
        <v>788</v>
      </c>
      <c r="F2800" s="55">
        <v>77.7</v>
      </c>
      <c r="G2800" s="55" t="s">
        <v>1563</v>
      </c>
      <c r="H2800" s="55" t="s">
        <v>63</v>
      </c>
      <c r="I2800" s="55" t="s">
        <v>1564</v>
      </c>
      <c r="J2800" s="55" t="s">
        <v>1565</v>
      </c>
      <c r="K2800" s="55" t="s">
        <v>1566</v>
      </c>
    </row>
    <row r="2801" spans="1:12" ht="14.25" customHeight="1">
      <c r="E2801" s="55" t="s">
        <v>768</v>
      </c>
      <c r="F2801" s="55">
        <v>60.76</v>
      </c>
      <c r="G2801" s="55" t="s">
        <v>1567</v>
      </c>
    </row>
    <row r="2802" spans="1:12" ht="14.25" customHeight="1">
      <c r="F2802" s="55">
        <v>50</v>
      </c>
      <c r="G2802" s="55" t="s">
        <v>1568</v>
      </c>
    </row>
    <row r="2803" spans="1:12" ht="14.25" customHeight="1">
      <c r="E2803" s="55" t="s">
        <v>2007</v>
      </c>
      <c r="F2803" s="55">
        <v>88.74</v>
      </c>
      <c r="G2803" s="55" t="s">
        <v>1567</v>
      </c>
    </row>
    <row r="2804" spans="1:12" ht="14.25" customHeight="1">
      <c r="F2804" s="55">
        <v>50</v>
      </c>
      <c r="G2804" s="55" t="s">
        <v>1568</v>
      </c>
    </row>
    <row r="2805" spans="1:12" ht="14.25" customHeight="1">
      <c r="E2805" s="55" t="s">
        <v>831</v>
      </c>
      <c r="F2805" s="55">
        <v>5.41</v>
      </c>
      <c r="G2805" s="55" t="s">
        <v>1567</v>
      </c>
    </row>
    <row r="2806" spans="1:12" ht="14.25" customHeight="1">
      <c r="F2806" s="55">
        <v>50</v>
      </c>
      <c r="G2806" s="55" t="s">
        <v>1568</v>
      </c>
    </row>
    <row r="2807" spans="1:12" ht="14.25" customHeight="1">
      <c r="E2807" s="55" t="s">
        <v>1574</v>
      </c>
      <c r="F2807" s="55">
        <v>5.09</v>
      </c>
      <c r="G2807" s="55" t="s">
        <v>1567</v>
      </c>
    </row>
    <row r="2808" spans="1:12" ht="14.25" customHeight="1">
      <c r="F2808" s="55">
        <v>50</v>
      </c>
      <c r="G2808" s="55" t="s">
        <v>1568</v>
      </c>
    </row>
    <row r="2809" spans="1:12" ht="14.25" customHeight="1">
      <c r="F2809" s="55"/>
      <c r="G2809" s="55"/>
    </row>
    <row r="2810" spans="1:12" ht="14.25" customHeight="1">
      <c r="A2810" s="55" t="s">
        <v>815</v>
      </c>
      <c r="B2810" s="95" t="s">
        <v>816</v>
      </c>
      <c r="C2810" s="55">
        <v>34</v>
      </c>
      <c r="D2810" s="55" t="s">
        <v>2008</v>
      </c>
      <c r="E2810" s="55" t="s">
        <v>788</v>
      </c>
      <c r="F2810" s="55">
        <v>62</v>
      </c>
      <c r="G2810" s="55" t="s">
        <v>1563</v>
      </c>
      <c r="H2810" s="57" t="s">
        <v>63</v>
      </c>
      <c r="I2810" s="57" t="s">
        <v>793</v>
      </c>
      <c r="J2810" s="57">
        <v>2015</v>
      </c>
      <c r="K2810" s="57" t="s">
        <v>794</v>
      </c>
      <c r="L2810" s="58" t="s">
        <v>795</v>
      </c>
    </row>
    <row r="2811" spans="1:12" ht="14.25" customHeight="1">
      <c r="D2811" s="55" t="s">
        <v>797</v>
      </c>
      <c r="E2811" s="55" t="s">
        <v>2009</v>
      </c>
      <c r="F2811" s="55">
        <v>3.7</v>
      </c>
      <c r="G2811" s="55" t="s">
        <v>800</v>
      </c>
    </row>
    <row r="2812" spans="1:12" ht="14.25" customHeight="1">
      <c r="F2812" s="55">
        <v>7.7</v>
      </c>
      <c r="G2812" s="55" t="s">
        <v>801</v>
      </c>
    </row>
    <row r="2813" spans="1:12" ht="14.25" customHeight="1">
      <c r="E2813" s="95" t="s">
        <v>2010</v>
      </c>
      <c r="F2813" s="55">
        <v>5.4</v>
      </c>
      <c r="G2813" s="55" t="s">
        <v>800</v>
      </c>
    </row>
    <row r="2814" spans="1:12" ht="14.25" customHeight="1">
      <c r="F2814" s="55">
        <v>7.7</v>
      </c>
      <c r="G2814" s="55" t="s">
        <v>801</v>
      </c>
    </row>
    <row r="2815" spans="1:12" ht="14.25" customHeight="1">
      <c r="E2815" s="55" t="s">
        <v>1352</v>
      </c>
      <c r="F2815" s="55">
        <v>18.3</v>
      </c>
      <c r="G2815" s="55" t="s">
        <v>800</v>
      </c>
    </row>
    <row r="2816" spans="1:12" ht="14.25" customHeight="1">
      <c r="F2816" s="55">
        <v>7.7</v>
      </c>
      <c r="G2816" s="55" t="s">
        <v>801</v>
      </c>
    </row>
    <row r="2817" spans="5:7" ht="14.25" customHeight="1">
      <c r="E2817" s="55" t="s">
        <v>1891</v>
      </c>
      <c r="F2817" s="55">
        <v>1.1000000000000001</v>
      </c>
      <c r="G2817" s="55" t="s">
        <v>800</v>
      </c>
    </row>
    <row r="2818" spans="5:7" ht="14.25" customHeight="1">
      <c r="F2818" s="55">
        <v>7.7</v>
      </c>
      <c r="G2818" s="55" t="s">
        <v>801</v>
      </c>
    </row>
    <row r="2819" spans="5:7" ht="14.25" customHeight="1">
      <c r="E2819" s="55" t="s">
        <v>1403</v>
      </c>
      <c r="F2819" s="55">
        <v>3.7</v>
      </c>
      <c r="G2819" s="55" t="s">
        <v>800</v>
      </c>
    </row>
    <row r="2820" spans="5:7" ht="14.25" customHeight="1">
      <c r="F2820" s="55">
        <v>7.7</v>
      </c>
      <c r="G2820" s="55" t="s">
        <v>801</v>
      </c>
    </row>
    <row r="2821" spans="5:7" ht="14.25" customHeight="1">
      <c r="E2821" s="95" t="s">
        <v>1206</v>
      </c>
      <c r="F2821" s="55">
        <v>9.5</v>
      </c>
      <c r="G2821" s="55" t="s">
        <v>800</v>
      </c>
    </row>
    <row r="2822" spans="5:7" ht="14.25" customHeight="1">
      <c r="F2822" s="55">
        <v>7.7</v>
      </c>
      <c r="G2822" s="55" t="s">
        <v>801</v>
      </c>
    </row>
    <row r="2823" spans="5:7" ht="14.25" customHeight="1">
      <c r="E2823" s="95" t="s">
        <v>2011</v>
      </c>
      <c r="F2823" s="55">
        <v>57</v>
      </c>
      <c r="G2823" s="55" t="s">
        <v>800</v>
      </c>
    </row>
    <row r="2824" spans="5:7" ht="14.25" customHeight="1">
      <c r="F2824" s="55">
        <v>7.7</v>
      </c>
      <c r="G2824" s="55" t="s">
        <v>801</v>
      </c>
    </row>
    <row r="2825" spans="5:7" ht="14.25" customHeight="1">
      <c r="E2825" s="55" t="s">
        <v>857</v>
      </c>
      <c r="F2825" s="55">
        <v>0.2</v>
      </c>
      <c r="G2825" s="55" t="s">
        <v>800</v>
      </c>
    </row>
    <row r="2826" spans="5:7" ht="14.25" customHeight="1">
      <c r="F2826" s="55">
        <v>7.7</v>
      </c>
      <c r="G2826" s="55" t="s">
        <v>801</v>
      </c>
    </row>
    <row r="2827" spans="5:7" ht="14.25" customHeight="1">
      <c r="E2827" s="95" t="s">
        <v>725</v>
      </c>
      <c r="F2827" s="55">
        <v>0.5</v>
      </c>
      <c r="G2827" s="55" t="s">
        <v>800</v>
      </c>
    </row>
    <row r="2828" spans="5:7" ht="14.25" customHeight="1">
      <c r="F2828" s="55">
        <v>7.7</v>
      </c>
      <c r="G2828" s="55" t="s">
        <v>801</v>
      </c>
    </row>
    <row r="2829" spans="5:7" ht="14.25" customHeight="1">
      <c r="E2829" s="55" t="s">
        <v>1007</v>
      </c>
      <c r="F2829" s="55">
        <v>0.4</v>
      </c>
      <c r="G2829" s="55" t="s">
        <v>800</v>
      </c>
    </row>
    <row r="2830" spans="5:7" ht="14.25" customHeight="1">
      <c r="F2830" s="55">
        <v>38.5</v>
      </c>
      <c r="G2830" s="55" t="s">
        <v>801</v>
      </c>
    </row>
    <row r="2831" spans="5:7" ht="14.25" customHeight="1">
      <c r="E2831" s="55" t="s">
        <v>883</v>
      </c>
      <c r="F2831" s="55">
        <v>0.2</v>
      </c>
      <c r="G2831" s="55" t="s">
        <v>800</v>
      </c>
    </row>
    <row r="2832" spans="5:7" ht="14.25" customHeight="1">
      <c r="F2832" s="55">
        <v>0</v>
      </c>
      <c r="G2832" s="55" t="s">
        <v>801</v>
      </c>
    </row>
    <row r="2833" spans="1:26" ht="14.25" customHeight="1">
      <c r="A2833" s="63"/>
      <c r="B2833" s="63"/>
      <c r="C2833" s="63"/>
      <c r="D2833" s="63"/>
      <c r="E2833" s="63"/>
      <c r="F2833" s="63"/>
      <c r="G2833" s="63"/>
      <c r="H2833" s="63"/>
      <c r="I2833" s="63"/>
      <c r="J2833" s="63"/>
      <c r="K2833" s="63"/>
      <c r="L2833" s="63"/>
      <c r="M2833" s="63"/>
      <c r="N2833" s="63"/>
      <c r="O2833" s="63"/>
      <c r="P2833" s="63"/>
      <c r="Q2833" s="63"/>
      <c r="R2833" s="63"/>
      <c r="S2833" s="63"/>
      <c r="T2833" s="63"/>
      <c r="U2833" s="63"/>
      <c r="V2833" s="63"/>
      <c r="W2833" s="63"/>
      <c r="X2833" s="63"/>
      <c r="Y2833" s="63"/>
      <c r="Z2833" s="63"/>
    </row>
    <row r="2834" spans="1:26" ht="14.25" customHeight="1">
      <c r="A2834" s="55" t="s">
        <v>859</v>
      </c>
      <c r="B2834" s="95" t="s">
        <v>860</v>
      </c>
    </row>
    <row r="2835" spans="1:26" ht="14.25" customHeight="1"/>
    <row r="2836" spans="1:26" ht="14.25" customHeight="1"/>
    <row r="2837" spans="1:26" ht="14.25" customHeight="1">
      <c r="A2837" s="63"/>
      <c r="B2837" s="63"/>
      <c r="C2837" s="63"/>
      <c r="D2837" s="63"/>
      <c r="E2837" s="63"/>
      <c r="F2837" s="63"/>
      <c r="G2837" s="63"/>
      <c r="H2837" s="63"/>
      <c r="I2837" s="63"/>
      <c r="J2837" s="63"/>
      <c r="K2837" s="63"/>
      <c r="L2837" s="63"/>
      <c r="M2837" s="63"/>
      <c r="N2837" s="63"/>
      <c r="O2837" s="63"/>
      <c r="P2837" s="63"/>
      <c r="Q2837" s="63"/>
      <c r="R2837" s="63"/>
      <c r="S2837" s="63"/>
      <c r="T2837" s="63"/>
      <c r="U2837" s="63"/>
      <c r="V2837" s="63"/>
      <c r="W2837" s="63"/>
      <c r="X2837" s="63"/>
      <c r="Y2837" s="63"/>
      <c r="Z2837" s="63"/>
    </row>
    <row r="2838" spans="1:26" ht="14.25" customHeight="1">
      <c r="A2838" s="30" t="s">
        <v>833</v>
      </c>
      <c r="B2838" s="15" t="s">
        <v>835</v>
      </c>
      <c r="C2838" s="55">
        <v>28</v>
      </c>
      <c r="D2838" s="55" t="s">
        <v>2012</v>
      </c>
      <c r="E2838" s="55" t="s">
        <v>788</v>
      </c>
      <c r="F2838" s="55">
        <v>75</v>
      </c>
      <c r="G2838" s="55" t="s">
        <v>1563</v>
      </c>
      <c r="H2838" s="55" t="s">
        <v>63</v>
      </c>
      <c r="I2838" s="55" t="s">
        <v>1564</v>
      </c>
      <c r="J2838" s="55" t="s">
        <v>1565</v>
      </c>
      <c r="K2838" s="55" t="s">
        <v>1566</v>
      </c>
    </row>
    <row r="2839" spans="1:26" ht="14.25" customHeight="1">
      <c r="E2839" s="55" t="s">
        <v>1007</v>
      </c>
      <c r="F2839" s="55">
        <v>5.87</v>
      </c>
      <c r="G2839" s="55" t="s">
        <v>1567</v>
      </c>
    </row>
    <row r="2840" spans="1:26" ht="14.25" customHeight="1">
      <c r="F2840" s="55">
        <v>14.3</v>
      </c>
      <c r="G2840" s="55" t="s">
        <v>1568</v>
      </c>
    </row>
    <row r="2841" spans="1:26" ht="14.25" customHeight="1">
      <c r="E2841" s="55" t="s">
        <v>824</v>
      </c>
      <c r="F2841" s="55">
        <v>6.16</v>
      </c>
      <c r="G2841" s="55" t="s">
        <v>1567</v>
      </c>
    </row>
    <row r="2842" spans="1:26" ht="14.25" customHeight="1">
      <c r="F2842" s="55">
        <v>14.3</v>
      </c>
      <c r="G2842" s="55" t="s">
        <v>1568</v>
      </c>
    </row>
    <row r="2843" spans="1:26" ht="14.25" customHeight="1">
      <c r="E2843" s="55" t="s">
        <v>831</v>
      </c>
      <c r="F2843" s="55">
        <v>3.85</v>
      </c>
      <c r="G2843" s="55" t="s">
        <v>1567</v>
      </c>
    </row>
    <row r="2844" spans="1:26" ht="14.25" customHeight="1">
      <c r="F2844" s="55">
        <v>14.3</v>
      </c>
      <c r="G2844" s="55" t="s">
        <v>1568</v>
      </c>
    </row>
    <row r="2845" spans="1:26" ht="14.25" customHeight="1">
      <c r="E2845" s="55" t="s">
        <v>1555</v>
      </c>
      <c r="F2845" s="55">
        <v>1.59</v>
      </c>
      <c r="G2845" s="55" t="s">
        <v>1567</v>
      </c>
    </row>
    <row r="2846" spans="1:26" ht="14.25" customHeight="1">
      <c r="F2846" s="55">
        <v>14.3</v>
      </c>
      <c r="G2846" s="55" t="s">
        <v>1568</v>
      </c>
    </row>
    <row r="2847" spans="1:26" ht="14.25" customHeight="1">
      <c r="E2847" s="55" t="s">
        <v>1574</v>
      </c>
      <c r="F2847" s="55">
        <v>82.53</v>
      </c>
      <c r="G2847" s="55" t="s">
        <v>1567</v>
      </c>
    </row>
    <row r="2848" spans="1:26" ht="14.25" customHeight="1">
      <c r="F2848" s="55">
        <v>42.86</v>
      </c>
      <c r="G2848" s="55" t="s">
        <v>1568</v>
      </c>
    </row>
    <row r="2849" spans="1:12" ht="14.25" customHeight="1">
      <c r="F2849" s="55"/>
      <c r="G2849" s="55"/>
    </row>
    <row r="2850" spans="1:12" ht="14.25" customHeight="1">
      <c r="A2850" s="30" t="s">
        <v>833</v>
      </c>
      <c r="B2850" s="15" t="s">
        <v>835</v>
      </c>
      <c r="C2850" s="55">
        <v>43</v>
      </c>
      <c r="D2850" s="55" t="s">
        <v>2013</v>
      </c>
      <c r="E2850" s="55" t="s">
        <v>788</v>
      </c>
      <c r="F2850" s="55">
        <v>44</v>
      </c>
      <c r="G2850" s="55" t="s">
        <v>1563</v>
      </c>
      <c r="H2850" s="57" t="s">
        <v>63</v>
      </c>
      <c r="I2850" s="57" t="s">
        <v>793</v>
      </c>
      <c r="J2850" s="57">
        <v>2015</v>
      </c>
      <c r="K2850" s="57" t="s">
        <v>794</v>
      </c>
      <c r="L2850" s="58" t="s">
        <v>795</v>
      </c>
    </row>
    <row r="2851" spans="1:12" ht="14.25" customHeight="1">
      <c r="D2851" s="55" t="s">
        <v>797</v>
      </c>
      <c r="E2851" s="95" t="s">
        <v>1851</v>
      </c>
      <c r="F2851" s="55">
        <v>0.1</v>
      </c>
      <c r="G2851" s="55" t="s">
        <v>800</v>
      </c>
    </row>
    <row r="2852" spans="1:12" ht="14.25" customHeight="1">
      <c r="F2852" s="55">
        <v>12.5</v>
      </c>
      <c r="G2852" s="55" t="s">
        <v>801</v>
      </c>
    </row>
    <row r="2853" spans="1:12" ht="14.25" customHeight="1">
      <c r="E2853" s="55" t="s">
        <v>824</v>
      </c>
      <c r="F2853" s="55">
        <v>0.1</v>
      </c>
      <c r="G2853" s="55" t="s">
        <v>800</v>
      </c>
    </row>
    <row r="2854" spans="1:12" ht="14.25" customHeight="1">
      <c r="F2854" s="55">
        <v>8.3000000000000007</v>
      </c>
      <c r="G2854" s="55" t="s">
        <v>801</v>
      </c>
    </row>
    <row r="2855" spans="1:12" ht="14.25" customHeight="1">
      <c r="E2855" s="55" t="s">
        <v>1586</v>
      </c>
      <c r="F2855" s="55">
        <v>1</v>
      </c>
      <c r="G2855" s="55" t="s">
        <v>800</v>
      </c>
    </row>
    <row r="2856" spans="1:12" ht="14.25" customHeight="1">
      <c r="F2856" s="55">
        <v>8.3000000000000007</v>
      </c>
      <c r="G2856" s="55" t="s">
        <v>801</v>
      </c>
    </row>
    <row r="2857" spans="1:12" ht="14.25" customHeight="1">
      <c r="E2857" s="55" t="s">
        <v>831</v>
      </c>
      <c r="F2857" s="55">
        <v>1</v>
      </c>
      <c r="G2857" s="55" t="s">
        <v>800</v>
      </c>
    </row>
    <row r="2858" spans="1:12" ht="14.25" customHeight="1">
      <c r="F2858" s="55">
        <v>12.5</v>
      </c>
      <c r="G2858" s="55" t="s">
        <v>801</v>
      </c>
    </row>
    <row r="2859" spans="1:12" ht="14.25" customHeight="1">
      <c r="E2859" s="55" t="s">
        <v>1496</v>
      </c>
      <c r="F2859" s="55">
        <v>31.9</v>
      </c>
      <c r="G2859" s="55" t="s">
        <v>800</v>
      </c>
    </row>
    <row r="2860" spans="1:12" ht="14.25" customHeight="1">
      <c r="F2860" s="55">
        <v>16.7</v>
      </c>
      <c r="G2860" s="55" t="s">
        <v>801</v>
      </c>
    </row>
    <row r="2861" spans="1:12" ht="14.25" customHeight="1">
      <c r="E2861" s="55" t="s">
        <v>1501</v>
      </c>
      <c r="F2861" s="55">
        <v>0.2</v>
      </c>
      <c r="G2861" s="55" t="s">
        <v>800</v>
      </c>
    </row>
    <row r="2862" spans="1:12" ht="14.25" customHeight="1">
      <c r="F2862" s="55">
        <v>4.2</v>
      </c>
      <c r="G2862" s="55" t="s">
        <v>801</v>
      </c>
    </row>
    <row r="2863" spans="1:12" ht="14.25" customHeight="1">
      <c r="E2863" s="95" t="s">
        <v>725</v>
      </c>
      <c r="F2863" s="55">
        <v>4.7</v>
      </c>
      <c r="G2863" s="55" t="s">
        <v>800</v>
      </c>
    </row>
    <row r="2864" spans="1:12" ht="14.25" customHeight="1">
      <c r="F2864" s="55">
        <v>8.3000000000000007</v>
      </c>
      <c r="G2864" s="55" t="s">
        <v>801</v>
      </c>
    </row>
    <row r="2865" spans="1:26" ht="14.25" customHeight="1">
      <c r="E2865" s="55" t="s">
        <v>1007</v>
      </c>
      <c r="F2865" s="55">
        <v>56.9</v>
      </c>
      <c r="G2865" s="55" t="s">
        <v>800</v>
      </c>
    </row>
    <row r="2866" spans="1:26" ht="14.25" customHeight="1">
      <c r="F2866" s="55">
        <v>58.3</v>
      </c>
      <c r="G2866" s="55" t="s">
        <v>801</v>
      </c>
    </row>
    <row r="2867" spans="1:26" ht="14.25" customHeight="1">
      <c r="E2867" s="95" t="s">
        <v>2014</v>
      </c>
      <c r="F2867" s="55">
        <v>0.1</v>
      </c>
      <c r="G2867" s="55" t="s">
        <v>800</v>
      </c>
    </row>
    <row r="2868" spans="1:26" ht="14.25" customHeight="1">
      <c r="F2868" s="55">
        <v>4.2</v>
      </c>
      <c r="G2868" s="55" t="s">
        <v>801</v>
      </c>
    </row>
    <row r="2869" spans="1:26" ht="14.25" customHeight="1">
      <c r="E2869" s="55" t="s">
        <v>1865</v>
      </c>
      <c r="F2869" s="55">
        <v>1.4</v>
      </c>
      <c r="G2869" s="55" t="s">
        <v>800</v>
      </c>
    </row>
    <row r="2870" spans="1:26" ht="14.25" customHeight="1">
      <c r="F2870" s="55">
        <v>8.3000000000000007</v>
      </c>
      <c r="G2870" s="55" t="s">
        <v>801</v>
      </c>
    </row>
    <row r="2871" spans="1:26" ht="14.25" customHeight="1">
      <c r="E2871" s="55" t="s">
        <v>883</v>
      </c>
      <c r="F2871" s="55">
        <v>2.7</v>
      </c>
      <c r="G2871" s="55" t="s">
        <v>800</v>
      </c>
    </row>
    <row r="2872" spans="1:26" ht="14.25" customHeight="1">
      <c r="F2872" s="55">
        <v>0</v>
      </c>
      <c r="G2872" s="55" t="s">
        <v>801</v>
      </c>
    </row>
    <row r="2873" spans="1:26" ht="14.25" customHeight="1">
      <c r="A2873" s="63"/>
      <c r="B2873" s="63"/>
      <c r="C2873" s="63"/>
      <c r="D2873" s="63"/>
      <c r="E2873" s="63"/>
      <c r="F2873" s="99"/>
      <c r="G2873" s="99"/>
      <c r="H2873" s="63"/>
      <c r="I2873" s="63"/>
      <c r="J2873" s="63"/>
      <c r="K2873" s="63"/>
      <c r="L2873" s="63"/>
      <c r="M2873" s="63"/>
      <c r="N2873" s="63"/>
      <c r="O2873" s="63"/>
      <c r="P2873" s="63"/>
      <c r="Q2873" s="63"/>
      <c r="R2873" s="63"/>
      <c r="S2873" s="63"/>
      <c r="T2873" s="63"/>
      <c r="U2873" s="63"/>
      <c r="V2873" s="63"/>
      <c r="W2873" s="63"/>
      <c r="X2873" s="63"/>
      <c r="Y2873" s="63"/>
      <c r="Z2873" s="63"/>
    </row>
    <row r="2874" spans="1:26" ht="14.25" customHeight="1">
      <c r="A2874" s="55" t="s">
        <v>826</v>
      </c>
      <c r="B2874" s="95" t="s">
        <v>827</v>
      </c>
      <c r="C2874" s="55">
        <v>6</v>
      </c>
      <c r="D2874" s="55" t="s">
        <v>2015</v>
      </c>
      <c r="E2874" s="55" t="s">
        <v>788</v>
      </c>
      <c r="F2874" s="55">
        <v>17</v>
      </c>
      <c r="G2874" s="55" t="s">
        <v>1563</v>
      </c>
      <c r="H2874" s="57" t="s">
        <v>63</v>
      </c>
      <c r="I2874" s="57" t="s">
        <v>793</v>
      </c>
      <c r="J2874" s="57">
        <v>2015</v>
      </c>
      <c r="K2874" s="57" t="s">
        <v>794</v>
      </c>
      <c r="L2874" s="58" t="s">
        <v>795</v>
      </c>
    </row>
    <row r="2875" spans="1:26" ht="14.25" customHeight="1">
      <c r="D2875" s="55" t="s">
        <v>797</v>
      </c>
      <c r="E2875" s="95" t="s">
        <v>1206</v>
      </c>
      <c r="F2875" s="55">
        <v>73.099999999999994</v>
      </c>
      <c r="G2875" s="109" t="s">
        <v>800</v>
      </c>
    </row>
    <row r="2876" spans="1:26" ht="14.25" customHeight="1">
      <c r="F2876" s="55">
        <v>20</v>
      </c>
      <c r="G2876" s="109" t="s">
        <v>801</v>
      </c>
    </row>
    <row r="2877" spans="1:26" ht="14.25" customHeight="1">
      <c r="E2877" s="95" t="s">
        <v>725</v>
      </c>
      <c r="F2877" s="55">
        <v>15.8</v>
      </c>
      <c r="G2877" s="109" t="s">
        <v>800</v>
      </c>
    </row>
    <row r="2878" spans="1:26" ht="14.25" customHeight="1">
      <c r="F2878" s="55">
        <v>20</v>
      </c>
      <c r="G2878" s="109" t="s">
        <v>801</v>
      </c>
    </row>
    <row r="2879" spans="1:26" ht="14.25" customHeight="1">
      <c r="E2879" s="55" t="s">
        <v>1007</v>
      </c>
      <c r="F2879" s="55">
        <v>2.7</v>
      </c>
      <c r="G2879" s="109" t="s">
        <v>800</v>
      </c>
    </row>
    <row r="2880" spans="1:26" ht="14.25" customHeight="1">
      <c r="F2880" s="55">
        <v>20</v>
      </c>
      <c r="G2880" s="109" t="s">
        <v>801</v>
      </c>
    </row>
    <row r="2881" spans="1:26" ht="14.25" customHeight="1">
      <c r="E2881" s="55" t="s">
        <v>883</v>
      </c>
      <c r="F2881" s="55">
        <v>8.4</v>
      </c>
      <c r="G2881" s="109" t="s">
        <v>800</v>
      </c>
    </row>
    <row r="2882" spans="1:26" ht="14.25" customHeight="1">
      <c r="F2882" s="55">
        <v>0</v>
      </c>
      <c r="G2882" s="109" t="s">
        <v>801</v>
      </c>
    </row>
    <row r="2883" spans="1:26" ht="14.25" customHeight="1">
      <c r="A2883" s="63"/>
      <c r="B2883" s="63"/>
      <c r="C2883" s="63"/>
      <c r="D2883" s="63"/>
      <c r="E2883" s="63"/>
      <c r="F2883" s="63"/>
      <c r="G2883" s="63"/>
      <c r="H2883" s="63"/>
      <c r="I2883" s="63"/>
      <c r="J2883" s="63"/>
      <c r="K2883" s="63"/>
      <c r="L2883" s="63"/>
      <c r="M2883" s="63"/>
      <c r="N2883" s="63"/>
      <c r="O2883" s="63"/>
      <c r="P2883" s="63"/>
      <c r="Q2883" s="63"/>
      <c r="R2883" s="63"/>
      <c r="S2883" s="63"/>
      <c r="T2883" s="63"/>
      <c r="U2883" s="63"/>
      <c r="V2883" s="63"/>
      <c r="W2883" s="63"/>
      <c r="X2883" s="63"/>
      <c r="Y2883" s="63"/>
      <c r="Z2883" s="63"/>
    </row>
    <row r="2884" spans="1:26" ht="14.25" customHeight="1">
      <c r="A2884" s="55" t="s">
        <v>902</v>
      </c>
      <c r="B2884" s="95" t="s">
        <v>903</v>
      </c>
      <c r="C2884" s="55">
        <v>529</v>
      </c>
      <c r="D2884" s="55" t="s">
        <v>2016</v>
      </c>
      <c r="E2884" s="55" t="s">
        <v>788</v>
      </c>
      <c r="F2884" s="55">
        <v>18.5</v>
      </c>
      <c r="G2884" s="55" t="s">
        <v>2017</v>
      </c>
      <c r="H2884" s="55" t="s">
        <v>2018</v>
      </c>
      <c r="I2884" s="55" t="s">
        <v>2019</v>
      </c>
      <c r="J2884" s="55" t="s">
        <v>2020</v>
      </c>
      <c r="K2884" s="55" t="s">
        <v>2021</v>
      </c>
    </row>
    <row r="2885" spans="1:26" ht="14.25" customHeight="1">
      <c r="E2885" s="45" t="s">
        <v>1613</v>
      </c>
      <c r="F2885" s="55">
        <v>53.1</v>
      </c>
      <c r="G2885" s="55" t="s">
        <v>1554</v>
      </c>
    </row>
    <row r="2886" spans="1:26" ht="14.25" customHeight="1">
      <c r="F2886" s="55">
        <v>17.7</v>
      </c>
      <c r="G2886" s="55" t="s">
        <v>2022</v>
      </c>
    </row>
    <row r="2887" spans="1:26" ht="14.25" customHeight="1">
      <c r="F2887" s="55">
        <v>77.7</v>
      </c>
      <c r="G2887" s="55" t="s">
        <v>2023</v>
      </c>
    </row>
    <row r="2888" spans="1:26" ht="14.25" customHeight="1">
      <c r="E2888" s="95" t="s">
        <v>136</v>
      </c>
      <c r="F2888" s="55">
        <v>4.4000000000000004</v>
      </c>
      <c r="G2888" s="55" t="s">
        <v>1554</v>
      </c>
    </row>
    <row r="2889" spans="1:26" ht="14.25" customHeight="1">
      <c r="F2889" s="55">
        <v>0.5</v>
      </c>
      <c r="G2889" s="55" t="s">
        <v>2022</v>
      </c>
    </row>
    <row r="2890" spans="1:26" ht="14.25" customHeight="1">
      <c r="F2890" s="55">
        <v>13.4</v>
      </c>
      <c r="G2890" s="55" t="s">
        <v>2023</v>
      </c>
    </row>
    <row r="2891" spans="1:26" ht="14.25" customHeight="1">
      <c r="E2891" s="95" t="s">
        <v>2024</v>
      </c>
      <c r="F2891" s="55">
        <v>28.7</v>
      </c>
      <c r="G2891" s="55" t="s">
        <v>1554</v>
      </c>
    </row>
    <row r="2892" spans="1:26" ht="14.25" customHeight="1">
      <c r="F2892" s="55">
        <v>4.7</v>
      </c>
      <c r="G2892" s="55" t="s">
        <v>2022</v>
      </c>
    </row>
    <row r="2893" spans="1:26" ht="14.25" customHeight="1">
      <c r="F2893" s="55">
        <v>40.1</v>
      </c>
      <c r="G2893" s="55" t="s">
        <v>2023</v>
      </c>
    </row>
    <row r="2894" spans="1:26" ht="14.25" customHeight="1">
      <c r="E2894" s="55" t="s">
        <v>937</v>
      </c>
      <c r="F2894" s="55">
        <v>11.2</v>
      </c>
      <c r="G2894" s="55" t="s">
        <v>1554</v>
      </c>
    </row>
    <row r="2895" spans="1:26" ht="14.25" customHeight="1">
      <c r="F2895" s="55">
        <v>8.1</v>
      </c>
      <c r="G2895" s="55" t="s">
        <v>2022</v>
      </c>
    </row>
    <row r="2896" spans="1:26" ht="14.25" customHeight="1">
      <c r="F2896" s="55">
        <v>10.7</v>
      </c>
      <c r="G2896" s="55" t="s">
        <v>2023</v>
      </c>
    </row>
    <row r="2897" spans="5:7" ht="14.25" customHeight="1">
      <c r="E2897" s="55" t="s">
        <v>2025</v>
      </c>
      <c r="F2897" s="55">
        <v>1.7</v>
      </c>
      <c r="G2897" s="55" t="s">
        <v>1554</v>
      </c>
    </row>
    <row r="2898" spans="5:7" ht="14.25" customHeight="1">
      <c r="F2898" s="55">
        <v>0.6</v>
      </c>
      <c r="G2898" s="55" t="s">
        <v>2022</v>
      </c>
    </row>
    <row r="2899" spans="5:7" ht="14.25" customHeight="1">
      <c r="F2899" s="55">
        <v>0.3</v>
      </c>
      <c r="G2899" s="55" t="s">
        <v>2023</v>
      </c>
    </row>
    <row r="2900" spans="5:7" ht="14.25" customHeight="1">
      <c r="E2900" s="55" t="s">
        <v>2026</v>
      </c>
      <c r="F2900" s="55">
        <v>2.7</v>
      </c>
      <c r="G2900" s="55" t="s">
        <v>1554</v>
      </c>
    </row>
    <row r="2901" spans="5:7" ht="14.25" customHeight="1">
      <c r="F2901" s="55">
        <v>2.5</v>
      </c>
      <c r="G2901" s="55" t="s">
        <v>2022</v>
      </c>
    </row>
    <row r="2902" spans="5:7" ht="14.25" customHeight="1">
      <c r="F2902" s="55">
        <v>4.2</v>
      </c>
      <c r="G2902" s="55" t="s">
        <v>2023</v>
      </c>
    </row>
    <row r="2903" spans="5:7" ht="14.25" customHeight="1">
      <c r="E2903" s="95" t="s">
        <v>759</v>
      </c>
      <c r="F2903" s="55">
        <v>0.2</v>
      </c>
      <c r="G2903" s="55" t="s">
        <v>1554</v>
      </c>
    </row>
    <row r="2904" spans="5:7" ht="14.25" customHeight="1">
      <c r="F2904" s="55" t="s">
        <v>2027</v>
      </c>
      <c r="G2904" s="55" t="s">
        <v>2022</v>
      </c>
    </row>
    <row r="2905" spans="5:7" ht="14.25" customHeight="1">
      <c r="F2905" s="55" t="s">
        <v>2027</v>
      </c>
      <c r="G2905" s="55" t="s">
        <v>2023</v>
      </c>
    </row>
    <row r="2906" spans="5:7" ht="14.25" customHeight="1">
      <c r="E2906" s="55" t="s">
        <v>1508</v>
      </c>
      <c r="F2906" s="55">
        <v>0.2</v>
      </c>
      <c r="G2906" s="55" t="s">
        <v>1554</v>
      </c>
    </row>
    <row r="2907" spans="5:7" ht="14.25" customHeight="1">
      <c r="F2907" s="55" t="s">
        <v>2027</v>
      </c>
      <c r="G2907" s="55" t="s">
        <v>2022</v>
      </c>
    </row>
    <row r="2908" spans="5:7" ht="14.25" customHeight="1">
      <c r="F2908" s="55" t="s">
        <v>2027</v>
      </c>
      <c r="G2908" s="55" t="s">
        <v>2023</v>
      </c>
    </row>
    <row r="2909" spans="5:7" ht="14.25" customHeight="1">
      <c r="E2909" s="95" t="s">
        <v>2028</v>
      </c>
      <c r="F2909" s="55">
        <v>0.2</v>
      </c>
      <c r="G2909" s="55" t="s">
        <v>1554</v>
      </c>
    </row>
    <row r="2910" spans="5:7" ht="14.25" customHeight="1">
      <c r="F2910" s="55" t="s">
        <v>2027</v>
      </c>
      <c r="G2910" s="55" t="s">
        <v>2022</v>
      </c>
    </row>
    <row r="2911" spans="5:7" ht="14.25" customHeight="1">
      <c r="F2911" s="55" t="s">
        <v>2027</v>
      </c>
      <c r="G2911" s="55" t="s">
        <v>2023</v>
      </c>
    </row>
    <row r="2912" spans="5:7" ht="14.25" customHeight="1">
      <c r="E2912" s="55" t="s">
        <v>2029</v>
      </c>
      <c r="F2912" s="55">
        <v>23.8</v>
      </c>
      <c r="G2912" s="55" t="s">
        <v>1554</v>
      </c>
    </row>
    <row r="2913" spans="5:7" ht="14.25" customHeight="1">
      <c r="F2913" s="55">
        <v>1.2</v>
      </c>
      <c r="G2913" s="55" t="s">
        <v>2022</v>
      </c>
    </row>
    <row r="2914" spans="5:7" ht="14.25" customHeight="1">
      <c r="F2914" s="55">
        <v>9</v>
      </c>
      <c r="G2914" s="55" t="s">
        <v>2023</v>
      </c>
    </row>
    <row r="2915" spans="5:7" ht="14.25" customHeight="1">
      <c r="E2915" s="45" t="s">
        <v>2030</v>
      </c>
      <c r="F2915" s="55">
        <v>55.4</v>
      </c>
      <c r="G2915" s="55" t="s">
        <v>1554</v>
      </c>
    </row>
    <row r="2916" spans="5:7" ht="14.25" customHeight="1">
      <c r="F2916" s="55">
        <v>82.2</v>
      </c>
      <c r="G2916" s="55" t="s">
        <v>2022</v>
      </c>
    </row>
    <row r="2917" spans="5:7" ht="14.25" customHeight="1">
      <c r="F2917" s="55">
        <v>18.899999999999999</v>
      </c>
      <c r="G2917" s="55" t="s">
        <v>2023</v>
      </c>
    </row>
    <row r="2918" spans="5:7" ht="14.25" customHeight="1">
      <c r="E2918" s="45" t="s">
        <v>1494</v>
      </c>
    </row>
    <row r="2919" spans="5:7" ht="14.25" customHeight="1">
      <c r="E2919" s="95" t="s">
        <v>772</v>
      </c>
      <c r="F2919" s="55">
        <v>1.9</v>
      </c>
      <c r="G2919" s="55" t="s">
        <v>1554</v>
      </c>
    </row>
    <row r="2920" spans="5:7" ht="14.25" customHeight="1">
      <c r="F2920" s="55">
        <v>0.2</v>
      </c>
      <c r="G2920" s="55" t="s">
        <v>2022</v>
      </c>
    </row>
    <row r="2921" spans="5:7" ht="14.25" customHeight="1">
      <c r="F2921" s="55">
        <v>1.1000000000000001</v>
      </c>
      <c r="G2921" s="55" t="s">
        <v>2023</v>
      </c>
    </row>
    <row r="2922" spans="5:7" ht="14.25" customHeight="1">
      <c r="E2922" s="45" t="s">
        <v>906</v>
      </c>
    </row>
    <row r="2923" spans="5:7" ht="14.25" customHeight="1">
      <c r="E2923" s="55" t="s">
        <v>1007</v>
      </c>
      <c r="F2923" s="55">
        <v>1.1000000000000001</v>
      </c>
      <c r="G2923" s="55" t="s">
        <v>1554</v>
      </c>
    </row>
    <row r="2924" spans="5:7" ht="14.25" customHeight="1">
      <c r="F2924" s="55" t="s">
        <v>2027</v>
      </c>
      <c r="G2924" s="55" t="s">
        <v>2022</v>
      </c>
    </row>
    <row r="2925" spans="5:7" ht="14.25" customHeight="1">
      <c r="F2925" s="55">
        <v>0.1</v>
      </c>
      <c r="G2925" s="55" t="s">
        <v>2023</v>
      </c>
    </row>
    <row r="2926" spans="5:7" ht="14.25" customHeight="1">
      <c r="E2926" s="114" t="s">
        <v>822</v>
      </c>
      <c r="F2926" s="55">
        <v>1.5</v>
      </c>
      <c r="G2926" s="55" t="s">
        <v>1554</v>
      </c>
    </row>
    <row r="2927" spans="5:7" ht="14.25" customHeight="1">
      <c r="F2927" s="55">
        <v>0.1</v>
      </c>
      <c r="G2927" s="55" t="s">
        <v>2022</v>
      </c>
    </row>
    <row r="2928" spans="5:7" ht="14.25" customHeight="1">
      <c r="F2928" s="55" t="s">
        <v>2027</v>
      </c>
      <c r="G2928" s="55" t="s">
        <v>2023</v>
      </c>
    </row>
    <row r="2929" spans="5:7" ht="14.25" customHeight="1">
      <c r="E2929" s="45" t="s">
        <v>798</v>
      </c>
    </row>
    <row r="2930" spans="5:7" ht="14.25" customHeight="1">
      <c r="E2930" s="55" t="s">
        <v>1361</v>
      </c>
      <c r="F2930" s="55">
        <v>17.2</v>
      </c>
      <c r="G2930" s="55" t="s">
        <v>1554</v>
      </c>
    </row>
    <row r="2931" spans="5:7" ht="14.25" customHeight="1">
      <c r="F2931" s="55">
        <v>4</v>
      </c>
      <c r="G2931" s="55" t="s">
        <v>2022</v>
      </c>
    </row>
    <row r="2932" spans="5:7" ht="14.25" customHeight="1">
      <c r="F2932" s="55">
        <v>4.4000000000000004</v>
      </c>
      <c r="G2932" s="55" t="s">
        <v>2023</v>
      </c>
    </row>
    <row r="2933" spans="5:7" ht="14.25" customHeight="1">
      <c r="E2933" s="55" t="s">
        <v>831</v>
      </c>
      <c r="F2933" s="55">
        <v>11.2</v>
      </c>
      <c r="G2933" s="55" t="s">
        <v>1554</v>
      </c>
    </row>
    <row r="2934" spans="5:7" ht="14.25" customHeight="1">
      <c r="F2934" s="55">
        <v>20.8</v>
      </c>
      <c r="G2934" s="55" t="s">
        <v>2022</v>
      </c>
    </row>
    <row r="2935" spans="5:7" ht="14.25" customHeight="1">
      <c r="F2935" s="55">
        <v>2.6</v>
      </c>
      <c r="G2935" s="55" t="s">
        <v>2023</v>
      </c>
    </row>
    <row r="2936" spans="5:7" ht="14.25" customHeight="1">
      <c r="E2936" s="45" t="s">
        <v>442</v>
      </c>
      <c r="F2936" s="55">
        <v>20.2</v>
      </c>
      <c r="G2936" s="55" t="s">
        <v>1554</v>
      </c>
    </row>
    <row r="2937" spans="5:7" ht="14.25" customHeight="1">
      <c r="F2937" s="55">
        <v>52.7</v>
      </c>
      <c r="G2937" s="55" t="s">
        <v>2022</v>
      </c>
    </row>
    <row r="2938" spans="5:7" ht="14.25" customHeight="1">
      <c r="F2938" s="55">
        <v>9.1999999999999993</v>
      </c>
      <c r="G2938" s="55" t="s">
        <v>2023</v>
      </c>
    </row>
    <row r="2939" spans="5:7" ht="14.25" customHeight="1">
      <c r="E2939" s="45" t="s">
        <v>825</v>
      </c>
      <c r="F2939" s="55">
        <v>2.2999999999999998</v>
      </c>
      <c r="G2939" s="55" t="s">
        <v>1554</v>
      </c>
    </row>
    <row r="2940" spans="5:7" ht="14.25" customHeight="1">
      <c r="F2940" s="55">
        <v>0.7</v>
      </c>
      <c r="G2940" s="55" t="s">
        <v>2022</v>
      </c>
    </row>
    <row r="2941" spans="5:7" ht="14.25" customHeight="1">
      <c r="F2941" s="55">
        <v>0.3</v>
      </c>
      <c r="G2941" s="55" t="s">
        <v>2023</v>
      </c>
    </row>
    <row r="2942" spans="5:7" ht="14.25" customHeight="1">
      <c r="E2942" s="45" t="s">
        <v>1555</v>
      </c>
    </row>
    <row r="2943" spans="5:7" ht="14.25" customHeight="1">
      <c r="E2943" s="55" t="s">
        <v>2031</v>
      </c>
      <c r="F2943" s="55">
        <v>0.6</v>
      </c>
      <c r="G2943" s="55" t="s">
        <v>1554</v>
      </c>
    </row>
    <row r="2944" spans="5:7" ht="14.25" customHeight="1">
      <c r="F2944" s="55">
        <v>0.1</v>
      </c>
      <c r="G2944" s="55" t="s">
        <v>2022</v>
      </c>
    </row>
    <row r="2945" spans="3:11" ht="14.25" customHeight="1">
      <c r="F2945" s="55" t="s">
        <v>2027</v>
      </c>
      <c r="G2945" s="55" t="s">
        <v>2023</v>
      </c>
    </row>
    <row r="2946" spans="3:11" ht="14.25" customHeight="1">
      <c r="E2946" s="55" t="s">
        <v>2032</v>
      </c>
      <c r="F2946" s="55">
        <v>0.8</v>
      </c>
      <c r="G2946" s="55" t="s">
        <v>1554</v>
      </c>
    </row>
    <row r="2947" spans="3:11" ht="14.25" customHeight="1">
      <c r="F2947" s="55" t="s">
        <v>2027</v>
      </c>
      <c r="G2947" s="55" t="s">
        <v>2022</v>
      </c>
    </row>
    <row r="2948" spans="3:11" ht="14.25" customHeight="1">
      <c r="F2948" s="55" t="s">
        <v>2027</v>
      </c>
      <c r="G2948" s="55" t="s">
        <v>2023</v>
      </c>
    </row>
    <row r="2949" spans="3:11" ht="14.25" customHeight="1">
      <c r="E2949" s="45" t="s">
        <v>2033</v>
      </c>
      <c r="F2949" s="55">
        <v>8.1</v>
      </c>
      <c r="G2949" s="55" t="s">
        <v>1554</v>
      </c>
    </row>
    <row r="2950" spans="3:11" ht="14.25" customHeight="1">
      <c r="F2950" s="55">
        <v>3.7</v>
      </c>
      <c r="G2950" s="55" t="s">
        <v>2022</v>
      </c>
    </row>
    <row r="2951" spans="3:11" ht="14.25" customHeight="1">
      <c r="F2951" s="55">
        <v>1.4</v>
      </c>
      <c r="G2951" s="55" t="s">
        <v>2023</v>
      </c>
    </row>
    <row r="2952" spans="3:11" ht="14.25" customHeight="1">
      <c r="E2952" s="45" t="s">
        <v>2034</v>
      </c>
      <c r="F2952" s="55">
        <v>18.899999999999999</v>
      </c>
      <c r="G2952" s="55" t="s">
        <v>1554</v>
      </c>
    </row>
    <row r="2953" spans="3:11" ht="14.25" customHeight="1">
      <c r="F2953" s="55">
        <v>3.3</v>
      </c>
      <c r="G2953" s="55" t="s">
        <v>2023</v>
      </c>
    </row>
    <row r="2954" spans="3:11" ht="14.25" customHeight="1"/>
    <row r="2955" spans="3:11" ht="14.25" customHeight="1">
      <c r="C2955" s="55">
        <v>1446</v>
      </c>
      <c r="D2955" s="55" t="s">
        <v>2016</v>
      </c>
      <c r="E2955" s="55" t="s">
        <v>788</v>
      </c>
      <c r="F2955" s="55">
        <v>21.1</v>
      </c>
      <c r="G2955" s="55" t="s">
        <v>2017</v>
      </c>
      <c r="H2955" s="55" t="s">
        <v>2035</v>
      </c>
      <c r="I2955" s="55" t="s">
        <v>2019</v>
      </c>
      <c r="J2955" s="55" t="s">
        <v>2020</v>
      </c>
      <c r="K2955" s="55" t="s">
        <v>2021</v>
      </c>
    </row>
    <row r="2956" spans="3:11" ht="14.25" customHeight="1">
      <c r="E2956" s="45" t="s">
        <v>1613</v>
      </c>
      <c r="F2956" s="55">
        <v>65.900000000000006</v>
      </c>
      <c r="G2956" s="55" t="s">
        <v>1554</v>
      </c>
    </row>
    <row r="2957" spans="3:11" ht="14.25" customHeight="1">
      <c r="F2957" s="55">
        <v>34.6</v>
      </c>
      <c r="G2957" s="55" t="s">
        <v>2022</v>
      </c>
    </row>
    <row r="2958" spans="3:11" ht="14.25" customHeight="1">
      <c r="F2958" s="55">
        <v>87.5</v>
      </c>
      <c r="G2958" s="55" t="s">
        <v>2023</v>
      </c>
    </row>
    <row r="2959" spans="3:11" ht="14.25" customHeight="1">
      <c r="E2959" s="95" t="s">
        <v>136</v>
      </c>
      <c r="F2959" s="55">
        <v>18.899999999999999</v>
      </c>
      <c r="G2959" s="55" t="s">
        <v>1554</v>
      </c>
    </row>
    <row r="2960" spans="3:11" ht="14.25" customHeight="1">
      <c r="F2960" s="55">
        <v>2.9</v>
      </c>
      <c r="G2960" s="55" t="s">
        <v>2022</v>
      </c>
    </row>
    <row r="2961" spans="5:7" ht="14.25" customHeight="1">
      <c r="F2961" s="55">
        <v>52</v>
      </c>
      <c r="G2961" s="55" t="s">
        <v>2023</v>
      </c>
    </row>
    <row r="2962" spans="5:7" ht="14.25" customHeight="1">
      <c r="E2962" s="95" t="s">
        <v>2036</v>
      </c>
      <c r="F2962" s="55">
        <v>20.2</v>
      </c>
      <c r="G2962" s="55" t="s">
        <v>1554</v>
      </c>
    </row>
    <row r="2963" spans="5:7" ht="14.25" customHeight="1">
      <c r="F2963" s="55">
        <v>3.3</v>
      </c>
      <c r="G2963" s="55" t="s">
        <v>2022</v>
      </c>
    </row>
    <row r="2964" spans="5:7" ht="14.25" customHeight="1">
      <c r="F2964" s="55">
        <v>14.3</v>
      </c>
      <c r="G2964" s="55" t="s">
        <v>2023</v>
      </c>
    </row>
    <row r="2965" spans="5:7" ht="14.25" customHeight="1">
      <c r="E2965" s="55" t="s">
        <v>937</v>
      </c>
      <c r="F2965" s="55">
        <v>17.8</v>
      </c>
      <c r="G2965" s="55" t="s">
        <v>1554</v>
      </c>
    </row>
    <row r="2966" spans="5:7" ht="14.25" customHeight="1">
      <c r="F2966" s="55">
        <v>19.5</v>
      </c>
      <c r="G2966" s="55" t="s">
        <v>2022</v>
      </c>
    </row>
    <row r="2967" spans="5:7" ht="14.25" customHeight="1">
      <c r="F2967" s="55">
        <v>6.8</v>
      </c>
      <c r="G2967" s="55" t="s">
        <v>2023</v>
      </c>
    </row>
    <row r="2968" spans="5:7" ht="14.25" customHeight="1">
      <c r="E2968" s="55" t="s">
        <v>2037</v>
      </c>
      <c r="F2968" s="55">
        <v>0.6</v>
      </c>
      <c r="G2968" s="55" t="s">
        <v>1554</v>
      </c>
    </row>
    <row r="2969" spans="5:7" ht="14.25" customHeight="1">
      <c r="F2969" s="55">
        <v>0.1</v>
      </c>
      <c r="G2969" s="55" t="s">
        <v>2022</v>
      </c>
    </row>
    <row r="2970" spans="5:7" ht="14.25" customHeight="1">
      <c r="F2970" s="55">
        <v>0.1</v>
      </c>
      <c r="G2970" s="55" t="s">
        <v>2023</v>
      </c>
    </row>
    <row r="2971" spans="5:7" ht="14.25" customHeight="1">
      <c r="E2971" s="55" t="s">
        <v>2038</v>
      </c>
      <c r="F2971" s="55">
        <v>4.5999999999999996</v>
      </c>
      <c r="G2971" s="55" t="s">
        <v>1554</v>
      </c>
    </row>
    <row r="2972" spans="5:7" ht="14.25" customHeight="1">
      <c r="F2972" s="55">
        <v>6.9</v>
      </c>
      <c r="G2972" s="55" t="s">
        <v>2022</v>
      </c>
    </row>
    <row r="2973" spans="5:7" ht="14.25" customHeight="1">
      <c r="F2973" s="55">
        <v>2.6</v>
      </c>
      <c r="G2973" s="55" t="s">
        <v>2023</v>
      </c>
    </row>
    <row r="2974" spans="5:7" ht="14.25" customHeight="1">
      <c r="E2974" s="55" t="s">
        <v>2039</v>
      </c>
      <c r="F2974" s="55">
        <v>0.1</v>
      </c>
      <c r="G2974" s="55" t="s">
        <v>1554</v>
      </c>
    </row>
    <row r="2975" spans="5:7" ht="14.25" customHeight="1">
      <c r="F2975" s="55" t="s">
        <v>2027</v>
      </c>
      <c r="G2975" s="55" t="s">
        <v>2022</v>
      </c>
    </row>
    <row r="2976" spans="5:7" ht="14.25" customHeight="1">
      <c r="F2976" s="55">
        <v>0.2</v>
      </c>
      <c r="G2976" s="55" t="s">
        <v>2023</v>
      </c>
    </row>
    <row r="2977" spans="5:7" ht="14.25" customHeight="1">
      <c r="E2977" s="55" t="s">
        <v>1508</v>
      </c>
      <c r="F2977" s="55">
        <v>0.4</v>
      </c>
      <c r="G2977" s="55" t="s">
        <v>1554</v>
      </c>
    </row>
    <row r="2978" spans="5:7" ht="14.25" customHeight="1">
      <c r="F2978" s="55">
        <v>0.1</v>
      </c>
      <c r="G2978" s="55" t="s">
        <v>2022</v>
      </c>
    </row>
    <row r="2979" spans="5:7" ht="14.25" customHeight="1">
      <c r="F2979" s="55">
        <v>0.2</v>
      </c>
      <c r="G2979" s="55" t="s">
        <v>2023</v>
      </c>
    </row>
    <row r="2980" spans="5:7" ht="14.25" customHeight="1">
      <c r="E2980" s="95" t="s">
        <v>2028</v>
      </c>
      <c r="F2980" s="55">
        <v>0.9</v>
      </c>
      <c r="G2980" s="55" t="s">
        <v>1554</v>
      </c>
    </row>
    <row r="2981" spans="5:7" ht="14.25" customHeight="1">
      <c r="F2981" s="55">
        <v>0.3</v>
      </c>
      <c r="G2981" s="55" t="s">
        <v>2022</v>
      </c>
    </row>
    <row r="2982" spans="5:7" ht="14.25" customHeight="1">
      <c r="F2982" s="55">
        <v>0.7</v>
      </c>
      <c r="G2982" s="55" t="s">
        <v>2023</v>
      </c>
    </row>
    <row r="2983" spans="5:7" ht="14.25" customHeight="1">
      <c r="E2983" s="95" t="s">
        <v>53</v>
      </c>
      <c r="F2983" s="55">
        <v>0.3</v>
      </c>
      <c r="G2983" s="55" t="s">
        <v>1554</v>
      </c>
    </row>
    <row r="2984" spans="5:7" ht="14.25" customHeight="1">
      <c r="F2984" s="55" t="s">
        <v>2027</v>
      </c>
      <c r="G2984" s="55" t="s">
        <v>2022</v>
      </c>
    </row>
    <row r="2985" spans="5:7" ht="14.25" customHeight="1">
      <c r="F2985" s="55">
        <v>0.3</v>
      </c>
      <c r="G2985" s="55" t="s">
        <v>2023</v>
      </c>
    </row>
    <row r="2986" spans="5:7" ht="14.25" customHeight="1">
      <c r="E2986" s="95" t="s">
        <v>537</v>
      </c>
      <c r="F2986" s="55">
        <v>0.5</v>
      </c>
      <c r="G2986" s="55" t="s">
        <v>1554</v>
      </c>
    </row>
    <row r="2987" spans="5:7" ht="14.25" customHeight="1">
      <c r="F2987" s="55">
        <v>0.2</v>
      </c>
      <c r="G2987" s="55" t="s">
        <v>2022</v>
      </c>
    </row>
    <row r="2988" spans="5:7" ht="14.25" customHeight="1">
      <c r="F2988" s="55">
        <v>2.8</v>
      </c>
      <c r="G2988" s="55" t="s">
        <v>2023</v>
      </c>
    </row>
    <row r="2989" spans="5:7" ht="14.25" customHeight="1">
      <c r="E2989" s="55" t="s">
        <v>2029</v>
      </c>
      <c r="F2989" s="55">
        <v>17.899999999999999</v>
      </c>
      <c r="G2989" s="55" t="s">
        <v>1554</v>
      </c>
    </row>
    <row r="2990" spans="5:7" ht="14.25" customHeight="1">
      <c r="F2990" s="55">
        <v>1.4</v>
      </c>
      <c r="G2990" s="55" t="s">
        <v>2022</v>
      </c>
    </row>
    <row r="2991" spans="5:7" ht="14.25" customHeight="1">
      <c r="F2991" s="55">
        <v>7.6</v>
      </c>
      <c r="G2991" s="55" t="s">
        <v>2023</v>
      </c>
    </row>
    <row r="2992" spans="5:7" ht="14.25" customHeight="1">
      <c r="E2992" s="45" t="s">
        <v>2030</v>
      </c>
      <c r="F2992" s="55">
        <v>38.200000000000003</v>
      </c>
      <c r="G2992" s="55" t="s">
        <v>1554</v>
      </c>
    </row>
    <row r="2993" spans="5:7" ht="14.25" customHeight="1">
      <c r="F2993" s="55">
        <v>65.3</v>
      </c>
      <c r="G2993" s="55" t="s">
        <v>2022</v>
      </c>
    </row>
    <row r="2994" spans="5:7" ht="14.25" customHeight="1">
      <c r="F2994" s="55">
        <v>11.5</v>
      </c>
      <c r="G2994" s="55" t="s">
        <v>2023</v>
      </c>
    </row>
    <row r="2995" spans="5:7" ht="14.25" customHeight="1">
      <c r="E2995" s="45" t="s">
        <v>906</v>
      </c>
      <c r="G2995" s="55"/>
    </row>
    <row r="2996" spans="5:7" ht="14.25" customHeight="1">
      <c r="E2996" s="55" t="s">
        <v>1007</v>
      </c>
      <c r="F2996" s="55">
        <v>0.8</v>
      </c>
      <c r="G2996" s="55" t="s">
        <v>1554</v>
      </c>
    </row>
    <row r="2997" spans="5:7" ht="14.25" customHeight="1">
      <c r="F2997" s="55" t="s">
        <v>2027</v>
      </c>
      <c r="G2997" s="55" t="s">
        <v>2022</v>
      </c>
    </row>
    <row r="2998" spans="5:7" ht="14.25" customHeight="1">
      <c r="E2998" s="45"/>
      <c r="F2998" s="55">
        <v>0.1</v>
      </c>
      <c r="G2998" s="55" t="s">
        <v>2023</v>
      </c>
    </row>
    <row r="2999" spans="5:7" ht="14.25" customHeight="1">
      <c r="E2999" s="115" t="s">
        <v>2040</v>
      </c>
      <c r="F2999" s="55">
        <v>0.6</v>
      </c>
      <c r="G2999" s="55" t="s">
        <v>1554</v>
      </c>
    </row>
    <row r="3000" spans="5:7" ht="14.25" customHeight="1">
      <c r="F3000" s="55">
        <v>0.1</v>
      </c>
      <c r="G3000" s="55" t="s">
        <v>2022</v>
      </c>
    </row>
    <row r="3001" spans="5:7" ht="14.25" customHeight="1">
      <c r="F3001" s="55">
        <v>0.1</v>
      </c>
      <c r="G3001" s="55" t="s">
        <v>2023</v>
      </c>
    </row>
    <row r="3002" spans="5:7" ht="14.25" customHeight="1">
      <c r="E3002" s="114" t="s">
        <v>822</v>
      </c>
      <c r="F3002" s="55">
        <v>0.6</v>
      </c>
      <c r="G3002" s="55" t="s">
        <v>1554</v>
      </c>
    </row>
    <row r="3003" spans="5:7" ht="14.25" customHeight="1">
      <c r="F3003" s="55">
        <v>0.1</v>
      </c>
      <c r="G3003" s="55" t="s">
        <v>2022</v>
      </c>
    </row>
    <row r="3004" spans="5:7" ht="14.25" customHeight="1">
      <c r="F3004" s="55" t="s">
        <v>2027</v>
      </c>
      <c r="G3004" s="55" t="s">
        <v>2023</v>
      </c>
    </row>
    <row r="3005" spans="5:7" ht="14.25" customHeight="1">
      <c r="E3005" s="45" t="s">
        <v>798</v>
      </c>
      <c r="G3005" s="55"/>
    </row>
    <row r="3006" spans="5:7" ht="14.25" customHeight="1">
      <c r="E3006" s="55" t="s">
        <v>1361</v>
      </c>
      <c r="F3006" s="55">
        <v>20.399999999999999</v>
      </c>
      <c r="G3006" s="55" t="s">
        <v>1554</v>
      </c>
    </row>
    <row r="3007" spans="5:7" ht="14.25" customHeight="1">
      <c r="F3007" s="55">
        <v>43.8</v>
      </c>
      <c r="G3007" s="55" t="s">
        <v>2022</v>
      </c>
    </row>
    <row r="3008" spans="5:7" ht="14.25" customHeight="1">
      <c r="F3008" s="55">
        <v>9.1</v>
      </c>
      <c r="G3008" s="55" t="s">
        <v>2023</v>
      </c>
    </row>
    <row r="3009" spans="5:7" ht="14.25" customHeight="1">
      <c r="E3009" s="55" t="s">
        <v>831</v>
      </c>
      <c r="F3009" s="55">
        <v>4.4000000000000004</v>
      </c>
      <c r="G3009" s="55" t="s">
        <v>1554</v>
      </c>
    </row>
    <row r="3010" spans="5:7" ht="14.25" customHeight="1">
      <c r="F3010" s="55">
        <v>2.8</v>
      </c>
      <c r="G3010" s="55" t="s">
        <v>2022</v>
      </c>
    </row>
    <row r="3011" spans="5:7" ht="14.25" customHeight="1">
      <c r="F3011" s="55">
        <v>0.5</v>
      </c>
      <c r="G3011" s="55" t="s">
        <v>2023</v>
      </c>
    </row>
    <row r="3012" spans="5:7" ht="14.25" customHeight="1">
      <c r="E3012" s="45" t="s">
        <v>442</v>
      </c>
      <c r="F3012" s="55">
        <v>3.4</v>
      </c>
      <c r="G3012" s="55" t="s">
        <v>1554</v>
      </c>
    </row>
    <row r="3013" spans="5:7" ht="14.25" customHeight="1">
      <c r="F3013" s="55">
        <v>4.5999999999999996</v>
      </c>
      <c r="G3013" s="55" t="s">
        <v>2022</v>
      </c>
    </row>
    <row r="3014" spans="5:7" ht="14.25" customHeight="1">
      <c r="F3014" s="55">
        <v>0.4</v>
      </c>
      <c r="G3014" s="55" t="s">
        <v>2023</v>
      </c>
    </row>
    <row r="3015" spans="5:7" ht="14.25" customHeight="1">
      <c r="E3015" s="45" t="s">
        <v>825</v>
      </c>
      <c r="F3015" s="55">
        <v>2</v>
      </c>
      <c r="G3015" s="55" t="s">
        <v>1554</v>
      </c>
    </row>
    <row r="3016" spans="5:7" ht="14.25" customHeight="1">
      <c r="F3016" s="55">
        <v>0.4</v>
      </c>
      <c r="G3016" s="55" t="s">
        <v>2022</v>
      </c>
    </row>
    <row r="3017" spans="5:7" ht="14.25" customHeight="1">
      <c r="F3017" s="55">
        <v>0.1</v>
      </c>
      <c r="G3017" s="55" t="s">
        <v>2023</v>
      </c>
    </row>
    <row r="3018" spans="5:7" ht="14.25" customHeight="1">
      <c r="E3018" s="45" t="s">
        <v>1555</v>
      </c>
      <c r="G3018" s="55"/>
    </row>
    <row r="3019" spans="5:7" ht="14.25" customHeight="1">
      <c r="E3019" s="55" t="s">
        <v>2031</v>
      </c>
      <c r="F3019" s="55">
        <v>1</v>
      </c>
      <c r="G3019" s="55" t="s">
        <v>1554</v>
      </c>
    </row>
    <row r="3020" spans="5:7" ht="14.25" customHeight="1">
      <c r="F3020" s="55">
        <v>0.6</v>
      </c>
      <c r="G3020" s="55" t="s">
        <v>2022</v>
      </c>
    </row>
    <row r="3021" spans="5:7" ht="14.25" customHeight="1">
      <c r="F3021" s="55" t="s">
        <v>2027</v>
      </c>
      <c r="G3021" s="55" t="s">
        <v>2023</v>
      </c>
    </row>
    <row r="3022" spans="5:7" ht="14.25" customHeight="1">
      <c r="E3022" s="45" t="s">
        <v>2033</v>
      </c>
      <c r="F3022" s="55">
        <v>11.3</v>
      </c>
      <c r="G3022" s="55" t="s">
        <v>1554</v>
      </c>
    </row>
    <row r="3023" spans="5:7" ht="14.25" customHeight="1">
      <c r="F3023" s="55">
        <v>12.9</v>
      </c>
      <c r="G3023" s="55" t="s">
        <v>2022</v>
      </c>
    </row>
    <row r="3024" spans="5:7" ht="14.25" customHeight="1">
      <c r="F3024" s="55">
        <v>1.2</v>
      </c>
      <c r="G3024" s="55" t="s">
        <v>2023</v>
      </c>
    </row>
    <row r="3025" spans="3:11" ht="14.25" customHeight="1">
      <c r="E3025" s="45" t="s">
        <v>2041</v>
      </c>
      <c r="G3025" s="55"/>
    </row>
    <row r="3026" spans="3:11" ht="14.25" customHeight="1">
      <c r="E3026" s="55" t="s">
        <v>2042</v>
      </c>
      <c r="F3026" s="55">
        <v>0.3</v>
      </c>
      <c r="G3026" s="55" t="s">
        <v>1554</v>
      </c>
    </row>
    <row r="3027" spans="3:11" ht="14.25" customHeight="1">
      <c r="F3027" s="55">
        <v>0.1</v>
      </c>
      <c r="G3027" s="55" t="s">
        <v>2022</v>
      </c>
    </row>
    <row r="3028" spans="3:11" ht="14.25" customHeight="1">
      <c r="F3028" s="55" t="s">
        <v>2027</v>
      </c>
      <c r="G3028" s="55" t="s">
        <v>2023</v>
      </c>
    </row>
    <row r="3029" spans="3:11" ht="14.25" customHeight="1">
      <c r="E3029" s="45" t="s">
        <v>2034</v>
      </c>
      <c r="F3029" s="55">
        <v>7.5</v>
      </c>
      <c r="G3029" s="55" t="s">
        <v>1554</v>
      </c>
    </row>
    <row r="3030" spans="3:11" ht="14.25" customHeight="1">
      <c r="F3030" s="55">
        <v>1.1000000000000001</v>
      </c>
      <c r="G3030" s="55" t="s">
        <v>2023</v>
      </c>
    </row>
    <row r="3031" spans="3:11" ht="14.25" customHeight="1"/>
    <row r="3032" spans="3:11" ht="14.25" customHeight="1">
      <c r="C3032" s="55">
        <v>662</v>
      </c>
      <c r="D3032" s="55" t="s">
        <v>2016</v>
      </c>
      <c r="E3032" s="55" t="s">
        <v>788</v>
      </c>
      <c r="F3032" s="55">
        <v>13</v>
      </c>
      <c r="G3032" s="55" t="s">
        <v>2017</v>
      </c>
      <c r="H3032" s="55" t="s">
        <v>2043</v>
      </c>
      <c r="I3032" s="55" t="s">
        <v>2019</v>
      </c>
      <c r="J3032" s="55" t="s">
        <v>2020</v>
      </c>
      <c r="K3032" s="55" t="s">
        <v>2021</v>
      </c>
    </row>
    <row r="3033" spans="3:11" ht="14.25" customHeight="1">
      <c r="E3033" s="45" t="s">
        <v>1613</v>
      </c>
      <c r="F3033" s="55">
        <v>66.2</v>
      </c>
      <c r="G3033" s="55" t="s">
        <v>1554</v>
      </c>
    </row>
    <row r="3034" spans="3:11" ht="14.25" customHeight="1">
      <c r="F3034" s="55">
        <v>22.9</v>
      </c>
      <c r="G3034" s="55" t="s">
        <v>2022</v>
      </c>
    </row>
    <row r="3035" spans="3:11" ht="14.25" customHeight="1">
      <c r="F3035" s="55">
        <v>52</v>
      </c>
      <c r="G3035" s="55" t="s">
        <v>2023</v>
      </c>
    </row>
    <row r="3036" spans="3:11" ht="14.25" customHeight="1">
      <c r="E3036" s="95" t="s">
        <v>136</v>
      </c>
      <c r="F3036" s="55">
        <v>7.6</v>
      </c>
      <c r="G3036" s="55" t="s">
        <v>1554</v>
      </c>
    </row>
    <row r="3037" spans="3:11" ht="14.25" customHeight="1">
      <c r="F3037" s="55">
        <v>0.1</v>
      </c>
      <c r="G3037" s="55" t="s">
        <v>2022</v>
      </c>
    </row>
    <row r="3038" spans="3:11" ht="14.25" customHeight="1">
      <c r="F3038" s="55">
        <v>12.6</v>
      </c>
      <c r="G3038" s="55" t="s">
        <v>2023</v>
      </c>
    </row>
    <row r="3039" spans="3:11" ht="14.25" customHeight="1">
      <c r="E3039" s="95" t="s">
        <v>2044</v>
      </c>
      <c r="F3039" s="55">
        <v>13.8</v>
      </c>
      <c r="G3039" s="55" t="s">
        <v>1554</v>
      </c>
    </row>
    <row r="3040" spans="3:11" ht="14.25" customHeight="1">
      <c r="F3040" s="55">
        <v>0.3</v>
      </c>
      <c r="G3040" s="55" t="s">
        <v>2022</v>
      </c>
    </row>
    <row r="3041" spans="5:7" ht="14.25" customHeight="1">
      <c r="F3041" s="55">
        <v>5.6</v>
      </c>
      <c r="G3041" s="55" t="s">
        <v>2023</v>
      </c>
    </row>
    <row r="3042" spans="5:7" ht="14.25" customHeight="1">
      <c r="E3042" s="55" t="s">
        <v>937</v>
      </c>
      <c r="F3042" s="55">
        <v>22.8</v>
      </c>
      <c r="G3042" s="55" t="s">
        <v>1554</v>
      </c>
    </row>
    <row r="3043" spans="5:7" ht="14.25" customHeight="1">
      <c r="F3043" s="55">
        <v>12.3</v>
      </c>
      <c r="G3043" s="55" t="s">
        <v>2022</v>
      </c>
    </row>
    <row r="3044" spans="5:7" ht="14.25" customHeight="1">
      <c r="F3044" s="55">
        <v>14.4</v>
      </c>
      <c r="G3044" s="55" t="s">
        <v>2023</v>
      </c>
    </row>
    <row r="3045" spans="5:7" ht="14.25" customHeight="1">
      <c r="E3045" s="55" t="s">
        <v>2045</v>
      </c>
      <c r="F3045" s="55">
        <v>12.5</v>
      </c>
      <c r="G3045" s="55" t="s">
        <v>1554</v>
      </c>
    </row>
    <row r="3046" spans="5:7" ht="14.25" customHeight="1">
      <c r="F3046" s="55">
        <v>3.9</v>
      </c>
      <c r="G3046" s="55" t="s">
        <v>2022</v>
      </c>
    </row>
    <row r="3047" spans="5:7" ht="14.25" customHeight="1">
      <c r="F3047" s="55">
        <v>6.4</v>
      </c>
      <c r="G3047" s="55" t="s">
        <v>2023</v>
      </c>
    </row>
    <row r="3048" spans="5:7" ht="14.25" customHeight="1">
      <c r="E3048" s="55" t="s">
        <v>2046</v>
      </c>
      <c r="F3048" s="55">
        <v>12.7</v>
      </c>
      <c r="G3048" s="55" t="s">
        <v>1554</v>
      </c>
    </row>
    <row r="3049" spans="5:7" ht="14.25" customHeight="1">
      <c r="F3049" s="55">
        <v>6.1</v>
      </c>
      <c r="G3049" s="55" t="s">
        <v>2022</v>
      </c>
    </row>
    <row r="3050" spans="5:7" ht="14.25" customHeight="1">
      <c r="F3050" s="55">
        <v>9.6</v>
      </c>
      <c r="G3050" s="55" t="s">
        <v>2023</v>
      </c>
    </row>
    <row r="3051" spans="5:7" ht="14.25" customHeight="1">
      <c r="E3051" s="55" t="s">
        <v>1508</v>
      </c>
      <c r="F3051" s="55">
        <v>1.1000000000000001</v>
      </c>
      <c r="G3051" s="55" t="s">
        <v>1554</v>
      </c>
    </row>
    <row r="3052" spans="5:7" ht="14.25" customHeight="1">
      <c r="F3052" s="55">
        <v>0.1</v>
      </c>
      <c r="G3052" s="55" t="s">
        <v>2022</v>
      </c>
    </row>
    <row r="3053" spans="5:7" ht="14.25" customHeight="1">
      <c r="F3053" s="55">
        <v>0.1</v>
      </c>
      <c r="G3053" s="55" t="s">
        <v>2023</v>
      </c>
    </row>
    <row r="3054" spans="5:7" ht="14.25" customHeight="1">
      <c r="E3054" s="95" t="s">
        <v>2028</v>
      </c>
      <c r="F3054" s="55">
        <v>0.3</v>
      </c>
      <c r="G3054" s="55" t="s">
        <v>1554</v>
      </c>
    </row>
    <row r="3055" spans="5:7" ht="14.25" customHeight="1">
      <c r="F3055" s="55" t="s">
        <v>2027</v>
      </c>
      <c r="G3055" s="55" t="s">
        <v>2022</v>
      </c>
    </row>
    <row r="3056" spans="5:7" ht="14.25" customHeight="1">
      <c r="F3056" s="55">
        <v>0.3</v>
      </c>
      <c r="G3056" s="55" t="s">
        <v>2023</v>
      </c>
    </row>
    <row r="3057" spans="5:7" ht="14.25" customHeight="1">
      <c r="E3057" s="95" t="s">
        <v>53</v>
      </c>
      <c r="F3057" s="55">
        <v>0.3</v>
      </c>
      <c r="G3057" s="55" t="s">
        <v>1554</v>
      </c>
    </row>
    <row r="3058" spans="5:7" ht="14.25" customHeight="1">
      <c r="F3058" s="55" t="s">
        <v>2027</v>
      </c>
      <c r="G3058" s="55" t="s">
        <v>2022</v>
      </c>
    </row>
    <row r="3059" spans="5:7" ht="14.25" customHeight="1">
      <c r="F3059" s="55">
        <v>0.8</v>
      </c>
      <c r="G3059" s="55" t="s">
        <v>2023</v>
      </c>
    </row>
    <row r="3060" spans="5:7" ht="14.25" customHeight="1">
      <c r="E3060" s="55" t="s">
        <v>2029</v>
      </c>
      <c r="F3060" s="55">
        <v>12.5</v>
      </c>
      <c r="G3060" s="55" t="s">
        <v>1554</v>
      </c>
    </row>
    <row r="3061" spans="5:7" ht="14.25" customHeight="1">
      <c r="F3061" s="55">
        <v>0.1</v>
      </c>
      <c r="G3061" s="55" t="s">
        <v>2022</v>
      </c>
    </row>
    <row r="3062" spans="5:7" ht="14.25" customHeight="1">
      <c r="F3062" s="55">
        <v>2.2999999999999998</v>
      </c>
      <c r="G3062" s="55" t="s">
        <v>2023</v>
      </c>
    </row>
    <row r="3063" spans="5:7" ht="14.25" customHeight="1">
      <c r="E3063" s="45" t="s">
        <v>2030</v>
      </c>
      <c r="F3063" s="55">
        <v>69.900000000000006</v>
      </c>
      <c r="G3063" s="55" t="s">
        <v>1554</v>
      </c>
    </row>
    <row r="3064" spans="5:7" ht="14.25" customHeight="1">
      <c r="F3064" s="55">
        <v>77</v>
      </c>
      <c r="G3064" s="55" t="s">
        <v>2022</v>
      </c>
    </row>
    <row r="3065" spans="5:7" ht="14.25" customHeight="1">
      <c r="F3065" s="55">
        <v>46.6</v>
      </c>
      <c r="G3065" s="55" t="s">
        <v>2023</v>
      </c>
    </row>
    <row r="3066" spans="5:7" ht="14.25" customHeight="1">
      <c r="E3066" s="45" t="s">
        <v>1494</v>
      </c>
      <c r="G3066" s="55"/>
    </row>
    <row r="3067" spans="5:7" ht="14.25" customHeight="1">
      <c r="E3067" s="95" t="s">
        <v>772</v>
      </c>
      <c r="F3067" s="55">
        <v>9.6999999999999993</v>
      </c>
      <c r="G3067" s="55" t="s">
        <v>1554</v>
      </c>
    </row>
    <row r="3068" spans="5:7" ht="14.25" customHeight="1">
      <c r="F3068" s="55">
        <v>13.3</v>
      </c>
      <c r="G3068" s="55" t="s">
        <v>2022</v>
      </c>
    </row>
    <row r="3069" spans="5:7" ht="14.25" customHeight="1">
      <c r="F3069" s="55">
        <v>5.9</v>
      </c>
      <c r="G3069" s="55" t="s">
        <v>2023</v>
      </c>
    </row>
    <row r="3070" spans="5:7" ht="14.25" customHeight="1">
      <c r="E3070" s="45" t="s">
        <v>906</v>
      </c>
      <c r="G3070" s="55"/>
    </row>
    <row r="3071" spans="5:7" ht="14.25" customHeight="1">
      <c r="E3071" s="55" t="s">
        <v>1007</v>
      </c>
      <c r="F3071" s="55">
        <v>3.5</v>
      </c>
      <c r="G3071" s="55" t="s">
        <v>1554</v>
      </c>
    </row>
    <row r="3072" spans="5:7" ht="14.25" customHeight="1">
      <c r="F3072" s="55" t="s">
        <v>2027</v>
      </c>
      <c r="G3072" s="55" t="s">
        <v>2022</v>
      </c>
    </row>
    <row r="3073" spans="5:7" ht="14.25" customHeight="1">
      <c r="F3073" s="55">
        <v>0.2</v>
      </c>
      <c r="G3073" s="55" t="s">
        <v>2023</v>
      </c>
    </row>
    <row r="3074" spans="5:7" ht="14.25" customHeight="1">
      <c r="E3074" s="45" t="s">
        <v>1831</v>
      </c>
      <c r="F3074" s="55">
        <v>0.2</v>
      </c>
      <c r="G3074" s="55" t="s">
        <v>1554</v>
      </c>
    </row>
    <row r="3075" spans="5:7" ht="14.25" customHeight="1">
      <c r="F3075" s="55" t="s">
        <v>2027</v>
      </c>
      <c r="G3075" s="55" t="s">
        <v>2022</v>
      </c>
    </row>
    <row r="3076" spans="5:7" ht="14.25" customHeight="1">
      <c r="F3076" s="55" t="s">
        <v>2027</v>
      </c>
      <c r="G3076" s="55" t="s">
        <v>2023</v>
      </c>
    </row>
    <row r="3077" spans="5:7" ht="14.25" customHeight="1">
      <c r="E3077" s="114" t="s">
        <v>822</v>
      </c>
      <c r="F3077" s="55">
        <v>0.2</v>
      </c>
      <c r="G3077" s="55" t="s">
        <v>1554</v>
      </c>
    </row>
    <row r="3078" spans="5:7" ht="14.25" customHeight="1">
      <c r="F3078" s="55" t="s">
        <v>2027</v>
      </c>
      <c r="G3078" s="55" t="s">
        <v>2022</v>
      </c>
    </row>
    <row r="3079" spans="5:7" ht="14.25" customHeight="1">
      <c r="F3079" s="55" t="s">
        <v>2027</v>
      </c>
      <c r="G3079" s="55" t="s">
        <v>2023</v>
      </c>
    </row>
    <row r="3080" spans="5:7" ht="14.25" customHeight="1">
      <c r="E3080" s="45" t="s">
        <v>798</v>
      </c>
      <c r="G3080" s="55"/>
    </row>
    <row r="3081" spans="5:7" ht="14.25" customHeight="1">
      <c r="E3081" s="55" t="s">
        <v>1361</v>
      </c>
      <c r="F3081" s="55">
        <v>52.4</v>
      </c>
      <c r="G3081" s="55" t="s">
        <v>1554</v>
      </c>
    </row>
    <row r="3082" spans="5:7" ht="14.25" customHeight="1">
      <c r="F3082" s="55">
        <v>60.5</v>
      </c>
      <c r="G3082" s="55" t="s">
        <v>2022</v>
      </c>
    </row>
    <row r="3083" spans="5:7" ht="14.25" customHeight="1">
      <c r="F3083" s="55">
        <v>37</v>
      </c>
      <c r="G3083" s="55" t="s">
        <v>2023</v>
      </c>
    </row>
    <row r="3084" spans="5:7" ht="14.25" customHeight="1">
      <c r="E3084" s="55" t="s">
        <v>831</v>
      </c>
      <c r="F3084" s="55">
        <v>3.9</v>
      </c>
      <c r="G3084" s="55" t="s">
        <v>1554</v>
      </c>
    </row>
    <row r="3085" spans="5:7" ht="14.25" customHeight="1">
      <c r="F3085" s="55">
        <v>0.2</v>
      </c>
      <c r="G3085" s="55" t="s">
        <v>2022</v>
      </c>
    </row>
    <row r="3086" spans="5:7" ht="14.25" customHeight="1">
      <c r="F3086" s="55">
        <v>0.1</v>
      </c>
      <c r="G3086" s="55" t="s">
        <v>2023</v>
      </c>
    </row>
    <row r="3087" spans="5:7" ht="14.25" customHeight="1">
      <c r="E3087" s="45" t="s">
        <v>442</v>
      </c>
      <c r="F3087" s="55">
        <v>5.9</v>
      </c>
      <c r="G3087" s="55" t="s">
        <v>1554</v>
      </c>
    </row>
    <row r="3088" spans="5:7" ht="14.25" customHeight="1">
      <c r="F3088" s="55">
        <v>2</v>
      </c>
      <c r="G3088" s="55" t="s">
        <v>2022</v>
      </c>
    </row>
    <row r="3089" spans="5:7" ht="14.25" customHeight="1">
      <c r="F3089" s="55">
        <v>0.3</v>
      </c>
      <c r="G3089" s="55" t="s">
        <v>2023</v>
      </c>
    </row>
    <row r="3090" spans="5:7" ht="14.25" customHeight="1">
      <c r="E3090" s="45" t="s">
        <v>825</v>
      </c>
      <c r="F3090" s="55">
        <v>3.2</v>
      </c>
      <c r="G3090" s="55" t="s">
        <v>1554</v>
      </c>
    </row>
    <row r="3091" spans="5:7" ht="14.25" customHeight="1">
      <c r="F3091" s="55">
        <v>0.6</v>
      </c>
      <c r="G3091" s="55" t="s">
        <v>2022</v>
      </c>
    </row>
    <row r="3092" spans="5:7" ht="14.25" customHeight="1">
      <c r="F3092" s="55">
        <v>0.8</v>
      </c>
      <c r="G3092" s="55" t="s">
        <v>2023</v>
      </c>
    </row>
    <row r="3093" spans="5:7" ht="14.25" customHeight="1">
      <c r="E3093" s="45" t="s">
        <v>1555</v>
      </c>
      <c r="G3093" s="55"/>
    </row>
    <row r="3094" spans="5:7" ht="14.25" customHeight="1">
      <c r="E3094" s="55" t="s">
        <v>2031</v>
      </c>
      <c r="F3094" s="55">
        <v>2.4</v>
      </c>
      <c r="G3094" s="55" t="s">
        <v>1554</v>
      </c>
    </row>
    <row r="3095" spans="5:7" ht="14.25" customHeight="1">
      <c r="F3095" s="55">
        <v>0.5</v>
      </c>
      <c r="G3095" s="55" t="s">
        <v>2022</v>
      </c>
    </row>
    <row r="3096" spans="5:7" ht="14.25" customHeight="1">
      <c r="F3096" s="55">
        <v>0.1</v>
      </c>
      <c r="G3096" s="55" t="s">
        <v>2023</v>
      </c>
    </row>
    <row r="3097" spans="5:7" ht="14.25" customHeight="1">
      <c r="E3097" s="55" t="s">
        <v>2032</v>
      </c>
      <c r="F3097" s="55">
        <v>0.2</v>
      </c>
      <c r="G3097" s="55" t="s">
        <v>1554</v>
      </c>
    </row>
    <row r="3098" spans="5:7" ht="14.25" customHeight="1">
      <c r="F3098" s="55" t="s">
        <v>2027</v>
      </c>
      <c r="G3098" s="55" t="s">
        <v>2022</v>
      </c>
    </row>
    <row r="3099" spans="5:7" ht="14.25" customHeight="1">
      <c r="F3099" s="55" t="s">
        <v>2027</v>
      </c>
      <c r="G3099" s="55" t="s">
        <v>2023</v>
      </c>
    </row>
    <row r="3100" spans="5:7" ht="14.25" customHeight="1">
      <c r="E3100" s="45" t="s">
        <v>2033</v>
      </c>
      <c r="F3100" s="55">
        <v>5.6</v>
      </c>
      <c r="G3100" s="55" t="s">
        <v>1554</v>
      </c>
    </row>
    <row r="3101" spans="5:7" ht="14.25" customHeight="1">
      <c r="F3101" s="55">
        <v>0.1</v>
      </c>
      <c r="G3101" s="55" t="s">
        <v>2022</v>
      </c>
    </row>
    <row r="3102" spans="5:7" ht="14.25" customHeight="1">
      <c r="F3102" s="55">
        <v>2.2999999999999998</v>
      </c>
      <c r="G3102" s="55" t="s">
        <v>2023</v>
      </c>
    </row>
    <row r="3103" spans="5:7" ht="14.25" customHeight="1">
      <c r="E3103" s="45" t="s">
        <v>2041</v>
      </c>
      <c r="G3103" s="55"/>
    </row>
    <row r="3104" spans="5:7" ht="14.25" customHeight="1">
      <c r="E3104" s="55" t="s">
        <v>2042</v>
      </c>
      <c r="F3104" s="55">
        <v>0.5</v>
      </c>
      <c r="G3104" s="55" t="s">
        <v>1554</v>
      </c>
    </row>
    <row r="3105" spans="3:11" ht="14.25" customHeight="1">
      <c r="F3105" s="55" t="s">
        <v>2027</v>
      </c>
      <c r="G3105" s="55" t="s">
        <v>2022</v>
      </c>
    </row>
    <row r="3106" spans="3:11" ht="14.25" customHeight="1">
      <c r="F3106" s="55" t="s">
        <v>2027</v>
      </c>
      <c r="G3106" s="55" t="s">
        <v>2023</v>
      </c>
    </row>
    <row r="3107" spans="3:11" ht="14.25" customHeight="1">
      <c r="E3107" s="45" t="s">
        <v>2034</v>
      </c>
      <c r="F3107" s="55">
        <v>9.4</v>
      </c>
      <c r="G3107" s="55" t="s">
        <v>1554</v>
      </c>
    </row>
    <row r="3108" spans="3:11" ht="14.25" customHeight="1">
      <c r="F3108" s="55">
        <v>1.4</v>
      </c>
      <c r="G3108" s="55" t="s">
        <v>2023</v>
      </c>
    </row>
    <row r="3109" spans="3:11" ht="14.25" customHeight="1">
      <c r="C3109" s="55"/>
      <c r="D3109" s="55"/>
      <c r="E3109" s="55"/>
      <c r="F3109" s="55"/>
      <c r="G3109" s="55"/>
      <c r="H3109" s="55"/>
      <c r="I3109" s="55"/>
      <c r="J3109" s="55"/>
      <c r="K3109" s="55"/>
    </row>
    <row r="3110" spans="3:11" ht="14.25" customHeight="1">
      <c r="C3110" s="55">
        <v>291</v>
      </c>
      <c r="D3110" s="55" t="s">
        <v>2016</v>
      </c>
      <c r="E3110" s="55" t="s">
        <v>788</v>
      </c>
      <c r="F3110" s="55">
        <v>28.5</v>
      </c>
      <c r="G3110" s="55" t="s">
        <v>2017</v>
      </c>
      <c r="H3110" s="55" t="s">
        <v>2047</v>
      </c>
      <c r="I3110" s="55" t="s">
        <v>2019</v>
      </c>
      <c r="J3110" s="55" t="s">
        <v>2020</v>
      </c>
      <c r="K3110" s="55" t="s">
        <v>2021</v>
      </c>
    </row>
    <row r="3111" spans="3:11" ht="14.25" customHeight="1">
      <c r="E3111" s="45" t="s">
        <v>1613</v>
      </c>
      <c r="F3111" s="55">
        <v>40.6</v>
      </c>
      <c r="G3111" s="55" t="s">
        <v>1554</v>
      </c>
    </row>
    <row r="3112" spans="3:11" ht="14.25" customHeight="1">
      <c r="F3112" s="55">
        <v>17.2</v>
      </c>
      <c r="G3112" s="55" t="s">
        <v>2022</v>
      </c>
    </row>
    <row r="3113" spans="3:11" ht="14.25" customHeight="1">
      <c r="F3113" s="55">
        <v>44.8</v>
      </c>
      <c r="G3113" s="55" t="s">
        <v>2023</v>
      </c>
    </row>
    <row r="3114" spans="3:11" ht="14.25" customHeight="1">
      <c r="E3114" s="95" t="s">
        <v>136</v>
      </c>
      <c r="F3114" s="55">
        <v>1.4</v>
      </c>
      <c r="G3114" s="55" t="s">
        <v>1554</v>
      </c>
    </row>
    <row r="3115" spans="3:11" ht="14.25" customHeight="1">
      <c r="F3115" s="55" t="s">
        <v>2027</v>
      </c>
      <c r="G3115" s="55" t="s">
        <v>2022</v>
      </c>
    </row>
    <row r="3116" spans="3:11" ht="14.25" customHeight="1">
      <c r="F3116" s="55">
        <v>2.1</v>
      </c>
      <c r="G3116" s="55" t="s">
        <v>2023</v>
      </c>
    </row>
    <row r="3117" spans="3:11" ht="14.25" customHeight="1">
      <c r="E3117" s="95" t="s">
        <v>2048</v>
      </c>
      <c r="F3117" s="55">
        <v>2.8</v>
      </c>
      <c r="G3117" s="55" t="s">
        <v>1554</v>
      </c>
    </row>
    <row r="3118" spans="3:11" ht="14.25" customHeight="1">
      <c r="F3118" s="55">
        <v>0.1</v>
      </c>
      <c r="G3118" s="55" t="s">
        <v>2022</v>
      </c>
    </row>
    <row r="3119" spans="3:11" ht="14.25" customHeight="1">
      <c r="F3119" s="55">
        <v>1.5</v>
      </c>
      <c r="G3119" s="55" t="s">
        <v>2023</v>
      </c>
    </row>
    <row r="3120" spans="3:11" ht="14.25" customHeight="1">
      <c r="E3120" s="55" t="s">
        <v>937</v>
      </c>
      <c r="F3120" s="55">
        <v>22</v>
      </c>
      <c r="G3120" s="55" t="s">
        <v>1554</v>
      </c>
    </row>
    <row r="3121" spans="5:7" ht="14.25" customHeight="1">
      <c r="F3121" s="55">
        <v>10.7</v>
      </c>
      <c r="G3121" s="55" t="s">
        <v>2022</v>
      </c>
    </row>
    <row r="3122" spans="5:7" ht="14.25" customHeight="1">
      <c r="F3122" s="55">
        <v>27.5</v>
      </c>
      <c r="G3122" s="55" t="s">
        <v>2023</v>
      </c>
    </row>
    <row r="3123" spans="5:7" ht="14.25" customHeight="1">
      <c r="E3123" s="55" t="s">
        <v>2049</v>
      </c>
      <c r="F3123" s="55">
        <v>9.3000000000000007</v>
      </c>
      <c r="G3123" s="55" t="s">
        <v>1554</v>
      </c>
    </row>
    <row r="3124" spans="5:7" ht="14.25" customHeight="1">
      <c r="F3124" s="55">
        <v>5</v>
      </c>
      <c r="G3124" s="55" t="s">
        <v>2022</v>
      </c>
    </row>
    <row r="3125" spans="5:7" ht="14.25" customHeight="1">
      <c r="F3125" s="55">
        <v>6.3</v>
      </c>
      <c r="G3125" s="55" t="s">
        <v>2023</v>
      </c>
    </row>
    <row r="3126" spans="5:7" ht="14.25" customHeight="1">
      <c r="E3126" s="55" t="s">
        <v>2050</v>
      </c>
      <c r="F3126" s="55">
        <v>4.5</v>
      </c>
      <c r="G3126" s="55" t="s">
        <v>1554</v>
      </c>
    </row>
    <row r="3127" spans="5:7" ht="14.25" customHeight="1">
      <c r="F3127" s="55">
        <v>1.3</v>
      </c>
      <c r="G3127" s="55" t="s">
        <v>2022</v>
      </c>
    </row>
    <row r="3128" spans="5:7" ht="14.25" customHeight="1">
      <c r="F3128" s="55">
        <v>5.4</v>
      </c>
      <c r="G3128" s="55" t="s">
        <v>2023</v>
      </c>
    </row>
    <row r="3129" spans="5:7" ht="14.25" customHeight="1">
      <c r="E3129" s="55" t="s">
        <v>2051</v>
      </c>
      <c r="F3129" s="55">
        <v>1</v>
      </c>
      <c r="G3129" s="55" t="s">
        <v>1554</v>
      </c>
    </row>
    <row r="3130" spans="5:7" ht="14.25" customHeight="1">
      <c r="F3130" s="55" t="s">
        <v>2027</v>
      </c>
      <c r="G3130" s="55" t="s">
        <v>2022</v>
      </c>
    </row>
    <row r="3131" spans="5:7" ht="14.25" customHeight="1">
      <c r="F3131" s="55" t="s">
        <v>2027</v>
      </c>
      <c r="G3131" s="55" t="s">
        <v>2023</v>
      </c>
    </row>
    <row r="3132" spans="5:7" ht="14.25" customHeight="1">
      <c r="E3132" s="55" t="s">
        <v>1508</v>
      </c>
      <c r="F3132" s="55">
        <v>1</v>
      </c>
      <c r="G3132" s="55" t="s">
        <v>1554</v>
      </c>
    </row>
    <row r="3133" spans="5:7" ht="14.25" customHeight="1">
      <c r="F3133" s="55">
        <v>0.1</v>
      </c>
      <c r="G3133" s="55" t="s">
        <v>2022</v>
      </c>
    </row>
    <row r="3134" spans="5:7" ht="14.25" customHeight="1">
      <c r="F3134" s="55" t="s">
        <v>2027</v>
      </c>
      <c r="G3134" s="55" t="s">
        <v>2023</v>
      </c>
    </row>
    <row r="3135" spans="5:7" ht="14.25" customHeight="1">
      <c r="E3135" s="95" t="s">
        <v>53</v>
      </c>
      <c r="F3135" s="55">
        <v>0.7</v>
      </c>
      <c r="G3135" s="55" t="s">
        <v>1554</v>
      </c>
    </row>
    <row r="3136" spans="5:7" ht="14.25" customHeight="1">
      <c r="F3136" s="55" t="s">
        <v>2027</v>
      </c>
      <c r="G3136" s="55" t="s">
        <v>2022</v>
      </c>
    </row>
    <row r="3137" spans="5:7" ht="14.25" customHeight="1">
      <c r="F3137" s="55">
        <v>1.2</v>
      </c>
      <c r="G3137" s="55" t="s">
        <v>2023</v>
      </c>
    </row>
    <row r="3138" spans="5:7" ht="14.25" customHeight="1">
      <c r="E3138" s="55" t="s">
        <v>2029</v>
      </c>
      <c r="F3138" s="55">
        <v>4.0999999999999996</v>
      </c>
      <c r="G3138" s="55" t="s">
        <v>1554</v>
      </c>
    </row>
    <row r="3139" spans="5:7" ht="14.25" customHeight="1">
      <c r="F3139" s="55">
        <v>0.1</v>
      </c>
      <c r="G3139" s="55" t="s">
        <v>2022</v>
      </c>
    </row>
    <row r="3140" spans="5:7" ht="14.25" customHeight="1">
      <c r="F3140" s="55">
        <v>0.8</v>
      </c>
      <c r="G3140" s="55" t="s">
        <v>2023</v>
      </c>
    </row>
    <row r="3141" spans="5:7" ht="14.25" customHeight="1">
      <c r="E3141" s="45" t="s">
        <v>2030</v>
      </c>
      <c r="F3141" s="55">
        <v>64.3</v>
      </c>
      <c r="G3141" s="55" t="s">
        <v>1554</v>
      </c>
    </row>
    <row r="3142" spans="5:7" ht="14.25" customHeight="1">
      <c r="F3142" s="55">
        <v>82.7</v>
      </c>
      <c r="G3142" s="55" t="s">
        <v>2022</v>
      </c>
    </row>
    <row r="3143" spans="5:7" ht="14.25" customHeight="1">
      <c r="F3143" s="55">
        <v>52.9</v>
      </c>
      <c r="G3143" s="55" t="s">
        <v>2023</v>
      </c>
    </row>
    <row r="3144" spans="5:7" ht="14.25" customHeight="1">
      <c r="E3144" s="45" t="s">
        <v>1150</v>
      </c>
      <c r="F3144" s="55">
        <v>0.3</v>
      </c>
      <c r="G3144" s="55" t="s">
        <v>1554</v>
      </c>
    </row>
    <row r="3145" spans="5:7" ht="14.25" customHeight="1">
      <c r="F3145" s="55">
        <v>0.1</v>
      </c>
      <c r="G3145" s="55" t="s">
        <v>2022</v>
      </c>
    </row>
    <row r="3146" spans="5:7" ht="14.25" customHeight="1">
      <c r="F3146" s="55">
        <v>0.1</v>
      </c>
      <c r="G3146" s="55" t="s">
        <v>2023</v>
      </c>
    </row>
    <row r="3147" spans="5:7" ht="14.25" customHeight="1">
      <c r="E3147" s="45" t="s">
        <v>1494</v>
      </c>
    </row>
    <row r="3148" spans="5:7" ht="14.25" customHeight="1">
      <c r="E3148" s="95" t="s">
        <v>772</v>
      </c>
      <c r="F3148" s="55">
        <v>2.4</v>
      </c>
      <c r="G3148" s="55" t="s">
        <v>1554</v>
      </c>
    </row>
    <row r="3149" spans="5:7" ht="14.25" customHeight="1">
      <c r="F3149" s="55">
        <v>0.7</v>
      </c>
      <c r="G3149" s="55" t="s">
        <v>2022</v>
      </c>
    </row>
    <row r="3150" spans="5:7" ht="14.25" customHeight="1">
      <c r="F3150" s="55">
        <v>0.7</v>
      </c>
      <c r="G3150" s="55" t="s">
        <v>2023</v>
      </c>
    </row>
    <row r="3151" spans="5:7" ht="14.25" customHeight="1">
      <c r="E3151" s="45" t="s">
        <v>906</v>
      </c>
    </row>
    <row r="3152" spans="5:7" ht="14.25" customHeight="1">
      <c r="E3152" s="55" t="s">
        <v>1007</v>
      </c>
      <c r="F3152" s="55">
        <v>0.3</v>
      </c>
      <c r="G3152" s="55" t="s">
        <v>1554</v>
      </c>
    </row>
    <row r="3153" spans="5:7" ht="14.25" customHeight="1">
      <c r="F3153" s="55" t="s">
        <v>2027</v>
      </c>
      <c r="G3153" s="55" t="s">
        <v>2022</v>
      </c>
    </row>
    <row r="3154" spans="5:7" ht="14.25" customHeight="1">
      <c r="E3154" s="45"/>
      <c r="F3154" s="55" t="s">
        <v>2027</v>
      </c>
      <c r="G3154" s="55" t="s">
        <v>2023</v>
      </c>
    </row>
    <row r="3155" spans="5:7" ht="14.25" customHeight="1">
      <c r="E3155" s="114" t="s">
        <v>822</v>
      </c>
      <c r="F3155" s="55">
        <v>12</v>
      </c>
      <c r="G3155" s="55" t="s">
        <v>1554</v>
      </c>
    </row>
    <row r="3156" spans="5:7" ht="14.25" customHeight="1">
      <c r="F3156" s="55">
        <v>8.9</v>
      </c>
      <c r="G3156" s="55" t="s">
        <v>2022</v>
      </c>
    </row>
    <row r="3157" spans="5:7" ht="14.25" customHeight="1">
      <c r="F3157" s="55">
        <v>2</v>
      </c>
      <c r="G3157" s="55" t="s">
        <v>2023</v>
      </c>
    </row>
    <row r="3158" spans="5:7" ht="14.25" customHeight="1">
      <c r="E3158" s="45" t="s">
        <v>798</v>
      </c>
    </row>
    <row r="3159" spans="5:7" ht="14.25" customHeight="1">
      <c r="E3159" s="55" t="s">
        <v>1361</v>
      </c>
      <c r="F3159" s="55">
        <v>39.9</v>
      </c>
      <c r="G3159" s="55" t="s">
        <v>1554</v>
      </c>
    </row>
    <row r="3160" spans="5:7" ht="14.25" customHeight="1">
      <c r="F3160" s="55">
        <v>53.7</v>
      </c>
      <c r="G3160" s="55" t="s">
        <v>2022</v>
      </c>
    </row>
    <row r="3161" spans="5:7" ht="14.25" customHeight="1">
      <c r="F3161" s="55">
        <v>40.5</v>
      </c>
      <c r="G3161" s="55" t="s">
        <v>2023</v>
      </c>
    </row>
    <row r="3162" spans="5:7" ht="14.25" customHeight="1">
      <c r="E3162" s="55" t="s">
        <v>831</v>
      </c>
      <c r="F3162" s="55">
        <v>17.2</v>
      </c>
      <c r="G3162" s="55" t="s">
        <v>1554</v>
      </c>
    </row>
    <row r="3163" spans="5:7" ht="14.25" customHeight="1">
      <c r="F3163" s="55">
        <v>4.5</v>
      </c>
      <c r="G3163" s="55" t="s">
        <v>2022</v>
      </c>
    </row>
    <row r="3164" spans="5:7" ht="14.25" customHeight="1">
      <c r="F3164" s="55">
        <v>3.6</v>
      </c>
      <c r="G3164" s="55" t="s">
        <v>2023</v>
      </c>
    </row>
    <row r="3165" spans="5:7" ht="14.25" customHeight="1">
      <c r="E3165" s="45" t="s">
        <v>442</v>
      </c>
      <c r="F3165" s="55">
        <v>33.299999999999997</v>
      </c>
      <c r="G3165" s="55" t="s">
        <v>1554</v>
      </c>
    </row>
    <row r="3166" spans="5:7" ht="14.25" customHeight="1">
      <c r="F3166" s="55">
        <v>14.3</v>
      </c>
      <c r="G3166" s="55" t="s">
        <v>2022</v>
      </c>
    </row>
    <row r="3167" spans="5:7" ht="14.25" customHeight="1">
      <c r="F3167" s="55">
        <v>5.3</v>
      </c>
      <c r="G3167" s="55" t="s">
        <v>2023</v>
      </c>
    </row>
    <row r="3168" spans="5:7" ht="14.25" customHeight="1">
      <c r="E3168" s="45" t="s">
        <v>825</v>
      </c>
      <c r="F3168" s="55">
        <v>1.7</v>
      </c>
      <c r="G3168" s="55" t="s">
        <v>1554</v>
      </c>
    </row>
    <row r="3169" spans="5:7" ht="14.25" customHeight="1">
      <c r="F3169" s="55" t="s">
        <v>2027</v>
      </c>
      <c r="G3169" s="55" t="s">
        <v>2022</v>
      </c>
    </row>
    <row r="3170" spans="5:7" ht="14.25" customHeight="1">
      <c r="F3170" s="55">
        <v>0.1</v>
      </c>
      <c r="G3170" s="55" t="s">
        <v>2023</v>
      </c>
    </row>
    <row r="3171" spans="5:7" ht="14.25" customHeight="1">
      <c r="E3171" s="45" t="s">
        <v>1555</v>
      </c>
    </row>
    <row r="3172" spans="5:7" ht="14.25" customHeight="1">
      <c r="E3172" s="55" t="s">
        <v>2031</v>
      </c>
      <c r="F3172" s="55">
        <v>0.3</v>
      </c>
      <c r="G3172" s="55" t="s">
        <v>1554</v>
      </c>
    </row>
    <row r="3173" spans="5:7" ht="14.25" customHeight="1">
      <c r="F3173" s="55">
        <v>0.6</v>
      </c>
      <c r="G3173" s="55" t="s">
        <v>2022</v>
      </c>
    </row>
    <row r="3174" spans="5:7" ht="14.25" customHeight="1">
      <c r="F3174" s="55">
        <v>0.7</v>
      </c>
      <c r="G3174" s="55" t="s">
        <v>2023</v>
      </c>
    </row>
    <row r="3175" spans="5:7" ht="14.25" customHeight="1">
      <c r="E3175" s="45" t="s">
        <v>2033</v>
      </c>
      <c r="F3175" s="55">
        <v>1.4</v>
      </c>
      <c r="G3175" s="55" t="s">
        <v>1554</v>
      </c>
    </row>
    <row r="3176" spans="5:7" ht="14.25" customHeight="1">
      <c r="F3176" s="55" t="s">
        <v>2027</v>
      </c>
      <c r="G3176" s="55" t="s">
        <v>2022</v>
      </c>
    </row>
    <row r="3177" spans="5:7" ht="14.25" customHeight="1">
      <c r="F3177" s="55" t="s">
        <v>2027</v>
      </c>
      <c r="G3177" s="55" t="s">
        <v>2023</v>
      </c>
    </row>
    <row r="3178" spans="5:7" ht="14.25" customHeight="1">
      <c r="E3178" s="45" t="s">
        <v>2041</v>
      </c>
    </row>
    <row r="3179" spans="5:7" ht="14.25" customHeight="1">
      <c r="E3179" s="55" t="s">
        <v>2042</v>
      </c>
      <c r="F3179" s="55">
        <v>0.7</v>
      </c>
      <c r="G3179" s="55" t="s">
        <v>1554</v>
      </c>
    </row>
    <row r="3180" spans="5:7" ht="14.25" customHeight="1">
      <c r="F3180" s="55" t="s">
        <v>2027</v>
      </c>
      <c r="G3180" s="55" t="s">
        <v>2022</v>
      </c>
    </row>
    <row r="3181" spans="5:7" ht="14.25" customHeight="1">
      <c r="F3181" s="55" t="s">
        <v>2027</v>
      </c>
      <c r="G3181" s="55" t="s">
        <v>2023</v>
      </c>
    </row>
    <row r="3182" spans="5:7" ht="14.25" customHeight="1">
      <c r="E3182" s="45" t="s">
        <v>2034</v>
      </c>
      <c r="F3182" s="55">
        <v>7.9</v>
      </c>
      <c r="G3182" s="55" t="s">
        <v>1554</v>
      </c>
    </row>
    <row r="3183" spans="5:7" ht="14.25" customHeight="1">
      <c r="F3183" s="55">
        <v>2.2999999999999998</v>
      </c>
      <c r="G3183" s="55" t="s">
        <v>2023</v>
      </c>
    </row>
    <row r="3184" spans="5:7" ht="14.25" customHeight="1">
      <c r="G3184" s="55"/>
    </row>
    <row r="3185" spans="3:11" ht="14.25" customHeight="1">
      <c r="C3185" s="55">
        <v>81</v>
      </c>
      <c r="D3185" s="55" t="s">
        <v>2052</v>
      </c>
      <c r="E3185" s="55" t="s">
        <v>788</v>
      </c>
      <c r="F3185" s="55">
        <v>4.9000000000000004</v>
      </c>
      <c r="G3185" s="55" t="s">
        <v>2017</v>
      </c>
      <c r="H3185" s="55" t="s">
        <v>2018</v>
      </c>
      <c r="I3185" s="55" t="s">
        <v>2019</v>
      </c>
      <c r="J3185" s="55" t="s">
        <v>2020</v>
      </c>
      <c r="K3185" s="55" t="s">
        <v>2021</v>
      </c>
    </row>
    <row r="3186" spans="3:11" ht="14.25" customHeight="1">
      <c r="E3186" s="45" t="s">
        <v>1613</v>
      </c>
      <c r="F3186" s="55">
        <v>30.9</v>
      </c>
      <c r="G3186" s="55" t="s">
        <v>1554</v>
      </c>
    </row>
    <row r="3187" spans="3:11" ht="14.25" customHeight="1">
      <c r="F3187" s="55">
        <v>10.7</v>
      </c>
      <c r="G3187" s="55" t="s">
        <v>2022</v>
      </c>
    </row>
    <row r="3188" spans="3:11" ht="14.25" customHeight="1">
      <c r="F3188" s="55">
        <v>38.4</v>
      </c>
      <c r="G3188" s="55" t="s">
        <v>2023</v>
      </c>
    </row>
    <row r="3189" spans="3:11" ht="14.25" customHeight="1">
      <c r="E3189" s="95" t="s">
        <v>136</v>
      </c>
      <c r="F3189" s="55">
        <v>1.2</v>
      </c>
      <c r="G3189" s="55" t="s">
        <v>1554</v>
      </c>
    </row>
    <row r="3190" spans="3:11" ht="14.25" customHeight="1">
      <c r="F3190" s="55">
        <v>0.1</v>
      </c>
      <c r="G3190" s="55" t="s">
        <v>2022</v>
      </c>
    </row>
    <row r="3191" spans="3:11" ht="14.25" customHeight="1">
      <c r="F3191" s="55">
        <v>6.2</v>
      </c>
      <c r="G3191" s="55" t="s">
        <v>2023</v>
      </c>
    </row>
    <row r="3192" spans="3:11" ht="14.25" customHeight="1">
      <c r="E3192" s="95" t="s">
        <v>2053</v>
      </c>
      <c r="F3192" s="55">
        <v>6.2</v>
      </c>
      <c r="G3192" s="55" t="s">
        <v>1554</v>
      </c>
    </row>
    <row r="3193" spans="3:11" ht="14.25" customHeight="1">
      <c r="F3193" s="55">
        <v>4.3</v>
      </c>
      <c r="G3193" s="55" t="s">
        <v>2022</v>
      </c>
    </row>
    <row r="3194" spans="3:11" ht="14.25" customHeight="1">
      <c r="F3194" s="55">
        <v>10.1</v>
      </c>
      <c r="G3194" s="55" t="s">
        <v>2023</v>
      </c>
    </row>
    <row r="3195" spans="3:11" ht="14.25" customHeight="1">
      <c r="E3195" s="55" t="s">
        <v>937</v>
      </c>
      <c r="F3195" s="55">
        <v>8.6</v>
      </c>
      <c r="G3195" s="55" t="s">
        <v>1554</v>
      </c>
    </row>
    <row r="3196" spans="3:11" ht="14.25" customHeight="1">
      <c r="F3196" s="55">
        <v>1.6</v>
      </c>
      <c r="G3196" s="55" t="s">
        <v>2022</v>
      </c>
    </row>
    <row r="3197" spans="3:11" ht="14.25" customHeight="1">
      <c r="F3197" s="55">
        <v>6.7</v>
      </c>
      <c r="G3197" s="55" t="s">
        <v>2023</v>
      </c>
    </row>
    <row r="3198" spans="3:11" ht="14.25" customHeight="1">
      <c r="E3198" s="55" t="s">
        <v>2054</v>
      </c>
      <c r="F3198" s="55">
        <v>2.5</v>
      </c>
      <c r="G3198" s="55" t="s">
        <v>1554</v>
      </c>
    </row>
    <row r="3199" spans="3:11" ht="14.25" customHeight="1">
      <c r="F3199" s="55">
        <v>0.7</v>
      </c>
      <c r="G3199" s="55" t="s">
        <v>2022</v>
      </c>
    </row>
    <row r="3200" spans="3:11" ht="14.25" customHeight="1">
      <c r="F3200" s="55">
        <v>3.8</v>
      </c>
      <c r="G3200" s="55" t="s">
        <v>2023</v>
      </c>
    </row>
    <row r="3201" spans="5:7" ht="14.25" customHeight="1">
      <c r="E3201" s="55" t="s">
        <v>2029</v>
      </c>
      <c r="F3201" s="55">
        <v>22.2</v>
      </c>
      <c r="G3201" s="55" t="s">
        <v>1554</v>
      </c>
    </row>
    <row r="3202" spans="5:7" ht="14.25" customHeight="1">
      <c r="F3202" s="55">
        <v>4</v>
      </c>
      <c r="G3202" s="55" t="s">
        <v>2022</v>
      </c>
    </row>
    <row r="3203" spans="5:7" ht="14.25" customHeight="1">
      <c r="F3203" s="55">
        <v>11.8</v>
      </c>
      <c r="G3203" s="55" t="s">
        <v>2023</v>
      </c>
    </row>
    <row r="3204" spans="5:7" ht="14.25" customHeight="1">
      <c r="E3204" s="45" t="s">
        <v>2030</v>
      </c>
      <c r="F3204" s="55">
        <v>90.1</v>
      </c>
      <c r="G3204" s="55" t="s">
        <v>1554</v>
      </c>
    </row>
    <row r="3205" spans="5:7" ht="14.25" customHeight="1">
      <c r="F3205" s="55">
        <v>89.3</v>
      </c>
      <c r="G3205" s="55" t="s">
        <v>2022</v>
      </c>
    </row>
    <row r="3206" spans="5:7" ht="14.25" customHeight="1">
      <c r="F3206" s="55">
        <v>61.6</v>
      </c>
      <c r="G3206" s="55" t="s">
        <v>2023</v>
      </c>
    </row>
    <row r="3207" spans="5:7" ht="14.25" customHeight="1">
      <c r="E3207" s="45" t="s">
        <v>1150</v>
      </c>
      <c r="F3207" s="55">
        <v>1.2</v>
      </c>
      <c r="G3207" s="55" t="s">
        <v>1554</v>
      </c>
    </row>
    <row r="3208" spans="5:7" ht="14.25" customHeight="1">
      <c r="F3208" s="55" t="s">
        <v>2027</v>
      </c>
      <c r="G3208" s="55" t="s">
        <v>2022</v>
      </c>
    </row>
    <row r="3209" spans="5:7" ht="14.25" customHeight="1">
      <c r="F3209" s="55">
        <v>0.1</v>
      </c>
      <c r="G3209" s="55" t="s">
        <v>2023</v>
      </c>
    </row>
    <row r="3210" spans="5:7" ht="14.25" customHeight="1">
      <c r="E3210" s="114" t="s">
        <v>822</v>
      </c>
      <c r="F3210" s="55">
        <v>17.3</v>
      </c>
      <c r="G3210" s="55" t="s">
        <v>1554</v>
      </c>
    </row>
    <row r="3211" spans="5:7" ht="14.25" customHeight="1">
      <c r="F3211" s="55">
        <v>6.2</v>
      </c>
      <c r="G3211" s="55" t="s">
        <v>2022</v>
      </c>
    </row>
    <row r="3212" spans="5:7" ht="14.25" customHeight="1">
      <c r="F3212" s="55">
        <v>1.9</v>
      </c>
      <c r="G3212" s="55" t="s">
        <v>2023</v>
      </c>
    </row>
    <row r="3213" spans="5:7" ht="14.25" customHeight="1">
      <c r="E3213" s="45" t="s">
        <v>798</v>
      </c>
    </row>
    <row r="3214" spans="5:7" ht="14.25" customHeight="1">
      <c r="E3214" s="55" t="s">
        <v>1361</v>
      </c>
      <c r="F3214" s="55">
        <v>38.299999999999997</v>
      </c>
      <c r="G3214" s="55" t="s">
        <v>1554</v>
      </c>
    </row>
    <row r="3215" spans="5:7" ht="14.25" customHeight="1">
      <c r="F3215" s="55">
        <v>14.7</v>
      </c>
      <c r="G3215" s="55" t="s">
        <v>2022</v>
      </c>
    </row>
    <row r="3216" spans="5:7" ht="14.25" customHeight="1">
      <c r="F3216" s="55">
        <v>12.3</v>
      </c>
      <c r="G3216" s="55" t="s">
        <v>2023</v>
      </c>
    </row>
    <row r="3217" spans="5:7" ht="14.25" customHeight="1">
      <c r="E3217" s="55" t="s">
        <v>831</v>
      </c>
      <c r="F3217" s="55">
        <v>17.3</v>
      </c>
      <c r="G3217" s="55" t="s">
        <v>1554</v>
      </c>
    </row>
    <row r="3218" spans="5:7" ht="14.25" customHeight="1">
      <c r="F3218" s="55">
        <v>26.4</v>
      </c>
      <c r="G3218" s="55" t="s">
        <v>2022</v>
      </c>
    </row>
    <row r="3219" spans="5:7" ht="14.25" customHeight="1">
      <c r="F3219" s="55">
        <v>4.5999999999999996</v>
      </c>
      <c r="G3219" s="55" t="s">
        <v>2023</v>
      </c>
    </row>
    <row r="3220" spans="5:7" ht="14.25" customHeight="1">
      <c r="E3220" s="45" t="s">
        <v>442</v>
      </c>
      <c r="F3220" s="55">
        <v>61.7</v>
      </c>
      <c r="G3220" s="55" t="s">
        <v>1554</v>
      </c>
    </row>
    <row r="3221" spans="5:7" ht="14.25" customHeight="1">
      <c r="F3221" s="55">
        <v>41.3</v>
      </c>
      <c r="G3221" s="55" t="s">
        <v>2022</v>
      </c>
    </row>
    <row r="3222" spans="5:7" ht="14.25" customHeight="1">
      <c r="F3222" s="55">
        <v>39.799999999999997</v>
      </c>
      <c r="G3222" s="55" t="s">
        <v>2023</v>
      </c>
    </row>
    <row r="3223" spans="5:7" ht="14.25" customHeight="1">
      <c r="E3223" s="45" t="s">
        <v>1555</v>
      </c>
    </row>
    <row r="3224" spans="5:7" ht="14.25" customHeight="1">
      <c r="E3224" s="55" t="s">
        <v>2031</v>
      </c>
      <c r="F3224" s="55">
        <v>2.5</v>
      </c>
      <c r="G3224" s="55" t="s">
        <v>1554</v>
      </c>
    </row>
    <row r="3225" spans="5:7" ht="14.25" customHeight="1">
      <c r="F3225" s="55">
        <v>0.2</v>
      </c>
      <c r="G3225" s="55" t="s">
        <v>2022</v>
      </c>
    </row>
    <row r="3226" spans="5:7" ht="14.25" customHeight="1">
      <c r="F3226" s="55">
        <v>0.4</v>
      </c>
      <c r="G3226" s="55" t="s">
        <v>2023</v>
      </c>
    </row>
    <row r="3227" spans="5:7" ht="14.25" customHeight="1">
      <c r="E3227" s="45" t="s">
        <v>2033</v>
      </c>
      <c r="F3227" s="55">
        <v>9.9</v>
      </c>
      <c r="G3227" s="55" t="s">
        <v>1554</v>
      </c>
    </row>
    <row r="3228" spans="5:7" ht="14.25" customHeight="1">
      <c r="F3228" s="55">
        <v>0.3</v>
      </c>
      <c r="G3228" s="55" t="s">
        <v>2022</v>
      </c>
    </row>
    <row r="3229" spans="5:7" ht="14.25" customHeight="1">
      <c r="F3229" s="55">
        <v>1.1000000000000001</v>
      </c>
      <c r="G3229" s="55" t="s">
        <v>2023</v>
      </c>
    </row>
    <row r="3230" spans="5:7" ht="14.25" customHeight="1">
      <c r="E3230" s="45" t="s">
        <v>2041</v>
      </c>
    </row>
    <row r="3231" spans="5:7" ht="14.25" customHeight="1">
      <c r="E3231" s="55" t="s">
        <v>2042</v>
      </c>
      <c r="F3231" s="55">
        <v>9.9</v>
      </c>
      <c r="G3231" s="55" t="s">
        <v>1554</v>
      </c>
    </row>
    <row r="3232" spans="5:7" ht="14.25" customHeight="1">
      <c r="F3232" s="55">
        <v>0.4</v>
      </c>
      <c r="G3232" s="55" t="s">
        <v>2022</v>
      </c>
    </row>
    <row r="3233" spans="3:11" ht="14.25" customHeight="1">
      <c r="F3233" s="55">
        <v>1.5</v>
      </c>
      <c r="G3233" s="55" t="s">
        <v>2023</v>
      </c>
    </row>
    <row r="3234" spans="3:11" ht="14.25" customHeight="1">
      <c r="C3234" s="55"/>
      <c r="D3234" s="55"/>
      <c r="E3234" s="55"/>
      <c r="F3234" s="55"/>
      <c r="G3234" s="55"/>
      <c r="H3234" s="55"/>
      <c r="I3234" s="55"/>
      <c r="J3234" s="55"/>
      <c r="K3234" s="55"/>
    </row>
    <row r="3235" spans="3:11" ht="14.25" customHeight="1">
      <c r="C3235" s="55">
        <v>131</v>
      </c>
      <c r="D3235" s="55" t="s">
        <v>2052</v>
      </c>
      <c r="E3235" s="55" t="s">
        <v>788</v>
      </c>
      <c r="F3235" s="55">
        <v>12.2</v>
      </c>
      <c r="G3235" s="55" t="s">
        <v>2017</v>
      </c>
      <c r="H3235" s="55" t="s">
        <v>2035</v>
      </c>
      <c r="I3235" s="55" t="s">
        <v>2019</v>
      </c>
      <c r="J3235" s="55" t="s">
        <v>2020</v>
      </c>
      <c r="K3235" s="55" t="s">
        <v>2021</v>
      </c>
    </row>
    <row r="3236" spans="3:11" ht="14.25" customHeight="1">
      <c r="E3236" s="45" t="s">
        <v>1613</v>
      </c>
      <c r="F3236" s="55">
        <v>71.8</v>
      </c>
      <c r="G3236" s="55" t="s">
        <v>1554</v>
      </c>
    </row>
    <row r="3237" spans="3:11" ht="14.25" customHeight="1">
      <c r="F3237" s="55">
        <v>31.9</v>
      </c>
      <c r="G3237" s="55" t="s">
        <v>2022</v>
      </c>
    </row>
    <row r="3238" spans="3:11" ht="14.25" customHeight="1">
      <c r="F3238" s="55">
        <v>69</v>
      </c>
      <c r="G3238" s="55" t="s">
        <v>2023</v>
      </c>
    </row>
    <row r="3239" spans="3:11" ht="14.25" customHeight="1">
      <c r="E3239" s="95" t="s">
        <v>2055</v>
      </c>
      <c r="F3239" s="55">
        <v>9.1999999999999993</v>
      </c>
      <c r="G3239" s="55" t="s">
        <v>1554</v>
      </c>
    </row>
    <row r="3240" spans="3:11" ht="14.25" customHeight="1">
      <c r="F3240" s="55">
        <v>0.8</v>
      </c>
      <c r="G3240" s="55" t="s">
        <v>2022</v>
      </c>
    </row>
    <row r="3241" spans="3:11" ht="14.25" customHeight="1">
      <c r="F3241" s="55">
        <v>10.199999999999999</v>
      </c>
      <c r="G3241" s="55" t="s">
        <v>2023</v>
      </c>
    </row>
    <row r="3242" spans="3:11" ht="14.25" customHeight="1">
      <c r="E3242" s="55" t="s">
        <v>937</v>
      </c>
      <c r="F3242" s="55">
        <v>35.1</v>
      </c>
      <c r="G3242" s="55" t="s">
        <v>1554</v>
      </c>
    </row>
    <row r="3243" spans="3:11" ht="14.25" customHeight="1">
      <c r="F3243" s="55">
        <v>27.3</v>
      </c>
      <c r="G3243" s="55" t="s">
        <v>2022</v>
      </c>
    </row>
    <row r="3244" spans="3:11" ht="14.25" customHeight="1">
      <c r="F3244" s="55">
        <v>36.299999999999997</v>
      </c>
      <c r="G3244" s="55" t="s">
        <v>2023</v>
      </c>
    </row>
    <row r="3245" spans="3:11" ht="14.25" customHeight="1">
      <c r="E3245" s="55" t="s">
        <v>2056</v>
      </c>
      <c r="F3245" s="55">
        <v>0.8</v>
      </c>
      <c r="G3245" s="55" t="s">
        <v>1554</v>
      </c>
    </row>
    <row r="3246" spans="3:11" ht="14.25" customHeight="1">
      <c r="F3246" s="55" t="s">
        <v>2027</v>
      </c>
      <c r="G3246" s="55" t="s">
        <v>2022</v>
      </c>
    </row>
    <row r="3247" spans="3:11" ht="14.25" customHeight="1">
      <c r="F3247" s="55" t="s">
        <v>2027</v>
      </c>
      <c r="G3247" s="55" t="s">
        <v>2023</v>
      </c>
    </row>
    <row r="3248" spans="3:11" ht="14.25" customHeight="1">
      <c r="E3248" s="55" t="s">
        <v>2057</v>
      </c>
      <c r="F3248" s="55">
        <v>10.7</v>
      </c>
      <c r="G3248" s="55" t="s">
        <v>1554</v>
      </c>
    </row>
    <row r="3249" spans="5:7" ht="14.25" customHeight="1">
      <c r="F3249" s="55">
        <v>3.1</v>
      </c>
      <c r="G3249" s="55" t="s">
        <v>2022</v>
      </c>
    </row>
    <row r="3250" spans="5:7" ht="14.25" customHeight="1">
      <c r="F3250" s="55">
        <v>12</v>
      </c>
      <c r="G3250" s="55" t="s">
        <v>2023</v>
      </c>
    </row>
    <row r="3251" spans="5:7" ht="14.25" customHeight="1">
      <c r="E3251" s="55" t="s">
        <v>1508</v>
      </c>
      <c r="F3251" s="55">
        <v>0.8</v>
      </c>
      <c r="G3251" s="55" t="s">
        <v>1554</v>
      </c>
    </row>
    <row r="3252" spans="5:7" ht="14.25" customHeight="1">
      <c r="F3252" s="55">
        <v>0</v>
      </c>
      <c r="G3252" s="55" t="s">
        <v>2022</v>
      </c>
    </row>
    <row r="3253" spans="5:7" ht="14.25" customHeight="1">
      <c r="F3253" s="55">
        <v>0.1</v>
      </c>
      <c r="G3253" s="55" t="s">
        <v>2023</v>
      </c>
    </row>
    <row r="3254" spans="5:7" ht="14.25" customHeight="1">
      <c r="E3254" s="55" t="s">
        <v>2029</v>
      </c>
      <c r="F3254" s="55">
        <v>21.4</v>
      </c>
      <c r="G3254" s="55" t="s">
        <v>1554</v>
      </c>
    </row>
    <row r="3255" spans="5:7" ht="14.25" customHeight="1">
      <c r="F3255" s="55">
        <v>0.7</v>
      </c>
      <c r="G3255" s="55" t="s">
        <v>2022</v>
      </c>
    </row>
    <row r="3256" spans="5:7" ht="14.25" customHeight="1">
      <c r="F3256" s="55">
        <v>10.4</v>
      </c>
      <c r="G3256" s="55" t="s">
        <v>2023</v>
      </c>
    </row>
    <row r="3257" spans="5:7" ht="14.25" customHeight="1">
      <c r="E3257" s="45" t="s">
        <v>2030</v>
      </c>
      <c r="F3257" s="55">
        <v>59.5</v>
      </c>
      <c r="G3257" s="55" t="s">
        <v>1554</v>
      </c>
    </row>
    <row r="3258" spans="5:7" ht="14.25" customHeight="1">
      <c r="F3258" s="55">
        <v>68</v>
      </c>
      <c r="G3258" s="55" t="s">
        <v>2022</v>
      </c>
    </row>
    <row r="3259" spans="5:7" ht="14.25" customHeight="1">
      <c r="F3259" s="55">
        <v>25.3</v>
      </c>
      <c r="G3259" s="55" t="s">
        <v>2023</v>
      </c>
    </row>
    <row r="3260" spans="5:7" ht="14.25" customHeight="1">
      <c r="E3260" s="45" t="s">
        <v>906</v>
      </c>
    </row>
    <row r="3261" spans="5:7" ht="14.25" customHeight="1">
      <c r="E3261" s="55" t="s">
        <v>1007</v>
      </c>
      <c r="F3261" s="55">
        <v>1.5</v>
      </c>
      <c r="G3261" s="55" t="s">
        <v>1554</v>
      </c>
    </row>
    <row r="3262" spans="5:7" ht="14.25" customHeight="1">
      <c r="F3262" s="55">
        <v>0.1</v>
      </c>
      <c r="G3262" s="55" t="s">
        <v>2022</v>
      </c>
    </row>
    <row r="3263" spans="5:7" ht="14.25" customHeight="1">
      <c r="E3263" s="45"/>
      <c r="F3263" s="55">
        <v>0.1</v>
      </c>
      <c r="G3263" s="55" t="s">
        <v>2023</v>
      </c>
    </row>
    <row r="3264" spans="5:7" ht="14.25" customHeight="1">
      <c r="E3264" s="45" t="s">
        <v>798</v>
      </c>
    </row>
    <row r="3265" spans="5:7" ht="14.25" customHeight="1">
      <c r="E3265" s="55" t="s">
        <v>1361</v>
      </c>
      <c r="F3265" s="55">
        <v>25.2</v>
      </c>
      <c r="G3265" s="55" t="s">
        <v>1554</v>
      </c>
    </row>
    <row r="3266" spans="5:7" ht="14.25" customHeight="1">
      <c r="F3266" s="55">
        <v>11.4</v>
      </c>
      <c r="G3266" s="55" t="s">
        <v>2022</v>
      </c>
    </row>
    <row r="3267" spans="5:7" ht="14.25" customHeight="1">
      <c r="F3267" s="55">
        <v>13.5</v>
      </c>
      <c r="G3267" s="55" t="s">
        <v>2023</v>
      </c>
    </row>
    <row r="3268" spans="5:7" ht="14.25" customHeight="1">
      <c r="E3268" s="55" t="s">
        <v>831</v>
      </c>
      <c r="F3268" s="55">
        <v>11.5</v>
      </c>
      <c r="G3268" s="55" t="s">
        <v>1554</v>
      </c>
    </row>
    <row r="3269" spans="5:7" ht="14.25" customHeight="1">
      <c r="F3269" s="55">
        <v>3.3</v>
      </c>
      <c r="G3269" s="55" t="s">
        <v>2022</v>
      </c>
    </row>
    <row r="3270" spans="5:7" ht="14.25" customHeight="1">
      <c r="F3270" s="55">
        <v>2.2999999999999998</v>
      </c>
      <c r="G3270" s="55" t="s">
        <v>2023</v>
      </c>
    </row>
    <row r="3271" spans="5:7" ht="14.25" customHeight="1">
      <c r="E3271" s="45" t="s">
        <v>442</v>
      </c>
      <c r="F3271" s="55">
        <v>5.3</v>
      </c>
      <c r="G3271" s="55" t="s">
        <v>1554</v>
      </c>
    </row>
    <row r="3272" spans="5:7" ht="14.25" customHeight="1">
      <c r="F3272" s="55">
        <v>25</v>
      </c>
      <c r="G3272" s="55" t="s">
        <v>2022</v>
      </c>
    </row>
    <row r="3273" spans="5:7" ht="14.25" customHeight="1">
      <c r="F3273" s="55">
        <v>3.6</v>
      </c>
      <c r="G3273" s="55" t="s">
        <v>2023</v>
      </c>
    </row>
    <row r="3274" spans="5:7" ht="14.25" customHeight="1">
      <c r="E3274" s="45" t="s">
        <v>825</v>
      </c>
      <c r="F3274" s="55">
        <v>1.5</v>
      </c>
      <c r="G3274" s="55" t="s">
        <v>1554</v>
      </c>
    </row>
    <row r="3275" spans="5:7" ht="14.25" customHeight="1">
      <c r="F3275" s="55">
        <v>0.8</v>
      </c>
      <c r="G3275" s="55" t="s">
        <v>2022</v>
      </c>
    </row>
    <row r="3276" spans="5:7" ht="14.25" customHeight="1">
      <c r="F3276" s="55">
        <v>0.3</v>
      </c>
      <c r="G3276" s="55" t="s">
        <v>2023</v>
      </c>
    </row>
    <row r="3277" spans="5:7" ht="14.25" customHeight="1">
      <c r="E3277" s="45" t="s">
        <v>1555</v>
      </c>
    </row>
    <row r="3278" spans="5:7" ht="14.25" customHeight="1">
      <c r="E3278" s="55" t="s">
        <v>2031</v>
      </c>
      <c r="F3278" s="55">
        <v>9.1999999999999993</v>
      </c>
      <c r="G3278" s="55" t="s">
        <v>1554</v>
      </c>
    </row>
    <row r="3279" spans="5:7" ht="14.25" customHeight="1">
      <c r="F3279" s="55">
        <v>8</v>
      </c>
      <c r="G3279" s="55" t="s">
        <v>2022</v>
      </c>
    </row>
    <row r="3280" spans="5:7" ht="14.25" customHeight="1">
      <c r="F3280" s="55">
        <v>0.7</v>
      </c>
      <c r="G3280" s="55" t="s">
        <v>2023</v>
      </c>
    </row>
    <row r="3281" spans="1:11" ht="14.25" customHeight="1">
      <c r="E3281" s="45" t="s">
        <v>2033</v>
      </c>
      <c r="F3281" s="55">
        <v>21.4</v>
      </c>
      <c r="G3281" s="55" t="s">
        <v>1554</v>
      </c>
    </row>
    <row r="3282" spans="1:11" ht="14.25" customHeight="1">
      <c r="F3282" s="55">
        <v>19.100000000000001</v>
      </c>
      <c r="G3282" s="55" t="s">
        <v>2022</v>
      </c>
    </row>
    <row r="3283" spans="1:11" ht="14.25" customHeight="1">
      <c r="F3283" s="55">
        <v>4.3</v>
      </c>
      <c r="G3283" s="55" t="s">
        <v>2023</v>
      </c>
    </row>
    <row r="3284" spans="1:11" ht="14.25" customHeight="1">
      <c r="E3284" s="45" t="s">
        <v>2041</v>
      </c>
    </row>
    <row r="3285" spans="1:11" ht="14.25" customHeight="1">
      <c r="E3285" s="55" t="s">
        <v>2042</v>
      </c>
      <c r="F3285" s="55">
        <v>1.5</v>
      </c>
      <c r="G3285" s="55" t="s">
        <v>1554</v>
      </c>
    </row>
    <row r="3286" spans="1:11" ht="14.25" customHeight="1">
      <c r="F3286" s="55">
        <v>0.3</v>
      </c>
      <c r="G3286" s="55" t="s">
        <v>2022</v>
      </c>
    </row>
    <row r="3287" spans="1:11" ht="14.25" customHeight="1">
      <c r="F3287" s="55">
        <v>0.6</v>
      </c>
      <c r="G3287" s="55" t="s">
        <v>2023</v>
      </c>
    </row>
    <row r="3288" spans="1:11" ht="14.25" customHeight="1">
      <c r="E3288" s="45" t="s">
        <v>2034</v>
      </c>
      <c r="F3288" s="55">
        <v>14.5</v>
      </c>
      <c r="G3288" s="55" t="s">
        <v>1554</v>
      </c>
    </row>
    <row r="3289" spans="1:11" s="133" customFormat="1" ht="14.25" customHeight="1">
      <c r="F3289" s="131">
        <v>5.7</v>
      </c>
      <c r="G3289" s="131" t="s">
        <v>2023</v>
      </c>
    </row>
    <row r="3290" spans="1:11" s="127" customFormat="1" ht="14.25" customHeight="1">
      <c r="A3290" s="115" t="s">
        <v>902</v>
      </c>
      <c r="B3290" s="115" t="s">
        <v>903</v>
      </c>
      <c r="C3290" s="115">
        <v>58</v>
      </c>
      <c r="D3290" s="116" t="s">
        <v>2084</v>
      </c>
      <c r="E3290" s="116" t="s">
        <v>1613</v>
      </c>
      <c r="F3290" s="136">
        <v>5.01</v>
      </c>
      <c r="G3290" s="152" t="s">
        <v>2092</v>
      </c>
      <c r="H3290" s="115" t="s">
        <v>2083</v>
      </c>
      <c r="I3290" s="115" t="s">
        <v>71</v>
      </c>
      <c r="J3290" s="115" t="s">
        <v>2093</v>
      </c>
      <c r="K3290" s="115" t="s">
        <v>2094</v>
      </c>
    </row>
    <row r="3291" spans="1:11" s="115" customFormat="1" ht="14.25" customHeight="1">
      <c r="D3291" s="116" t="s">
        <v>2085</v>
      </c>
      <c r="E3291" s="116" t="s">
        <v>136</v>
      </c>
      <c r="F3291" s="115">
        <v>1.35</v>
      </c>
      <c r="G3291" s="152" t="s">
        <v>2092</v>
      </c>
    </row>
    <row r="3292" spans="1:11" s="115" customFormat="1" ht="14.25" customHeight="1">
      <c r="E3292" s="116" t="s">
        <v>937</v>
      </c>
      <c r="F3292" s="115">
        <v>0.87</v>
      </c>
      <c r="G3292" s="152" t="s">
        <v>2092</v>
      </c>
    </row>
    <row r="3293" spans="1:11" s="115" customFormat="1" ht="14.25" customHeight="1">
      <c r="E3293" s="116" t="s">
        <v>405</v>
      </c>
      <c r="F3293" s="115">
        <v>0.05</v>
      </c>
      <c r="G3293" s="152" t="s">
        <v>2092</v>
      </c>
    </row>
    <row r="3294" spans="1:11" s="115" customFormat="1" ht="14.25" customHeight="1">
      <c r="E3294" s="116" t="s">
        <v>347</v>
      </c>
      <c r="F3294" s="115">
        <v>0.82</v>
      </c>
      <c r="G3294" s="152" t="s">
        <v>2092</v>
      </c>
    </row>
    <row r="3295" spans="1:11" s="115" customFormat="1" ht="14.25" customHeight="1">
      <c r="E3295" s="116" t="s">
        <v>2086</v>
      </c>
      <c r="F3295" s="115">
        <v>0.13</v>
      </c>
      <c r="G3295" s="152" t="s">
        <v>2092</v>
      </c>
    </row>
    <row r="3296" spans="1:11" s="115" customFormat="1" ht="14.25" customHeight="1">
      <c r="E3296" s="116" t="s">
        <v>53</v>
      </c>
      <c r="F3296" s="115">
        <v>1.83</v>
      </c>
      <c r="G3296" s="152" t="s">
        <v>2092</v>
      </c>
    </row>
    <row r="3297" spans="1:7" s="115" customFormat="1" ht="14.25" customHeight="1">
      <c r="E3297" s="116" t="s">
        <v>482</v>
      </c>
      <c r="F3297" s="115">
        <v>7.0000000000000007E-2</v>
      </c>
      <c r="G3297" s="152" t="s">
        <v>2092</v>
      </c>
    </row>
    <row r="3298" spans="1:7" s="115" customFormat="1" ht="14.25" customHeight="1">
      <c r="E3298" s="116" t="s">
        <v>2029</v>
      </c>
      <c r="F3298" s="115">
        <v>0.77</v>
      </c>
      <c r="G3298" s="152" t="s">
        <v>2092</v>
      </c>
    </row>
    <row r="3299" spans="1:7" s="115" customFormat="1" ht="14.25" customHeight="1">
      <c r="E3299" s="116" t="s">
        <v>824</v>
      </c>
      <c r="F3299" s="115">
        <v>94.78</v>
      </c>
      <c r="G3299" s="152" t="s">
        <v>2092</v>
      </c>
    </row>
    <row r="3300" spans="1:7" s="115" customFormat="1" ht="14.25" customHeight="1">
      <c r="E3300" s="116" t="s">
        <v>442</v>
      </c>
      <c r="F3300" s="115">
        <v>22.55</v>
      </c>
      <c r="G3300" s="152" t="s">
        <v>2092</v>
      </c>
    </row>
    <row r="3301" spans="1:7" ht="14.25" customHeight="1">
      <c r="A3301" s="115"/>
      <c r="B3301" s="97"/>
      <c r="E3301" s="116" t="s">
        <v>1924</v>
      </c>
      <c r="F3301" s="115">
        <v>72.150000000000006</v>
      </c>
      <c r="G3301" s="152" t="s">
        <v>2092</v>
      </c>
    </row>
    <row r="3302" spans="1:7" ht="14.25" customHeight="1">
      <c r="A3302" s="115"/>
      <c r="B3302" s="97"/>
      <c r="E3302" s="116" t="s">
        <v>1361</v>
      </c>
      <c r="F3302" s="115">
        <v>29.26</v>
      </c>
      <c r="G3302" s="152" t="s">
        <v>2092</v>
      </c>
    </row>
    <row r="3303" spans="1:7" ht="14.25" customHeight="1">
      <c r="A3303" s="115"/>
      <c r="B3303" s="97"/>
      <c r="E3303" s="116" t="s">
        <v>831</v>
      </c>
      <c r="F3303" s="116">
        <v>41.64</v>
      </c>
      <c r="G3303" s="152" t="s">
        <v>2092</v>
      </c>
    </row>
    <row r="3304" spans="1:7" ht="14.25" customHeight="1">
      <c r="A3304" s="115"/>
      <c r="B3304" s="97"/>
      <c r="E3304" s="116" t="s">
        <v>2087</v>
      </c>
      <c r="F3304" s="116">
        <v>26.23</v>
      </c>
      <c r="G3304" s="152" t="s">
        <v>2092</v>
      </c>
    </row>
    <row r="3305" spans="1:7" ht="14.25" customHeight="1">
      <c r="A3305" s="115"/>
      <c r="B3305" s="97"/>
      <c r="E3305" s="116" t="s">
        <v>2088</v>
      </c>
      <c r="F3305" s="115">
        <v>15.39</v>
      </c>
      <c r="G3305" s="152" t="s">
        <v>2092</v>
      </c>
    </row>
    <row r="3306" spans="1:7" ht="14.25" customHeight="1">
      <c r="A3306" s="115"/>
      <c r="B3306" s="97"/>
      <c r="E3306" s="116" t="s">
        <v>2089</v>
      </c>
      <c r="F3306" s="115">
        <v>0.02</v>
      </c>
      <c r="G3306" s="152" t="s">
        <v>2092</v>
      </c>
    </row>
    <row r="3307" spans="1:7" ht="14.25" customHeight="1">
      <c r="A3307" s="115"/>
      <c r="B3307" s="97"/>
      <c r="E3307" s="116" t="s">
        <v>2090</v>
      </c>
      <c r="F3307" s="115">
        <v>1E-3</v>
      </c>
      <c r="G3307" s="152" t="s">
        <v>2092</v>
      </c>
    </row>
    <row r="3308" spans="1:7" ht="14.25" customHeight="1">
      <c r="A3308" s="115"/>
      <c r="B3308" s="97"/>
      <c r="E3308" s="116" t="s">
        <v>2091</v>
      </c>
      <c r="F3308" s="115">
        <v>1.25</v>
      </c>
      <c r="G3308" s="152" t="s">
        <v>2092</v>
      </c>
    </row>
    <row r="3309" spans="1:7" ht="14.25" customHeight="1">
      <c r="A3309" s="115"/>
      <c r="B3309" s="97"/>
      <c r="E3309" s="116" t="s">
        <v>1555</v>
      </c>
      <c r="F3309" s="115">
        <v>0.16</v>
      </c>
      <c r="G3309" s="152" t="s">
        <v>2092</v>
      </c>
    </row>
    <row r="3310" spans="1:7" ht="14.25" customHeight="1">
      <c r="A3310" s="115"/>
      <c r="B3310" s="97"/>
      <c r="E3310" s="116" t="s">
        <v>906</v>
      </c>
      <c r="F3310" s="115">
        <v>0.03</v>
      </c>
      <c r="G3310" s="152" t="s">
        <v>2092</v>
      </c>
    </row>
    <row r="3311" spans="1:7" ht="14.25" customHeight="1">
      <c r="A3311" s="115"/>
      <c r="B3311" s="97"/>
      <c r="E3311" s="116" t="s">
        <v>2041</v>
      </c>
      <c r="F3311" s="115">
        <v>0.06</v>
      </c>
      <c r="G3311" s="152" t="s">
        <v>2092</v>
      </c>
    </row>
    <row r="3312" spans="1:7" ht="14.25" customHeight="1">
      <c r="A3312" s="115"/>
      <c r="B3312" s="97"/>
      <c r="E3312" s="116" t="s">
        <v>2034</v>
      </c>
      <c r="F3312" s="115">
        <v>0.12</v>
      </c>
      <c r="G3312" s="152" t="s">
        <v>2092</v>
      </c>
    </row>
    <row r="3313" spans="1:26" ht="14.25" customHeight="1">
      <c r="A3313" s="115"/>
      <c r="B3313" s="97"/>
      <c r="E3313" s="116"/>
      <c r="F3313" s="115"/>
      <c r="G3313" s="115"/>
    </row>
    <row r="3314" spans="1:26" ht="14.25" customHeight="1">
      <c r="A3314" s="115"/>
      <c r="B3314" s="97"/>
      <c r="F3314" s="115"/>
      <c r="G3314" s="115"/>
    </row>
    <row r="3315" spans="1:26" ht="14.25" customHeight="1">
      <c r="A3315" s="115"/>
      <c r="B3315" s="97"/>
      <c r="F3315" s="115"/>
      <c r="G3315" s="115"/>
    </row>
    <row r="3316" spans="1:26" ht="14.25" customHeight="1">
      <c r="A3316" s="63"/>
      <c r="B3316" s="63"/>
      <c r="C3316" s="63"/>
      <c r="D3316" s="63"/>
      <c r="E3316" s="63"/>
      <c r="F3316" s="63"/>
      <c r="G3316" s="63"/>
      <c r="H3316" s="63"/>
      <c r="I3316" s="63"/>
      <c r="J3316" s="63"/>
      <c r="K3316" s="63"/>
      <c r="L3316" s="63"/>
      <c r="M3316" s="63"/>
      <c r="N3316" s="63"/>
      <c r="O3316" s="63"/>
      <c r="P3316" s="63"/>
      <c r="Q3316" s="63"/>
      <c r="R3316" s="63"/>
      <c r="S3316" s="63"/>
      <c r="T3316" s="63"/>
      <c r="U3316" s="63"/>
      <c r="V3316" s="63"/>
      <c r="W3316" s="63"/>
      <c r="X3316" s="63"/>
      <c r="Y3316" s="63"/>
      <c r="Z3316" s="63"/>
    </row>
    <row r="3317" spans="1:26" ht="14.25" customHeight="1">
      <c r="A3317" s="55" t="s">
        <v>938</v>
      </c>
      <c r="B3317" s="95" t="s">
        <v>939</v>
      </c>
      <c r="C3317" s="55">
        <v>1044</v>
      </c>
      <c r="D3317" s="55" t="s">
        <v>2058</v>
      </c>
      <c r="E3317" s="55" t="s">
        <v>788</v>
      </c>
      <c r="F3317" s="55">
        <v>69</v>
      </c>
      <c r="G3317" s="55" t="s">
        <v>1563</v>
      </c>
      <c r="H3317" s="57" t="s">
        <v>63</v>
      </c>
      <c r="I3317" s="57" t="s">
        <v>793</v>
      </c>
      <c r="J3317" s="57">
        <v>2015</v>
      </c>
      <c r="K3317" s="57" t="s">
        <v>794</v>
      </c>
      <c r="L3317" s="58" t="s">
        <v>795</v>
      </c>
    </row>
    <row r="3318" spans="1:26" ht="14.25" customHeight="1">
      <c r="D3318" s="55" t="s">
        <v>797</v>
      </c>
      <c r="E3318" s="55" t="s">
        <v>906</v>
      </c>
      <c r="F3318" s="55">
        <v>0.4</v>
      </c>
      <c r="G3318" s="111" t="s">
        <v>800</v>
      </c>
    </row>
    <row r="3319" spans="1:26" ht="14.25" customHeight="1">
      <c r="F3319" s="55">
        <v>0.3</v>
      </c>
      <c r="G3319" s="111" t="s">
        <v>801</v>
      </c>
    </row>
    <row r="3320" spans="1:26" ht="14.25" customHeight="1">
      <c r="E3320" s="55" t="s">
        <v>1481</v>
      </c>
      <c r="F3320" s="55">
        <v>0.1</v>
      </c>
      <c r="G3320" s="111" t="s">
        <v>800</v>
      </c>
    </row>
    <row r="3321" spans="1:26" ht="14.25" customHeight="1">
      <c r="F3321" s="55">
        <v>0.3</v>
      </c>
      <c r="G3321" s="111" t="s">
        <v>801</v>
      </c>
    </row>
    <row r="3322" spans="1:26" ht="14.25" customHeight="1">
      <c r="E3322" s="55" t="s">
        <v>920</v>
      </c>
      <c r="F3322" s="55">
        <v>1.3</v>
      </c>
      <c r="G3322" s="111" t="s">
        <v>800</v>
      </c>
    </row>
    <row r="3323" spans="1:26" ht="14.25" customHeight="1">
      <c r="F3323" s="55">
        <v>2.5</v>
      </c>
      <c r="G3323" s="111" t="s">
        <v>801</v>
      </c>
    </row>
    <row r="3324" spans="1:26" ht="14.25" customHeight="1">
      <c r="E3324" s="55" t="s">
        <v>1352</v>
      </c>
      <c r="F3324" s="55">
        <v>0.2</v>
      </c>
      <c r="G3324" s="111" t="s">
        <v>800</v>
      </c>
    </row>
    <row r="3325" spans="1:26" ht="14.25" customHeight="1">
      <c r="F3325" s="55">
        <v>0.3</v>
      </c>
      <c r="G3325" s="111" t="s">
        <v>801</v>
      </c>
    </row>
    <row r="3326" spans="1:26" ht="14.25" customHeight="1">
      <c r="E3326" s="55" t="s">
        <v>824</v>
      </c>
      <c r="F3326" s="55">
        <v>0.2</v>
      </c>
      <c r="G3326" s="111" t="s">
        <v>800</v>
      </c>
    </row>
    <row r="3327" spans="1:26" ht="14.25" customHeight="1">
      <c r="F3327" s="55">
        <v>2.5</v>
      </c>
      <c r="G3327" s="111" t="s">
        <v>801</v>
      </c>
    </row>
    <row r="3328" spans="1:26" ht="14.25" customHeight="1">
      <c r="E3328" s="55" t="s">
        <v>829</v>
      </c>
      <c r="F3328" s="55">
        <v>17.2</v>
      </c>
      <c r="G3328" s="111" t="s">
        <v>800</v>
      </c>
    </row>
    <row r="3329" spans="5:7" ht="14.25" customHeight="1">
      <c r="F3329" s="55">
        <v>54.8</v>
      </c>
      <c r="G3329" s="111" t="s">
        <v>801</v>
      </c>
    </row>
    <row r="3330" spans="5:7" ht="14.25" customHeight="1">
      <c r="E3330" s="95" t="s">
        <v>529</v>
      </c>
      <c r="F3330" s="55">
        <v>0.6</v>
      </c>
      <c r="G3330" s="111" t="s">
        <v>800</v>
      </c>
    </row>
    <row r="3331" spans="5:7" ht="14.25" customHeight="1">
      <c r="F3331" s="55">
        <v>0.3</v>
      </c>
      <c r="G3331" s="111" t="s">
        <v>801</v>
      </c>
    </row>
    <row r="3332" spans="5:7" ht="14.25" customHeight="1">
      <c r="E3332" s="55" t="s">
        <v>831</v>
      </c>
      <c r="F3332" s="55">
        <v>0.4</v>
      </c>
      <c r="G3332" s="111" t="s">
        <v>800</v>
      </c>
    </row>
    <row r="3333" spans="5:7" ht="14.25" customHeight="1">
      <c r="F3333" s="55">
        <v>2.8</v>
      </c>
      <c r="G3333" s="111" t="s">
        <v>801</v>
      </c>
    </row>
    <row r="3334" spans="5:7" ht="14.25" customHeight="1">
      <c r="E3334" s="55" t="s">
        <v>978</v>
      </c>
      <c r="F3334" s="55">
        <v>1.4</v>
      </c>
      <c r="G3334" s="111" t="s">
        <v>800</v>
      </c>
    </row>
    <row r="3335" spans="5:7" ht="14.25" customHeight="1">
      <c r="F3335" s="55">
        <v>0.3</v>
      </c>
      <c r="G3335" s="111" t="s">
        <v>801</v>
      </c>
    </row>
    <row r="3336" spans="5:7" ht="14.25" customHeight="1">
      <c r="E3336" s="55" t="s">
        <v>847</v>
      </c>
      <c r="F3336" s="55">
        <v>0.2</v>
      </c>
      <c r="G3336" s="111" t="s">
        <v>800</v>
      </c>
    </row>
    <row r="3337" spans="5:7" ht="14.25" customHeight="1">
      <c r="F3337" s="55">
        <v>0.3</v>
      </c>
      <c r="G3337" s="111" t="s">
        <v>801</v>
      </c>
    </row>
    <row r="3338" spans="5:7" ht="14.25" customHeight="1">
      <c r="E3338" s="95" t="s">
        <v>136</v>
      </c>
      <c r="F3338" s="55">
        <v>53.3</v>
      </c>
      <c r="G3338" s="111" t="s">
        <v>800</v>
      </c>
    </row>
    <row r="3339" spans="5:7" ht="14.25" customHeight="1">
      <c r="F3339" s="55">
        <v>9.5</v>
      </c>
      <c r="G3339" s="111" t="s">
        <v>801</v>
      </c>
    </row>
    <row r="3340" spans="5:7" ht="14.25" customHeight="1">
      <c r="E3340" s="95" t="s">
        <v>852</v>
      </c>
      <c r="F3340" s="55">
        <v>0.1</v>
      </c>
      <c r="G3340" s="111" t="s">
        <v>800</v>
      </c>
    </row>
    <row r="3341" spans="5:7" ht="14.25" customHeight="1">
      <c r="F3341" s="55">
        <v>3.1</v>
      </c>
      <c r="G3341" s="111" t="s">
        <v>801</v>
      </c>
    </row>
    <row r="3342" spans="5:7" ht="14.25" customHeight="1">
      <c r="E3342" s="95" t="s">
        <v>986</v>
      </c>
      <c r="F3342" s="55">
        <v>3.1</v>
      </c>
      <c r="G3342" s="111" t="s">
        <v>800</v>
      </c>
    </row>
    <row r="3343" spans="5:7" ht="14.25" customHeight="1">
      <c r="F3343" s="55">
        <v>0.6</v>
      </c>
      <c r="G3343" s="111" t="s">
        <v>801</v>
      </c>
    </row>
    <row r="3344" spans="5:7" ht="14.25" customHeight="1">
      <c r="E3344" s="95" t="s">
        <v>987</v>
      </c>
      <c r="F3344" s="55">
        <v>1.8</v>
      </c>
      <c r="G3344" s="111" t="s">
        <v>800</v>
      </c>
    </row>
    <row r="3345" spans="1:26" ht="14.25" customHeight="1">
      <c r="F3345" s="55">
        <v>0.3</v>
      </c>
      <c r="G3345" s="111" t="s">
        <v>801</v>
      </c>
    </row>
    <row r="3346" spans="1:26" ht="14.25" customHeight="1">
      <c r="E3346" s="95" t="s">
        <v>272</v>
      </c>
      <c r="F3346" s="55">
        <v>2.2000000000000002</v>
      </c>
      <c r="G3346" s="111" t="s">
        <v>800</v>
      </c>
    </row>
    <row r="3347" spans="1:26" ht="14.25" customHeight="1">
      <c r="F3347" s="55">
        <v>4.3</v>
      </c>
      <c r="G3347" s="111" t="s">
        <v>801</v>
      </c>
    </row>
    <row r="3348" spans="1:26" ht="14.25" customHeight="1">
      <c r="E3348" s="55" t="s">
        <v>857</v>
      </c>
      <c r="F3348" s="55">
        <v>0.9</v>
      </c>
      <c r="G3348" s="111" t="s">
        <v>800</v>
      </c>
    </row>
    <row r="3349" spans="1:26" ht="14.25" customHeight="1">
      <c r="F3349" s="55">
        <v>4.5999999999999996</v>
      </c>
      <c r="G3349" s="111" t="s">
        <v>801</v>
      </c>
    </row>
    <row r="3350" spans="1:26" ht="14.25" customHeight="1">
      <c r="E3350" s="95" t="s">
        <v>725</v>
      </c>
      <c r="F3350" s="55">
        <v>0.4</v>
      </c>
      <c r="G3350" s="111" t="s">
        <v>800</v>
      </c>
    </row>
    <row r="3351" spans="1:26" ht="14.25" customHeight="1">
      <c r="F3351" s="55">
        <v>0.9</v>
      </c>
      <c r="G3351" s="111" t="s">
        <v>801</v>
      </c>
    </row>
    <row r="3352" spans="1:26" ht="14.25" customHeight="1">
      <c r="E3352" s="55" t="s">
        <v>1016</v>
      </c>
      <c r="F3352" s="55">
        <v>0.3</v>
      </c>
      <c r="G3352" s="111" t="s">
        <v>800</v>
      </c>
    </row>
    <row r="3353" spans="1:26" ht="14.25" customHeight="1">
      <c r="F3353" s="55">
        <v>0.9</v>
      </c>
      <c r="G3353" s="111" t="s">
        <v>801</v>
      </c>
    </row>
    <row r="3354" spans="1:26" ht="14.25" customHeight="1">
      <c r="E3354" s="55" t="s">
        <v>872</v>
      </c>
      <c r="F3354" s="55">
        <v>14.2</v>
      </c>
      <c r="G3354" s="111" t="s">
        <v>800</v>
      </c>
    </row>
    <row r="3355" spans="1:26" ht="14.25" customHeight="1">
      <c r="F3355" s="55">
        <v>9.1999999999999993</v>
      </c>
      <c r="G3355" s="111" t="s">
        <v>801</v>
      </c>
    </row>
    <row r="3356" spans="1:26" ht="14.25" customHeight="1">
      <c r="E3356" s="95" t="s">
        <v>1018</v>
      </c>
      <c r="F3356" s="55">
        <v>1.2</v>
      </c>
      <c r="G3356" s="111" t="s">
        <v>800</v>
      </c>
    </row>
    <row r="3357" spans="1:26" ht="14.25" customHeight="1">
      <c r="F3357" s="55">
        <v>0.6</v>
      </c>
      <c r="G3357" s="111" t="s">
        <v>801</v>
      </c>
    </row>
    <row r="3358" spans="1:26" ht="14.25" customHeight="1">
      <c r="E3358" s="55" t="s">
        <v>883</v>
      </c>
      <c r="F3358" s="55">
        <v>0.3</v>
      </c>
      <c r="G3358" s="111" t="s">
        <v>800</v>
      </c>
    </row>
    <row r="3359" spans="1:26" ht="14.25" customHeight="1">
      <c r="F3359" s="55">
        <v>0</v>
      </c>
      <c r="G3359" s="111" t="s">
        <v>801</v>
      </c>
    </row>
    <row r="3360" spans="1:26" ht="14.25" customHeight="1">
      <c r="A3360" s="63"/>
      <c r="B3360" s="63"/>
      <c r="C3360" s="63"/>
      <c r="D3360" s="63"/>
      <c r="E3360" s="63"/>
      <c r="F3360" s="63"/>
      <c r="G3360" s="63"/>
      <c r="H3360" s="63"/>
      <c r="I3360" s="63"/>
      <c r="J3360" s="63"/>
      <c r="K3360" s="63"/>
      <c r="L3360" s="63"/>
      <c r="M3360" s="63"/>
      <c r="N3360" s="63"/>
      <c r="O3360" s="63"/>
      <c r="P3360" s="63"/>
      <c r="Q3360" s="63"/>
      <c r="R3360" s="63"/>
      <c r="S3360" s="63"/>
      <c r="T3360" s="63"/>
      <c r="U3360" s="63"/>
      <c r="V3360" s="63"/>
      <c r="W3360" s="63"/>
      <c r="X3360" s="63"/>
      <c r="Y3360" s="63"/>
      <c r="Z3360" s="63"/>
    </row>
    <row r="3361" spans="1:26" ht="14.25" customHeight="1">
      <c r="A3361" s="55" t="s">
        <v>930</v>
      </c>
      <c r="B3361" s="97" t="s">
        <v>2059</v>
      </c>
      <c r="C3361" s="55">
        <v>12</v>
      </c>
      <c r="D3361" s="55" t="s">
        <v>2060</v>
      </c>
      <c r="E3361" s="55" t="s">
        <v>788</v>
      </c>
      <c r="F3361" s="55">
        <v>17</v>
      </c>
      <c r="G3361" s="55" t="s">
        <v>1563</v>
      </c>
      <c r="H3361" s="57" t="s">
        <v>63</v>
      </c>
      <c r="I3361" s="57" t="s">
        <v>793</v>
      </c>
      <c r="J3361" s="57">
        <v>2015</v>
      </c>
      <c r="K3361" s="57" t="s">
        <v>794</v>
      </c>
      <c r="L3361" s="58" t="s">
        <v>795</v>
      </c>
    </row>
    <row r="3362" spans="1:26" ht="14.25" customHeight="1">
      <c r="D3362" s="55" t="s">
        <v>797</v>
      </c>
      <c r="E3362" s="55" t="s">
        <v>829</v>
      </c>
      <c r="F3362" s="55">
        <v>24.7</v>
      </c>
      <c r="G3362" s="111" t="s">
        <v>800</v>
      </c>
    </row>
    <row r="3363" spans="1:26" ht="14.25" customHeight="1">
      <c r="F3363" s="55">
        <v>80</v>
      </c>
      <c r="G3363" s="111" t="s">
        <v>801</v>
      </c>
    </row>
    <row r="3364" spans="1:26" ht="14.25" customHeight="1">
      <c r="E3364" s="95" t="s">
        <v>136</v>
      </c>
      <c r="F3364" s="55">
        <v>57.4</v>
      </c>
      <c r="G3364" s="111" t="s">
        <v>800</v>
      </c>
    </row>
    <row r="3365" spans="1:26" ht="14.25" customHeight="1">
      <c r="F3365" s="55">
        <v>20</v>
      </c>
      <c r="G3365" s="111" t="s">
        <v>801</v>
      </c>
    </row>
    <row r="3366" spans="1:26" ht="14.25" customHeight="1">
      <c r="E3366" s="55" t="s">
        <v>872</v>
      </c>
      <c r="F3366" s="55">
        <v>17.899999999999999</v>
      </c>
      <c r="G3366" s="111" t="s">
        <v>800</v>
      </c>
    </row>
    <row r="3367" spans="1:26" ht="14.25" customHeight="1">
      <c r="F3367" s="55">
        <v>40</v>
      </c>
      <c r="G3367" s="111" t="s">
        <v>801</v>
      </c>
    </row>
    <row r="3368" spans="1:26" ht="14.25" customHeight="1">
      <c r="A3368" s="63"/>
      <c r="B3368" s="63"/>
      <c r="C3368" s="63"/>
      <c r="D3368" s="63"/>
      <c r="E3368" s="63"/>
      <c r="F3368" s="63"/>
      <c r="G3368" s="63"/>
      <c r="H3368" s="63"/>
      <c r="I3368" s="63"/>
      <c r="J3368" s="63"/>
      <c r="K3368" s="63"/>
      <c r="L3368" s="63"/>
      <c r="M3368" s="63"/>
      <c r="N3368" s="63"/>
      <c r="O3368" s="63"/>
      <c r="P3368" s="63"/>
      <c r="Q3368" s="63"/>
      <c r="R3368" s="63"/>
      <c r="S3368" s="63"/>
      <c r="T3368" s="63"/>
      <c r="U3368" s="63"/>
      <c r="V3368" s="63"/>
      <c r="W3368" s="63"/>
      <c r="X3368" s="63"/>
      <c r="Y3368" s="63"/>
      <c r="Z3368" s="63"/>
    </row>
    <row r="3369" spans="1:26" ht="14.25" customHeight="1">
      <c r="A3369" s="55" t="s">
        <v>951</v>
      </c>
      <c r="B3369" s="95" t="s">
        <v>953</v>
      </c>
      <c r="C3369" s="55">
        <v>13</v>
      </c>
      <c r="D3369" s="55" t="s">
        <v>2061</v>
      </c>
      <c r="E3369" s="55" t="s">
        <v>788</v>
      </c>
      <c r="F3369" s="55">
        <v>31</v>
      </c>
      <c r="G3369" s="55" t="s">
        <v>1563</v>
      </c>
      <c r="H3369" s="57" t="s">
        <v>63</v>
      </c>
      <c r="I3369" s="57" t="s">
        <v>793</v>
      </c>
      <c r="J3369" s="57">
        <v>2015</v>
      </c>
      <c r="K3369" s="57" t="s">
        <v>794</v>
      </c>
      <c r="L3369" s="58" t="s">
        <v>795</v>
      </c>
    </row>
    <row r="3370" spans="1:26" ht="14.25" customHeight="1">
      <c r="D3370" s="55" t="s">
        <v>797</v>
      </c>
      <c r="E3370" s="55" t="s">
        <v>896</v>
      </c>
      <c r="F3370" s="55">
        <v>11.9</v>
      </c>
      <c r="G3370" s="111" t="s">
        <v>800</v>
      </c>
    </row>
    <row r="3371" spans="1:26" ht="14.25" customHeight="1">
      <c r="F3371" s="55">
        <v>11.1</v>
      </c>
      <c r="G3371" s="111" t="s">
        <v>801</v>
      </c>
    </row>
    <row r="3372" spans="1:26" ht="14.25" customHeight="1">
      <c r="E3372" s="95" t="s">
        <v>2010</v>
      </c>
      <c r="F3372" s="55">
        <v>3.4</v>
      </c>
      <c r="G3372" s="111" t="s">
        <v>800</v>
      </c>
    </row>
    <row r="3373" spans="1:26" ht="14.25" customHeight="1">
      <c r="F3373" s="55">
        <v>22.2</v>
      </c>
      <c r="G3373" s="111" t="s">
        <v>801</v>
      </c>
    </row>
    <row r="3374" spans="1:26" ht="14.25" customHeight="1">
      <c r="E3374" s="95" t="s">
        <v>677</v>
      </c>
      <c r="F3374" s="55">
        <v>1.5</v>
      </c>
      <c r="G3374" s="111" t="s">
        <v>800</v>
      </c>
    </row>
    <row r="3375" spans="1:26" ht="14.25" customHeight="1">
      <c r="F3375" s="55">
        <v>11.1</v>
      </c>
      <c r="G3375" s="111" t="s">
        <v>801</v>
      </c>
    </row>
    <row r="3376" spans="1:26" ht="14.25" customHeight="1">
      <c r="E3376" s="55" t="s">
        <v>1586</v>
      </c>
      <c r="F3376" s="55">
        <v>4.5999999999999996</v>
      </c>
      <c r="G3376" s="111" t="s">
        <v>800</v>
      </c>
    </row>
    <row r="3377" spans="1:26" ht="14.25" customHeight="1">
      <c r="F3377" s="55">
        <v>77.8</v>
      </c>
      <c r="G3377" s="111" t="s">
        <v>801</v>
      </c>
    </row>
    <row r="3378" spans="1:26" ht="14.25" customHeight="1">
      <c r="E3378" s="55" t="s">
        <v>1601</v>
      </c>
      <c r="F3378" s="55">
        <v>10.8</v>
      </c>
      <c r="G3378" s="111" t="s">
        <v>800</v>
      </c>
    </row>
    <row r="3379" spans="1:26" ht="14.25" customHeight="1">
      <c r="F3379" s="55">
        <v>55.6</v>
      </c>
      <c r="G3379" s="111" t="s">
        <v>801</v>
      </c>
    </row>
    <row r="3380" spans="1:26" ht="14.25" customHeight="1">
      <c r="E3380" s="55" t="s">
        <v>1499</v>
      </c>
      <c r="F3380" s="55">
        <v>1.4</v>
      </c>
      <c r="G3380" s="111" t="s">
        <v>800</v>
      </c>
    </row>
    <row r="3381" spans="1:26" ht="14.25" customHeight="1">
      <c r="F3381" s="55">
        <v>33.299999999999997</v>
      </c>
      <c r="G3381" s="111" t="s">
        <v>801</v>
      </c>
    </row>
    <row r="3382" spans="1:26" ht="14.25" customHeight="1">
      <c r="E3382" s="55" t="s">
        <v>1502</v>
      </c>
      <c r="F3382" s="55">
        <v>14.7</v>
      </c>
      <c r="G3382" s="111" t="s">
        <v>800</v>
      </c>
    </row>
    <row r="3383" spans="1:26" ht="14.25" customHeight="1">
      <c r="F3383" s="55">
        <v>11.1</v>
      </c>
      <c r="G3383" s="111" t="s">
        <v>801</v>
      </c>
    </row>
    <row r="3384" spans="1:26" ht="14.25" customHeight="1">
      <c r="E3384" s="55" t="s">
        <v>1503</v>
      </c>
      <c r="F3384" s="55">
        <v>27.5</v>
      </c>
      <c r="G3384" s="111" t="s">
        <v>800</v>
      </c>
    </row>
    <row r="3385" spans="1:26" ht="14.25" customHeight="1">
      <c r="F3385" s="55">
        <v>11.1</v>
      </c>
      <c r="G3385" s="111" t="s">
        <v>801</v>
      </c>
    </row>
    <row r="3386" spans="1:26" ht="14.25" customHeight="1">
      <c r="E3386" s="55" t="s">
        <v>1007</v>
      </c>
      <c r="F3386" s="55">
        <v>21</v>
      </c>
      <c r="G3386" s="111" t="s">
        <v>800</v>
      </c>
    </row>
    <row r="3387" spans="1:26" ht="14.25" customHeight="1">
      <c r="F3387" s="55">
        <v>44.4</v>
      </c>
      <c r="G3387" s="111" t="s">
        <v>801</v>
      </c>
    </row>
    <row r="3388" spans="1:26" ht="14.25" customHeight="1">
      <c r="E3388" s="55" t="s">
        <v>1984</v>
      </c>
      <c r="F3388" s="55">
        <v>3.3</v>
      </c>
      <c r="G3388" s="111" t="s">
        <v>800</v>
      </c>
    </row>
    <row r="3389" spans="1:26" ht="14.25" customHeight="1">
      <c r="F3389" s="55">
        <v>22.2</v>
      </c>
      <c r="G3389" s="111" t="s">
        <v>801</v>
      </c>
    </row>
    <row r="3390" spans="1:26" ht="14.25" customHeight="1">
      <c r="A3390" s="63"/>
      <c r="B3390" s="63"/>
      <c r="C3390" s="63"/>
      <c r="D3390" s="63"/>
      <c r="E3390" s="63"/>
      <c r="F3390" s="63"/>
      <c r="G3390" s="63"/>
      <c r="H3390" s="63"/>
      <c r="I3390" s="63"/>
      <c r="J3390" s="63"/>
      <c r="K3390" s="63"/>
      <c r="L3390" s="63"/>
      <c r="M3390" s="63"/>
      <c r="N3390" s="63"/>
      <c r="O3390" s="63"/>
      <c r="P3390" s="63"/>
      <c r="Q3390" s="63"/>
      <c r="R3390" s="63"/>
      <c r="S3390" s="63"/>
      <c r="T3390" s="63"/>
      <c r="U3390" s="63"/>
      <c r="V3390" s="63"/>
      <c r="W3390" s="63"/>
      <c r="X3390" s="63"/>
      <c r="Y3390" s="63"/>
      <c r="Z3390" s="63"/>
    </row>
    <row r="3391" spans="1:26" ht="14.25" customHeight="1">
      <c r="A3391" s="55" t="s">
        <v>417</v>
      </c>
      <c r="B3391" s="95" t="s">
        <v>418</v>
      </c>
      <c r="C3391" s="55">
        <v>137</v>
      </c>
      <c r="D3391" s="55" t="s">
        <v>2062</v>
      </c>
      <c r="E3391" s="55" t="s">
        <v>788</v>
      </c>
      <c r="F3391" s="55">
        <v>12</v>
      </c>
      <c r="G3391" s="55" t="s">
        <v>1563</v>
      </c>
      <c r="H3391" s="57" t="s">
        <v>63</v>
      </c>
      <c r="I3391" s="57" t="s">
        <v>793</v>
      </c>
      <c r="J3391" s="57">
        <v>2015</v>
      </c>
      <c r="K3391" s="57" t="s">
        <v>794</v>
      </c>
      <c r="L3391" s="58" t="s">
        <v>795</v>
      </c>
    </row>
    <row r="3392" spans="1:26" ht="14.25" customHeight="1">
      <c r="D3392" s="55" t="s">
        <v>797</v>
      </c>
      <c r="E3392" s="55" t="s">
        <v>810</v>
      </c>
      <c r="F3392" s="55">
        <v>0.1</v>
      </c>
      <c r="G3392" s="111" t="s">
        <v>800</v>
      </c>
    </row>
    <row r="3393" spans="5:7" ht="14.25" customHeight="1">
      <c r="F3393" s="55">
        <v>2.5</v>
      </c>
      <c r="G3393" s="111" t="s">
        <v>801</v>
      </c>
    </row>
    <row r="3394" spans="5:7" ht="14.25" customHeight="1">
      <c r="E3394" s="55" t="s">
        <v>817</v>
      </c>
      <c r="F3394" s="55">
        <v>0.2</v>
      </c>
      <c r="G3394" s="111" t="s">
        <v>800</v>
      </c>
    </row>
    <row r="3395" spans="5:7" ht="14.25" customHeight="1">
      <c r="F3395" s="55">
        <v>12.5</v>
      </c>
      <c r="G3395" s="111" t="s">
        <v>801</v>
      </c>
    </row>
    <row r="3396" spans="5:7" ht="14.25" customHeight="1">
      <c r="E3396" s="55" t="s">
        <v>824</v>
      </c>
      <c r="F3396" s="55">
        <v>0.2</v>
      </c>
      <c r="G3396" s="111" t="s">
        <v>800</v>
      </c>
    </row>
    <row r="3397" spans="5:7" ht="14.25" customHeight="1">
      <c r="F3397" s="55">
        <v>2.5</v>
      </c>
      <c r="G3397" s="111" t="s">
        <v>801</v>
      </c>
    </row>
    <row r="3398" spans="5:7" ht="14.25" customHeight="1">
      <c r="E3398" s="55" t="s">
        <v>829</v>
      </c>
      <c r="F3398" s="55">
        <v>7.4</v>
      </c>
      <c r="G3398" s="111" t="s">
        <v>800</v>
      </c>
    </row>
    <row r="3399" spans="5:7" ht="14.25" customHeight="1">
      <c r="F3399" s="55">
        <v>13.3</v>
      </c>
      <c r="G3399" s="111" t="s">
        <v>801</v>
      </c>
    </row>
    <row r="3400" spans="5:7" ht="14.25" customHeight="1">
      <c r="E3400" s="55" t="s">
        <v>1586</v>
      </c>
      <c r="F3400" s="55">
        <v>2.9</v>
      </c>
      <c r="G3400" s="111" t="s">
        <v>800</v>
      </c>
    </row>
    <row r="3401" spans="5:7" ht="14.25" customHeight="1">
      <c r="F3401" s="55">
        <v>3.3</v>
      </c>
      <c r="G3401" s="111" t="s">
        <v>801</v>
      </c>
    </row>
    <row r="3402" spans="5:7" ht="14.25" customHeight="1">
      <c r="E3402" s="55" t="s">
        <v>831</v>
      </c>
      <c r="F3402" s="55">
        <v>3.1</v>
      </c>
      <c r="G3402" s="111" t="s">
        <v>800</v>
      </c>
    </row>
    <row r="3403" spans="5:7" ht="14.25" customHeight="1">
      <c r="F3403" s="55">
        <v>1.7</v>
      </c>
      <c r="G3403" s="111" t="s">
        <v>801</v>
      </c>
    </row>
    <row r="3404" spans="5:7" ht="14.25" customHeight="1">
      <c r="E3404" s="55" t="s">
        <v>839</v>
      </c>
      <c r="F3404" s="55">
        <v>0.2</v>
      </c>
      <c r="G3404" s="111" t="s">
        <v>800</v>
      </c>
    </row>
    <row r="3405" spans="5:7" ht="14.25" customHeight="1">
      <c r="F3405" s="55">
        <v>6.7</v>
      </c>
      <c r="G3405" s="111" t="s">
        <v>801</v>
      </c>
    </row>
    <row r="3406" spans="5:7" ht="14.25" customHeight="1">
      <c r="E3406" s="95" t="s">
        <v>772</v>
      </c>
      <c r="F3406" s="55">
        <v>9.5</v>
      </c>
      <c r="G3406" s="111" t="s">
        <v>800</v>
      </c>
    </row>
    <row r="3407" spans="5:7" ht="14.25" customHeight="1">
      <c r="F3407" s="55">
        <v>5.8</v>
      </c>
      <c r="G3407" s="111" t="s">
        <v>801</v>
      </c>
    </row>
    <row r="3408" spans="5:7" ht="14.25" customHeight="1">
      <c r="E3408" s="55" t="s">
        <v>1892</v>
      </c>
      <c r="F3408" s="55">
        <v>1</v>
      </c>
      <c r="G3408" s="111" t="s">
        <v>800</v>
      </c>
    </row>
    <row r="3409" spans="5:7" ht="14.25" customHeight="1">
      <c r="F3409" s="55">
        <v>1.7</v>
      </c>
      <c r="G3409" s="111" t="s">
        <v>801</v>
      </c>
    </row>
    <row r="3410" spans="5:7" ht="14.25" customHeight="1">
      <c r="E3410" s="95" t="s">
        <v>852</v>
      </c>
      <c r="F3410" s="55">
        <v>6.1</v>
      </c>
      <c r="G3410" s="111" t="s">
        <v>800</v>
      </c>
    </row>
    <row r="3411" spans="5:7" ht="14.25" customHeight="1">
      <c r="F3411" s="55">
        <v>4.2</v>
      </c>
      <c r="G3411" s="111" t="s">
        <v>801</v>
      </c>
    </row>
    <row r="3412" spans="5:7" ht="14.25" customHeight="1">
      <c r="E3412" s="55" t="s">
        <v>1959</v>
      </c>
      <c r="F3412" s="55">
        <v>0.1</v>
      </c>
      <c r="G3412" s="111" t="s">
        <v>800</v>
      </c>
    </row>
    <row r="3413" spans="5:7" ht="14.25" customHeight="1">
      <c r="F3413" s="55">
        <v>3.3</v>
      </c>
      <c r="G3413" s="111" t="s">
        <v>801</v>
      </c>
    </row>
    <row r="3414" spans="5:7" ht="14.25" customHeight="1">
      <c r="E3414" s="55" t="s">
        <v>857</v>
      </c>
      <c r="F3414" s="55">
        <v>1.7</v>
      </c>
      <c r="G3414" s="111" t="s">
        <v>800</v>
      </c>
    </row>
    <row r="3415" spans="5:7" ht="14.25" customHeight="1">
      <c r="F3415" s="55">
        <v>5.8</v>
      </c>
      <c r="G3415" s="111" t="s">
        <v>801</v>
      </c>
    </row>
    <row r="3416" spans="5:7" ht="14.25" customHeight="1">
      <c r="E3416" s="95" t="s">
        <v>863</v>
      </c>
      <c r="F3416" s="55">
        <v>0.5</v>
      </c>
      <c r="G3416" s="111" t="s">
        <v>800</v>
      </c>
    </row>
    <row r="3417" spans="5:7" ht="14.25" customHeight="1">
      <c r="F3417" s="55">
        <v>1.7</v>
      </c>
      <c r="G3417" s="111" t="s">
        <v>801</v>
      </c>
    </row>
    <row r="3418" spans="5:7" ht="14.25" customHeight="1">
      <c r="E3418" s="95" t="s">
        <v>725</v>
      </c>
      <c r="F3418" s="55">
        <v>62.2</v>
      </c>
      <c r="G3418" s="111" t="s">
        <v>800</v>
      </c>
    </row>
    <row r="3419" spans="5:7" ht="14.25" customHeight="1">
      <c r="F3419" s="55">
        <v>51.7</v>
      </c>
      <c r="G3419" s="111" t="s">
        <v>801</v>
      </c>
    </row>
    <row r="3420" spans="5:7" ht="14.25" customHeight="1">
      <c r="E3420" s="55" t="s">
        <v>1007</v>
      </c>
      <c r="F3420" s="55">
        <v>3.4</v>
      </c>
      <c r="G3420" s="111" t="s">
        <v>800</v>
      </c>
    </row>
    <row r="3421" spans="5:7" ht="14.25" customHeight="1">
      <c r="F3421" s="55">
        <v>2.5</v>
      </c>
      <c r="G3421" s="111" t="s">
        <v>801</v>
      </c>
    </row>
    <row r="3422" spans="5:7" ht="14.25" customHeight="1">
      <c r="E3422" s="55" t="s">
        <v>872</v>
      </c>
      <c r="F3422" s="55">
        <v>0.3</v>
      </c>
      <c r="G3422" s="111" t="s">
        <v>800</v>
      </c>
    </row>
    <row r="3423" spans="5:7" ht="14.25" customHeight="1">
      <c r="F3423" s="55">
        <v>0.8</v>
      </c>
      <c r="G3423" s="111" t="s">
        <v>801</v>
      </c>
    </row>
    <row r="3424" spans="5:7" ht="14.25" customHeight="1">
      <c r="E3424" s="55" t="s">
        <v>883</v>
      </c>
      <c r="F3424" s="55">
        <v>1.1000000000000001</v>
      </c>
      <c r="G3424" s="111" t="s">
        <v>800</v>
      </c>
    </row>
    <row r="3425" spans="1:26" ht="14.25" customHeight="1">
      <c r="F3425" s="55">
        <v>0</v>
      </c>
      <c r="G3425" s="111" t="s">
        <v>801</v>
      </c>
    </row>
    <row r="3426" spans="1:26" ht="14.25" customHeight="1">
      <c r="A3426" s="63"/>
      <c r="B3426" s="63"/>
      <c r="C3426" s="63"/>
      <c r="D3426" s="63"/>
      <c r="E3426" s="63"/>
      <c r="F3426" s="63"/>
      <c r="G3426" s="63"/>
      <c r="H3426" s="63"/>
      <c r="I3426" s="63"/>
      <c r="J3426" s="63"/>
      <c r="K3426" s="63"/>
      <c r="L3426" s="63"/>
      <c r="M3426" s="63"/>
      <c r="N3426" s="63"/>
      <c r="O3426" s="63"/>
      <c r="P3426" s="63"/>
      <c r="Q3426" s="63"/>
      <c r="R3426" s="63"/>
      <c r="S3426" s="63"/>
      <c r="T3426" s="63"/>
      <c r="U3426" s="63"/>
      <c r="V3426" s="63"/>
      <c r="W3426" s="63"/>
      <c r="X3426" s="63"/>
      <c r="Y3426" s="63"/>
      <c r="Z3426" s="63"/>
    </row>
    <row r="3427" spans="1:26" ht="14.25" customHeight="1">
      <c r="A3427" s="30" t="s">
        <v>435</v>
      </c>
      <c r="B3427" s="15" t="s">
        <v>436</v>
      </c>
      <c r="C3427" s="55">
        <v>37</v>
      </c>
      <c r="D3427" s="55" t="s">
        <v>2063</v>
      </c>
      <c r="E3427" s="55" t="s">
        <v>788</v>
      </c>
      <c r="F3427" s="55">
        <v>48.6</v>
      </c>
      <c r="G3427" s="55" t="s">
        <v>1563</v>
      </c>
      <c r="H3427" s="55" t="s">
        <v>63</v>
      </c>
      <c r="I3427" s="55" t="s">
        <v>1564</v>
      </c>
      <c r="J3427" s="55" t="s">
        <v>1565</v>
      </c>
      <c r="K3427" s="55" t="s">
        <v>1566</v>
      </c>
    </row>
    <row r="3428" spans="1:26" ht="14.25" customHeight="1">
      <c r="E3428" s="55" t="s">
        <v>824</v>
      </c>
      <c r="F3428" s="55">
        <v>1.87</v>
      </c>
      <c r="G3428" s="55" t="s">
        <v>1567</v>
      </c>
    </row>
    <row r="3429" spans="1:26" ht="14.25" customHeight="1">
      <c r="F3429" s="55">
        <v>10.5</v>
      </c>
      <c r="G3429" s="55" t="s">
        <v>1568</v>
      </c>
    </row>
    <row r="3430" spans="1:26" ht="14.25" customHeight="1">
      <c r="E3430" s="55" t="s">
        <v>831</v>
      </c>
      <c r="F3430" s="55">
        <v>4.28</v>
      </c>
      <c r="G3430" s="55" t="s">
        <v>1567</v>
      </c>
    </row>
    <row r="3431" spans="1:26" ht="14.25" customHeight="1">
      <c r="F3431" s="55">
        <v>15.8</v>
      </c>
      <c r="G3431" s="55" t="s">
        <v>1568</v>
      </c>
    </row>
    <row r="3432" spans="1:26" ht="14.25" customHeight="1">
      <c r="E3432" s="95" t="s">
        <v>725</v>
      </c>
      <c r="F3432" s="55">
        <v>28.4</v>
      </c>
      <c r="G3432" s="55" t="s">
        <v>1567</v>
      </c>
    </row>
    <row r="3433" spans="1:26" ht="14.25" customHeight="1">
      <c r="F3433" s="55">
        <v>26.3</v>
      </c>
      <c r="G3433" s="55" t="s">
        <v>1568</v>
      </c>
    </row>
    <row r="3434" spans="1:26" ht="14.25" customHeight="1">
      <c r="E3434" s="55" t="s">
        <v>2064</v>
      </c>
      <c r="F3434" s="55">
        <v>4.4000000000000004</v>
      </c>
      <c r="G3434" s="55" t="s">
        <v>1567</v>
      </c>
    </row>
    <row r="3435" spans="1:26" ht="14.25" customHeight="1">
      <c r="F3435" s="55">
        <v>15.8</v>
      </c>
      <c r="G3435" s="55" t="s">
        <v>1568</v>
      </c>
    </row>
    <row r="3436" spans="1:26" ht="14.25" customHeight="1">
      <c r="E3436" s="55" t="s">
        <v>876</v>
      </c>
      <c r="F3436" s="55">
        <v>53.02</v>
      </c>
      <c r="G3436" s="55" t="s">
        <v>1567</v>
      </c>
    </row>
    <row r="3437" spans="1:26" ht="14.25" customHeight="1">
      <c r="F3437" s="55">
        <v>36.799999999999997</v>
      </c>
      <c r="G3437" s="55" t="s">
        <v>1568</v>
      </c>
    </row>
    <row r="3438" spans="1:26" ht="14.25" customHeight="1">
      <c r="E3438" s="55" t="s">
        <v>1555</v>
      </c>
      <c r="F3438" s="55">
        <v>6.57</v>
      </c>
      <c r="G3438" s="55" t="s">
        <v>1567</v>
      </c>
    </row>
    <row r="3439" spans="1:26" ht="14.25" customHeight="1">
      <c r="F3439" s="55">
        <v>10.5</v>
      </c>
      <c r="G3439" s="55" t="s">
        <v>1568</v>
      </c>
    </row>
    <row r="3440" spans="1:26" ht="14.25" customHeight="1">
      <c r="E3440" s="55" t="s">
        <v>1574</v>
      </c>
      <c r="F3440" s="55">
        <v>1.02</v>
      </c>
      <c r="G3440" s="55" t="s">
        <v>1567</v>
      </c>
    </row>
    <row r="3441" spans="1:12" ht="14.25" customHeight="1">
      <c r="F3441" s="55">
        <v>10.5</v>
      </c>
      <c r="G3441" s="55" t="s">
        <v>1568</v>
      </c>
    </row>
    <row r="3442" spans="1:12" ht="14.25" customHeight="1">
      <c r="F3442" s="55"/>
      <c r="G3442" s="55"/>
    </row>
    <row r="3443" spans="1:12" ht="14.25" customHeight="1">
      <c r="A3443" s="30" t="s">
        <v>435</v>
      </c>
      <c r="B3443" s="15" t="s">
        <v>436</v>
      </c>
      <c r="C3443" s="55">
        <v>54</v>
      </c>
      <c r="D3443" s="55" t="s">
        <v>2065</v>
      </c>
      <c r="E3443" s="55" t="s">
        <v>788</v>
      </c>
      <c r="F3443" s="55">
        <v>20</v>
      </c>
      <c r="G3443" s="55" t="s">
        <v>1563</v>
      </c>
      <c r="H3443" s="57" t="s">
        <v>63</v>
      </c>
      <c r="I3443" s="57" t="s">
        <v>793</v>
      </c>
      <c r="J3443" s="57">
        <v>2015</v>
      </c>
      <c r="K3443" s="57" t="s">
        <v>794</v>
      </c>
      <c r="L3443" s="58" t="s">
        <v>795</v>
      </c>
    </row>
    <row r="3444" spans="1:12" ht="14.25" customHeight="1">
      <c r="D3444" s="55" t="s">
        <v>797</v>
      </c>
      <c r="E3444" s="55" t="s">
        <v>810</v>
      </c>
      <c r="F3444" s="55">
        <v>1</v>
      </c>
      <c r="G3444" s="109" t="s">
        <v>800</v>
      </c>
    </row>
    <row r="3445" spans="1:12" ht="14.25" customHeight="1">
      <c r="F3445" s="55">
        <v>4.7</v>
      </c>
      <c r="G3445" s="109" t="s">
        <v>801</v>
      </c>
    </row>
    <row r="3446" spans="1:12" ht="14.25" customHeight="1">
      <c r="E3446" s="55" t="s">
        <v>920</v>
      </c>
      <c r="F3446" s="55">
        <v>1</v>
      </c>
      <c r="G3446" s="109" t="s">
        <v>800</v>
      </c>
    </row>
    <row r="3447" spans="1:12" ht="14.25" customHeight="1">
      <c r="F3447" s="55">
        <v>2.2999999999999998</v>
      </c>
      <c r="G3447" s="109" t="s">
        <v>801</v>
      </c>
    </row>
    <row r="3448" spans="1:12" ht="14.25" customHeight="1">
      <c r="E3448" s="55" t="s">
        <v>824</v>
      </c>
      <c r="F3448" s="55">
        <v>4.7</v>
      </c>
      <c r="G3448" s="109" t="s">
        <v>800</v>
      </c>
    </row>
    <row r="3449" spans="1:12" ht="14.25" customHeight="1">
      <c r="F3449" s="55">
        <v>7</v>
      </c>
      <c r="G3449" s="109" t="s">
        <v>801</v>
      </c>
    </row>
    <row r="3450" spans="1:12" ht="14.25" customHeight="1">
      <c r="E3450" s="55" t="s">
        <v>1586</v>
      </c>
      <c r="F3450" s="55">
        <v>3.2</v>
      </c>
      <c r="G3450" s="109" t="s">
        <v>800</v>
      </c>
    </row>
    <row r="3451" spans="1:12" ht="14.25" customHeight="1">
      <c r="F3451" s="55">
        <v>2.2999999999999998</v>
      </c>
      <c r="G3451" s="109" t="s">
        <v>801</v>
      </c>
    </row>
    <row r="3452" spans="1:12" ht="14.25" customHeight="1">
      <c r="E3452" s="55" t="s">
        <v>831</v>
      </c>
      <c r="F3452" s="55">
        <v>1.6</v>
      </c>
      <c r="G3452" s="109" t="s">
        <v>800</v>
      </c>
    </row>
    <row r="3453" spans="1:12" ht="14.25" customHeight="1">
      <c r="F3453" s="55">
        <v>16.3</v>
      </c>
      <c r="G3453" s="109" t="s">
        <v>801</v>
      </c>
    </row>
    <row r="3454" spans="1:12" ht="14.25" customHeight="1">
      <c r="E3454" s="95" t="s">
        <v>2066</v>
      </c>
      <c r="F3454" s="55">
        <v>23.1</v>
      </c>
      <c r="G3454" s="109" t="s">
        <v>800</v>
      </c>
    </row>
    <row r="3455" spans="1:12" ht="14.25" customHeight="1">
      <c r="F3455" s="55">
        <v>4.7</v>
      </c>
      <c r="G3455" s="109" t="s">
        <v>801</v>
      </c>
    </row>
    <row r="3456" spans="1:12" ht="14.25" customHeight="1">
      <c r="E3456" s="55" t="s">
        <v>2067</v>
      </c>
      <c r="F3456" s="55">
        <v>0.9</v>
      </c>
      <c r="G3456" s="109" t="s">
        <v>800</v>
      </c>
    </row>
    <row r="3457" spans="1:26" ht="14.25" customHeight="1">
      <c r="F3457" s="55">
        <v>2.2999999999999998</v>
      </c>
      <c r="G3457" s="109" t="s">
        <v>801</v>
      </c>
    </row>
    <row r="3458" spans="1:26" ht="14.25" customHeight="1">
      <c r="E3458" s="95" t="s">
        <v>725</v>
      </c>
      <c r="F3458" s="55">
        <v>52</v>
      </c>
      <c r="G3458" s="109" t="s">
        <v>800</v>
      </c>
    </row>
    <row r="3459" spans="1:26" ht="14.25" customHeight="1">
      <c r="F3459" s="55">
        <v>41.9</v>
      </c>
      <c r="G3459" s="109" t="s">
        <v>801</v>
      </c>
    </row>
    <row r="3460" spans="1:26" ht="14.25" customHeight="1">
      <c r="E3460" s="55" t="s">
        <v>1007</v>
      </c>
      <c r="F3460" s="55">
        <v>0.3</v>
      </c>
      <c r="G3460" s="109" t="s">
        <v>800</v>
      </c>
    </row>
    <row r="3461" spans="1:26" ht="14.25" customHeight="1">
      <c r="F3461" s="55">
        <v>2.2999999999999998</v>
      </c>
      <c r="G3461" s="109" t="s">
        <v>801</v>
      </c>
    </row>
    <row r="3462" spans="1:26" ht="14.25" customHeight="1">
      <c r="E3462" s="95" t="s">
        <v>882</v>
      </c>
      <c r="F3462" s="55">
        <v>6.4</v>
      </c>
      <c r="G3462" s="109" t="s">
        <v>800</v>
      </c>
    </row>
    <row r="3463" spans="1:26" ht="14.25" customHeight="1">
      <c r="F3463" s="55">
        <v>11.6</v>
      </c>
      <c r="G3463" s="109" t="s">
        <v>801</v>
      </c>
    </row>
    <row r="3464" spans="1:26" ht="14.25" customHeight="1">
      <c r="E3464" s="55" t="s">
        <v>883</v>
      </c>
      <c r="F3464" s="55">
        <v>5</v>
      </c>
      <c r="G3464" s="109" t="s">
        <v>800</v>
      </c>
    </row>
    <row r="3465" spans="1:26" ht="14.25" customHeight="1">
      <c r="F3465" s="55">
        <v>0</v>
      </c>
      <c r="G3465" s="109" t="s">
        <v>801</v>
      </c>
    </row>
    <row r="3466" spans="1:26" ht="14.25" customHeight="1">
      <c r="A3466" s="63"/>
      <c r="B3466" s="63"/>
      <c r="C3466" s="63"/>
      <c r="D3466" s="63"/>
      <c r="E3466" s="63"/>
      <c r="F3466" s="99"/>
      <c r="G3466" s="99"/>
      <c r="H3466" s="63"/>
      <c r="I3466" s="63"/>
      <c r="J3466" s="63"/>
      <c r="K3466" s="63"/>
      <c r="L3466" s="63"/>
      <c r="M3466" s="63"/>
      <c r="N3466" s="63"/>
      <c r="O3466" s="63"/>
      <c r="P3466" s="63"/>
      <c r="Q3466" s="63"/>
      <c r="R3466" s="63"/>
      <c r="S3466" s="63"/>
      <c r="T3466" s="63"/>
      <c r="U3466" s="63"/>
      <c r="V3466" s="63"/>
      <c r="W3466" s="63"/>
      <c r="X3466" s="63"/>
      <c r="Y3466" s="63"/>
      <c r="Z3466" s="63"/>
    </row>
    <row r="3467" spans="1:26" ht="14.25" customHeight="1">
      <c r="A3467" s="55" t="s">
        <v>458</v>
      </c>
      <c r="B3467" s="95" t="s">
        <v>459</v>
      </c>
      <c r="C3467" s="55">
        <v>113</v>
      </c>
      <c r="D3467" s="55" t="s">
        <v>2068</v>
      </c>
      <c r="E3467" s="55" t="s">
        <v>788</v>
      </c>
      <c r="F3467" s="55">
        <v>27</v>
      </c>
      <c r="G3467" s="55" t="s">
        <v>1563</v>
      </c>
      <c r="H3467" s="57" t="s">
        <v>63</v>
      </c>
      <c r="I3467" s="57" t="s">
        <v>793</v>
      </c>
      <c r="J3467" s="57">
        <v>2015</v>
      </c>
      <c r="K3467" s="57" t="s">
        <v>794</v>
      </c>
      <c r="L3467" s="58" t="s">
        <v>795</v>
      </c>
    </row>
    <row r="3468" spans="1:26" ht="14.25" customHeight="1">
      <c r="D3468" s="55" t="s">
        <v>797</v>
      </c>
      <c r="E3468" s="55" t="s">
        <v>798</v>
      </c>
      <c r="F3468" s="55">
        <v>6.1</v>
      </c>
      <c r="G3468" s="109" t="s">
        <v>800</v>
      </c>
    </row>
    <row r="3469" spans="1:26" ht="14.25" customHeight="1">
      <c r="F3469" s="55">
        <v>10.8</v>
      </c>
      <c r="G3469" s="109" t="s">
        <v>801</v>
      </c>
    </row>
    <row r="3470" spans="1:26" ht="14.25" customHeight="1">
      <c r="E3470" s="55" t="s">
        <v>817</v>
      </c>
      <c r="F3470" s="55">
        <v>4.7</v>
      </c>
      <c r="G3470" s="109" t="s">
        <v>800</v>
      </c>
    </row>
    <row r="3471" spans="1:26" ht="14.25" customHeight="1">
      <c r="F3471" s="55">
        <v>12</v>
      </c>
      <c r="G3471" s="109" t="s">
        <v>801</v>
      </c>
    </row>
    <row r="3472" spans="1:26" ht="14.25" customHeight="1">
      <c r="E3472" s="55" t="s">
        <v>920</v>
      </c>
      <c r="F3472" s="55">
        <v>2</v>
      </c>
      <c r="G3472" s="109" t="s">
        <v>800</v>
      </c>
    </row>
    <row r="3473" spans="5:7" ht="14.25" customHeight="1">
      <c r="F3473" s="55">
        <v>3.6</v>
      </c>
      <c r="G3473" s="109" t="s">
        <v>801</v>
      </c>
    </row>
    <row r="3474" spans="5:7" ht="14.25" customHeight="1">
      <c r="E3474" s="95" t="s">
        <v>2069</v>
      </c>
      <c r="F3474" s="55">
        <v>0.5</v>
      </c>
      <c r="G3474" s="109" t="s">
        <v>800</v>
      </c>
    </row>
    <row r="3475" spans="5:7" ht="14.25" customHeight="1">
      <c r="F3475" s="55">
        <v>1.2</v>
      </c>
      <c r="G3475" s="109" t="s">
        <v>801</v>
      </c>
    </row>
    <row r="3476" spans="5:7" ht="14.25" customHeight="1">
      <c r="E3476" s="55" t="s">
        <v>824</v>
      </c>
      <c r="F3476" s="55">
        <v>8</v>
      </c>
      <c r="G3476" s="109" t="s">
        <v>800</v>
      </c>
    </row>
    <row r="3477" spans="5:7" ht="14.25" customHeight="1">
      <c r="F3477" s="55">
        <v>14.5</v>
      </c>
      <c r="G3477" s="109" t="s">
        <v>801</v>
      </c>
    </row>
    <row r="3478" spans="5:7" ht="14.25" customHeight="1">
      <c r="E3478" s="55" t="s">
        <v>825</v>
      </c>
      <c r="F3478" s="55">
        <v>0.6</v>
      </c>
      <c r="G3478" s="109" t="s">
        <v>800</v>
      </c>
    </row>
    <row r="3479" spans="5:7" ht="14.25" customHeight="1">
      <c r="F3479" s="55">
        <v>3.6</v>
      </c>
      <c r="G3479" s="109" t="s">
        <v>801</v>
      </c>
    </row>
    <row r="3480" spans="5:7" ht="14.25" customHeight="1">
      <c r="E3480" s="55" t="s">
        <v>829</v>
      </c>
      <c r="F3480" s="55">
        <v>6.3</v>
      </c>
      <c r="G3480" s="109" t="s">
        <v>800</v>
      </c>
    </row>
    <row r="3481" spans="5:7" ht="14.25" customHeight="1">
      <c r="F3481" s="55">
        <v>9.6</v>
      </c>
      <c r="G3481" s="109" t="s">
        <v>801</v>
      </c>
    </row>
    <row r="3482" spans="5:7" ht="14.25" customHeight="1">
      <c r="E3482" s="55" t="s">
        <v>1488</v>
      </c>
      <c r="F3482" s="55">
        <v>1</v>
      </c>
      <c r="G3482" s="109" t="s">
        <v>800</v>
      </c>
    </row>
    <row r="3483" spans="5:7" ht="14.25" customHeight="1">
      <c r="F3483" s="55">
        <v>1.2</v>
      </c>
      <c r="G3483" s="109" t="s">
        <v>801</v>
      </c>
    </row>
    <row r="3484" spans="5:7" ht="14.25" customHeight="1">
      <c r="E3484" s="55" t="s">
        <v>1586</v>
      </c>
      <c r="F3484" s="55">
        <v>4.3</v>
      </c>
      <c r="G3484" s="109" t="s">
        <v>800</v>
      </c>
    </row>
    <row r="3485" spans="5:7" ht="14.25" customHeight="1">
      <c r="F3485" s="55">
        <v>3.6</v>
      </c>
      <c r="G3485" s="109" t="s">
        <v>801</v>
      </c>
    </row>
    <row r="3486" spans="5:7" ht="14.25" customHeight="1">
      <c r="E3486" s="55" t="s">
        <v>831</v>
      </c>
      <c r="F3486" s="55">
        <v>1.1000000000000001</v>
      </c>
      <c r="G3486" s="109" t="s">
        <v>800</v>
      </c>
    </row>
    <row r="3487" spans="5:7" ht="14.25" customHeight="1">
      <c r="F3487" s="55">
        <v>10.8</v>
      </c>
      <c r="G3487" s="109" t="s">
        <v>801</v>
      </c>
    </row>
    <row r="3488" spans="5:7" ht="14.25" customHeight="1">
      <c r="E3488" s="55" t="s">
        <v>745</v>
      </c>
      <c r="F3488" s="55">
        <v>0.1</v>
      </c>
      <c r="G3488" s="109" t="s">
        <v>800</v>
      </c>
    </row>
    <row r="3489" spans="5:7" ht="14.25" customHeight="1">
      <c r="F3489" s="55">
        <v>8.4</v>
      </c>
      <c r="G3489" s="109" t="s">
        <v>801</v>
      </c>
    </row>
    <row r="3490" spans="5:7" ht="14.25" customHeight="1">
      <c r="E3490" s="55" t="s">
        <v>1857</v>
      </c>
      <c r="F3490" s="55">
        <v>1.4</v>
      </c>
      <c r="G3490" s="109" t="s">
        <v>800</v>
      </c>
    </row>
    <row r="3491" spans="5:7" ht="14.25" customHeight="1">
      <c r="F3491" s="55">
        <v>1.2</v>
      </c>
      <c r="G3491" s="109" t="s">
        <v>801</v>
      </c>
    </row>
    <row r="3492" spans="5:7" ht="14.25" customHeight="1">
      <c r="E3492" s="55" t="s">
        <v>1771</v>
      </c>
      <c r="F3492" s="55">
        <v>2.2999999999999998</v>
      </c>
      <c r="G3492" s="109" t="s">
        <v>800</v>
      </c>
    </row>
    <row r="3493" spans="5:7" ht="14.25" customHeight="1">
      <c r="F3493" s="55">
        <v>2.4</v>
      </c>
      <c r="G3493" s="109" t="s">
        <v>801</v>
      </c>
    </row>
    <row r="3494" spans="5:7" ht="14.25" customHeight="1">
      <c r="E3494" s="95" t="s">
        <v>852</v>
      </c>
      <c r="F3494" s="55">
        <v>7.7</v>
      </c>
      <c r="G3494" s="109" t="s">
        <v>800</v>
      </c>
    </row>
    <row r="3495" spans="5:7" ht="14.25" customHeight="1">
      <c r="F3495" s="55">
        <v>2.4</v>
      </c>
      <c r="G3495" s="109" t="s">
        <v>801</v>
      </c>
    </row>
    <row r="3496" spans="5:7" ht="14.25" customHeight="1">
      <c r="E3496" s="55" t="s">
        <v>1772</v>
      </c>
      <c r="F3496" s="55">
        <v>1.9</v>
      </c>
      <c r="G3496" s="109" t="s">
        <v>800</v>
      </c>
    </row>
    <row r="3497" spans="5:7" ht="14.25" customHeight="1">
      <c r="F3497" s="55">
        <v>8.4</v>
      </c>
      <c r="G3497" s="109" t="s">
        <v>801</v>
      </c>
    </row>
    <row r="3498" spans="5:7" ht="14.25" customHeight="1">
      <c r="E3498" s="55" t="s">
        <v>857</v>
      </c>
      <c r="F3498" s="55">
        <v>8.1999999999999993</v>
      </c>
      <c r="G3498" s="109" t="s">
        <v>800</v>
      </c>
    </row>
    <row r="3499" spans="5:7" ht="14.25" customHeight="1">
      <c r="F3499" s="55">
        <v>8.4</v>
      </c>
      <c r="G3499" s="109" t="s">
        <v>801</v>
      </c>
    </row>
    <row r="3500" spans="5:7" ht="14.25" customHeight="1">
      <c r="E3500" s="95" t="s">
        <v>863</v>
      </c>
      <c r="F3500" s="55">
        <v>2.4</v>
      </c>
      <c r="G3500" s="109" t="s">
        <v>800</v>
      </c>
    </row>
    <row r="3501" spans="5:7" ht="14.25" customHeight="1">
      <c r="F3501" s="55">
        <v>3.6</v>
      </c>
      <c r="G3501" s="109" t="s">
        <v>801</v>
      </c>
    </row>
    <row r="3502" spans="5:7" ht="14.25" customHeight="1">
      <c r="E3502" s="95" t="s">
        <v>725</v>
      </c>
      <c r="F3502" s="55">
        <v>11.2</v>
      </c>
      <c r="G3502" s="109" t="s">
        <v>800</v>
      </c>
    </row>
    <row r="3503" spans="5:7" ht="14.25" customHeight="1">
      <c r="F3503" s="55">
        <v>6</v>
      </c>
      <c r="G3503" s="109" t="s">
        <v>801</v>
      </c>
    </row>
    <row r="3504" spans="5:7" ht="14.25" customHeight="1">
      <c r="E3504" s="55" t="s">
        <v>1007</v>
      </c>
      <c r="F3504" s="55">
        <v>19.600000000000001</v>
      </c>
      <c r="G3504" s="109" t="s">
        <v>800</v>
      </c>
    </row>
    <row r="3505" spans="1:26" ht="14.25" customHeight="1">
      <c r="F3505" s="55">
        <v>24.1</v>
      </c>
      <c r="G3505" s="109" t="s">
        <v>801</v>
      </c>
    </row>
    <row r="3506" spans="1:26" ht="14.25" customHeight="1">
      <c r="E3506" s="95" t="s">
        <v>1864</v>
      </c>
      <c r="F3506" s="55">
        <v>1.9</v>
      </c>
      <c r="G3506" s="109" t="s">
        <v>800</v>
      </c>
    </row>
    <row r="3507" spans="1:26" ht="14.25" customHeight="1">
      <c r="F3507" s="55">
        <v>1.2</v>
      </c>
      <c r="G3507" s="109" t="s">
        <v>801</v>
      </c>
    </row>
    <row r="3508" spans="1:26" ht="14.25" customHeight="1">
      <c r="E3508" s="55" t="s">
        <v>883</v>
      </c>
      <c r="F3508" s="55">
        <v>7.7</v>
      </c>
      <c r="G3508" s="109" t="s">
        <v>800</v>
      </c>
    </row>
    <row r="3509" spans="1:26" ht="14.25" customHeight="1">
      <c r="F3509" s="55">
        <v>0</v>
      </c>
      <c r="G3509" s="109" t="s">
        <v>801</v>
      </c>
    </row>
    <row r="3510" spans="1:26" ht="14.25" customHeight="1">
      <c r="A3510" s="63"/>
      <c r="B3510" s="63"/>
      <c r="C3510" s="63"/>
      <c r="D3510" s="63"/>
      <c r="E3510" s="63"/>
      <c r="F3510" s="63"/>
      <c r="G3510" s="63"/>
      <c r="H3510" s="63"/>
      <c r="I3510" s="63"/>
      <c r="J3510" s="63"/>
      <c r="K3510" s="63"/>
      <c r="L3510" s="63"/>
      <c r="M3510" s="63"/>
      <c r="N3510" s="63"/>
      <c r="O3510" s="63"/>
      <c r="P3510" s="63"/>
      <c r="Q3510" s="63"/>
      <c r="R3510" s="63"/>
      <c r="S3510" s="63"/>
      <c r="T3510" s="63"/>
      <c r="U3510" s="63"/>
      <c r="V3510" s="63"/>
      <c r="W3510" s="63"/>
      <c r="X3510" s="63"/>
      <c r="Y3510" s="63"/>
      <c r="Z3510" s="63"/>
    </row>
    <row r="3511" spans="1:26" ht="14.25" customHeight="1">
      <c r="A3511" s="30" t="s">
        <v>390</v>
      </c>
      <c r="B3511" s="15" t="s">
        <v>391</v>
      </c>
      <c r="C3511" s="55">
        <v>4</v>
      </c>
      <c r="D3511" s="55" t="s">
        <v>2070</v>
      </c>
      <c r="E3511" s="55" t="s">
        <v>788</v>
      </c>
      <c r="F3511" s="55">
        <v>0</v>
      </c>
      <c r="G3511" s="55" t="s">
        <v>1563</v>
      </c>
      <c r="H3511" s="55" t="s">
        <v>63</v>
      </c>
      <c r="I3511" s="55" t="s">
        <v>1564</v>
      </c>
      <c r="J3511" s="55" t="s">
        <v>1565</v>
      </c>
      <c r="K3511" s="55" t="s">
        <v>1566</v>
      </c>
    </row>
    <row r="3512" spans="1:26" ht="14.25" customHeight="1">
      <c r="E3512" s="95" t="s">
        <v>725</v>
      </c>
      <c r="F3512" s="55">
        <v>6.74</v>
      </c>
      <c r="G3512" s="55" t="s">
        <v>1567</v>
      </c>
    </row>
    <row r="3513" spans="1:26" ht="14.25" customHeight="1">
      <c r="F3513" s="55">
        <v>25</v>
      </c>
      <c r="G3513" s="55" t="s">
        <v>1568</v>
      </c>
    </row>
    <row r="3514" spans="1:26" ht="14.25" customHeight="1">
      <c r="E3514" s="95" t="s">
        <v>1569</v>
      </c>
      <c r="F3514" s="55">
        <v>80.31</v>
      </c>
      <c r="G3514" s="55" t="s">
        <v>1567</v>
      </c>
    </row>
    <row r="3515" spans="1:26" ht="14.25" customHeight="1">
      <c r="F3515" s="55">
        <v>25</v>
      </c>
      <c r="G3515" s="55" t="s">
        <v>1568</v>
      </c>
    </row>
    <row r="3516" spans="1:26" ht="14.25" customHeight="1">
      <c r="E3516" s="55" t="s">
        <v>1574</v>
      </c>
      <c r="F3516" s="55">
        <v>12.95</v>
      </c>
      <c r="G3516" s="55" t="s">
        <v>1567</v>
      </c>
    </row>
    <row r="3517" spans="1:26" ht="14.25" customHeight="1">
      <c r="F3517" s="55">
        <v>50</v>
      </c>
      <c r="G3517" s="55" t="s">
        <v>1568</v>
      </c>
    </row>
    <row r="3518" spans="1:26" ht="14.25" customHeight="1">
      <c r="A3518" s="63"/>
      <c r="B3518" s="63"/>
      <c r="C3518" s="63"/>
      <c r="D3518" s="63"/>
      <c r="E3518" s="63"/>
      <c r="F3518" s="63"/>
      <c r="G3518" s="63"/>
      <c r="H3518" s="63"/>
      <c r="I3518" s="63"/>
      <c r="J3518" s="63"/>
      <c r="K3518" s="63"/>
      <c r="L3518" s="63"/>
      <c r="M3518" s="63"/>
      <c r="N3518" s="63"/>
      <c r="O3518" s="63"/>
      <c r="P3518" s="63"/>
      <c r="Q3518" s="63"/>
      <c r="R3518" s="63"/>
      <c r="S3518" s="63"/>
      <c r="T3518" s="63"/>
      <c r="U3518" s="63"/>
      <c r="V3518" s="63"/>
      <c r="W3518" s="63"/>
      <c r="X3518" s="63"/>
      <c r="Y3518" s="63"/>
      <c r="Z3518" s="63"/>
    </row>
    <row r="3519" spans="1:26" ht="14.25" customHeight="1">
      <c r="A3519" s="30" t="s">
        <v>346</v>
      </c>
      <c r="B3519" s="15" t="s">
        <v>347</v>
      </c>
      <c r="C3519" s="55">
        <v>20</v>
      </c>
      <c r="D3519" s="55" t="s">
        <v>2071</v>
      </c>
      <c r="E3519" s="55" t="s">
        <v>788</v>
      </c>
      <c r="F3519" s="55">
        <v>0</v>
      </c>
      <c r="G3519" s="55" t="s">
        <v>1563</v>
      </c>
      <c r="H3519" s="55" t="s">
        <v>63</v>
      </c>
      <c r="I3519" s="55" t="s">
        <v>1564</v>
      </c>
      <c r="J3519" s="55" t="s">
        <v>1565</v>
      </c>
      <c r="K3519" s="55" t="s">
        <v>1566</v>
      </c>
    </row>
    <row r="3520" spans="1:26" ht="14.25" customHeight="1">
      <c r="E3520" s="55" t="s">
        <v>1978</v>
      </c>
      <c r="F3520" s="55">
        <v>0.24</v>
      </c>
      <c r="G3520" s="55" t="s">
        <v>1567</v>
      </c>
    </row>
    <row r="3521" spans="5:7" ht="14.25" customHeight="1">
      <c r="F3521" s="55">
        <v>5</v>
      </c>
      <c r="G3521" s="55" t="s">
        <v>1568</v>
      </c>
    </row>
    <row r="3522" spans="5:7" ht="14.25" customHeight="1">
      <c r="E3522" s="55" t="s">
        <v>1007</v>
      </c>
      <c r="F3522" s="55">
        <v>24.47</v>
      </c>
      <c r="G3522" s="55" t="s">
        <v>1567</v>
      </c>
    </row>
    <row r="3523" spans="5:7" ht="14.25" customHeight="1">
      <c r="F3523" s="55">
        <v>20</v>
      </c>
      <c r="G3523" s="55" t="s">
        <v>1568</v>
      </c>
    </row>
    <row r="3524" spans="5:7" ht="14.25" customHeight="1">
      <c r="E3524" s="55" t="s">
        <v>2072</v>
      </c>
      <c r="F3524" s="55">
        <v>2.67</v>
      </c>
      <c r="G3524" s="55" t="s">
        <v>1567</v>
      </c>
    </row>
    <row r="3525" spans="5:7" ht="14.25" customHeight="1">
      <c r="F3525" s="55">
        <v>5</v>
      </c>
      <c r="G3525" s="55" t="s">
        <v>1568</v>
      </c>
    </row>
    <row r="3526" spans="5:7" ht="14.25" customHeight="1">
      <c r="E3526" s="55" t="s">
        <v>824</v>
      </c>
      <c r="F3526" s="55">
        <v>13.88</v>
      </c>
      <c r="G3526" s="55" t="s">
        <v>1567</v>
      </c>
    </row>
    <row r="3527" spans="5:7" ht="14.25" customHeight="1">
      <c r="F3527" s="55">
        <v>20</v>
      </c>
      <c r="G3527" s="55" t="s">
        <v>1568</v>
      </c>
    </row>
    <row r="3528" spans="5:7" ht="14.25" customHeight="1">
      <c r="E3528" s="55" t="s">
        <v>831</v>
      </c>
      <c r="F3528" s="55">
        <v>16.73</v>
      </c>
      <c r="G3528" s="55" t="s">
        <v>1567</v>
      </c>
    </row>
    <row r="3529" spans="5:7" ht="14.25" customHeight="1">
      <c r="F3529" s="55">
        <v>35</v>
      </c>
      <c r="G3529" s="55" t="s">
        <v>1568</v>
      </c>
    </row>
    <row r="3530" spans="5:7" ht="14.25" customHeight="1">
      <c r="E3530" s="55" t="s">
        <v>1555</v>
      </c>
      <c r="F3530" s="55">
        <v>9.17</v>
      </c>
      <c r="G3530" s="55" t="s">
        <v>1567</v>
      </c>
    </row>
    <row r="3531" spans="5:7" ht="14.25" customHeight="1">
      <c r="F3531" s="55">
        <v>10</v>
      </c>
      <c r="G3531" s="55" t="s">
        <v>1568</v>
      </c>
    </row>
    <row r="3532" spans="5:7" ht="14.25" customHeight="1">
      <c r="E3532" s="55" t="s">
        <v>960</v>
      </c>
      <c r="F3532" s="55">
        <v>17.14</v>
      </c>
      <c r="G3532" s="55" t="s">
        <v>1567</v>
      </c>
    </row>
    <row r="3533" spans="5:7" ht="14.25" customHeight="1">
      <c r="F3533" s="55">
        <v>5</v>
      </c>
      <c r="G3533" s="55" t="s">
        <v>1568</v>
      </c>
    </row>
    <row r="3534" spans="5:7" ht="14.25" customHeight="1">
      <c r="E3534" s="55" t="s">
        <v>1574</v>
      </c>
      <c r="F3534" s="55">
        <v>15.7</v>
      </c>
      <c r="G3534" s="55" t="s">
        <v>1567</v>
      </c>
    </row>
    <row r="3535" spans="5:7" ht="14.25" customHeight="1">
      <c r="F3535" s="55">
        <v>45</v>
      </c>
      <c r="G3535" s="55" t="s">
        <v>1568</v>
      </c>
    </row>
    <row r="3536" spans="5:7" ht="14.25" customHeight="1">
      <c r="F3536" s="55"/>
      <c r="G3536" s="55"/>
    </row>
    <row r="3537" spans="1:26" ht="14.25" customHeight="1">
      <c r="A3537" s="30" t="s">
        <v>346</v>
      </c>
      <c r="B3537" s="15" t="s">
        <v>347</v>
      </c>
      <c r="C3537" s="55">
        <v>5</v>
      </c>
      <c r="D3537" s="55" t="s">
        <v>2073</v>
      </c>
      <c r="E3537" s="55" t="s">
        <v>788</v>
      </c>
      <c r="F3537" s="55">
        <v>0</v>
      </c>
      <c r="G3537" s="55" t="s">
        <v>1563</v>
      </c>
      <c r="H3537" s="57" t="s">
        <v>63</v>
      </c>
      <c r="I3537" s="57" t="s">
        <v>793</v>
      </c>
      <c r="J3537" s="57">
        <v>2015</v>
      </c>
      <c r="K3537" s="57" t="s">
        <v>794</v>
      </c>
      <c r="L3537" s="58" t="s">
        <v>795</v>
      </c>
    </row>
    <row r="3538" spans="1:26" ht="14.25" customHeight="1">
      <c r="D3538" s="55" t="s">
        <v>797</v>
      </c>
      <c r="E3538" s="55" t="s">
        <v>831</v>
      </c>
      <c r="F3538" s="55">
        <v>37.799999999999997</v>
      </c>
      <c r="G3538" s="109" t="s">
        <v>800</v>
      </c>
    </row>
    <row r="3539" spans="1:26" ht="14.25" customHeight="1">
      <c r="F3539" s="55">
        <v>40</v>
      </c>
      <c r="G3539" s="109" t="s">
        <v>801</v>
      </c>
    </row>
    <row r="3540" spans="1:26" ht="14.25" customHeight="1">
      <c r="E3540" s="55" t="s">
        <v>1007</v>
      </c>
      <c r="F3540" s="55">
        <v>51.3</v>
      </c>
      <c r="G3540" s="109" t="s">
        <v>800</v>
      </c>
    </row>
    <row r="3541" spans="1:26" ht="14.25" customHeight="1">
      <c r="F3541" s="55">
        <v>60</v>
      </c>
      <c r="G3541" s="109" t="s">
        <v>801</v>
      </c>
    </row>
    <row r="3542" spans="1:26" ht="14.25" customHeight="1">
      <c r="E3542" s="55" t="s">
        <v>883</v>
      </c>
      <c r="F3542" s="55">
        <v>10.9</v>
      </c>
      <c r="G3542" s="109" t="s">
        <v>800</v>
      </c>
    </row>
    <row r="3543" spans="1:26" ht="14.25" customHeight="1">
      <c r="F3543" s="55">
        <v>0</v>
      </c>
      <c r="G3543" s="109" t="s">
        <v>801</v>
      </c>
    </row>
    <row r="3544" spans="1:26" ht="14.25" customHeight="1">
      <c r="A3544" s="63"/>
      <c r="B3544" s="63"/>
      <c r="C3544" s="63"/>
      <c r="D3544" s="63"/>
      <c r="E3544" s="63"/>
      <c r="F3544" s="63"/>
      <c r="G3544" s="63"/>
      <c r="H3544" s="63"/>
      <c r="I3544" s="63"/>
      <c r="J3544" s="63"/>
      <c r="K3544" s="63"/>
      <c r="L3544" s="63"/>
      <c r="M3544" s="63"/>
      <c r="N3544" s="63"/>
      <c r="O3544" s="63"/>
      <c r="P3544" s="63"/>
      <c r="Q3544" s="63"/>
      <c r="R3544" s="63"/>
      <c r="S3544" s="63"/>
      <c r="T3544" s="63"/>
      <c r="U3544" s="63"/>
      <c r="V3544" s="63"/>
      <c r="W3544" s="63"/>
      <c r="X3544" s="63"/>
      <c r="Y3544" s="63"/>
      <c r="Z3544" s="63"/>
    </row>
    <row r="3545" spans="1:26" ht="14.25" customHeight="1">
      <c r="A3545" s="116" t="s">
        <v>648</v>
      </c>
      <c r="B3545" s="144" t="s">
        <v>2097</v>
      </c>
      <c r="C3545" s="116">
        <v>23</v>
      </c>
      <c r="D3545" s="116" t="s">
        <v>2116</v>
      </c>
      <c r="E3545" s="116" t="s">
        <v>2100</v>
      </c>
      <c r="F3545" s="116">
        <v>61.3</v>
      </c>
      <c r="G3545" s="116" t="s">
        <v>2115</v>
      </c>
      <c r="H3545" s="116" t="s">
        <v>2117</v>
      </c>
      <c r="I3545" s="116" t="s">
        <v>71</v>
      </c>
      <c r="J3545" s="116" t="s">
        <v>1998</v>
      </c>
      <c r="K3545" s="116" t="s">
        <v>2118</v>
      </c>
    </row>
    <row r="3546" spans="1:26" ht="14.25" customHeight="1">
      <c r="C3546" s="116"/>
      <c r="D3546" s="116"/>
      <c r="E3546" s="116" t="s">
        <v>2098</v>
      </c>
      <c r="F3546" s="116">
        <v>61.3</v>
      </c>
      <c r="G3546" s="116" t="s">
        <v>2115</v>
      </c>
    </row>
    <row r="3547" spans="1:26" ht="14.25" customHeight="1">
      <c r="C3547" s="116"/>
      <c r="D3547" s="116"/>
      <c r="E3547" s="116" t="s">
        <v>2101</v>
      </c>
      <c r="F3547" s="116">
        <v>0.3</v>
      </c>
      <c r="G3547" s="116" t="s">
        <v>2115</v>
      </c>
    </row>
    <row r="3548" spans="1:26" ht="14.25" customHeight="1">
      <c r="C3548" s="116"/>
      <c r="D3548" s="116"/>
      <c r="E3548" s="116" t="s">
        <v>2099</v>
      </c>
      <c r="F3548" s="116">
        <v>0.1</v>
      </c>
      <c r="G3548" s="116" t="s">
        <v>2115</v>
      </c>
    </row>
    <row r="3549" spans="1:26" ht="14.25" customHeight="1">
      <c r="C3549" s="116"/>
      <c r="D3549" s="116"/>
      <c r="E3549" s="116" t="s">
        <v>2102</v>
      </c>
      <c r="F3549" s="116">
        <v>0.1</v>
      </c>
      <c r="G3549" s="116" t="s">
        <v>2115</v>
      </c>
    </row>
    <row r="3550" spans="1:26" ht="14.25" customHeight="1">
      <c r="C3550" s="116"/>
      <c r="D3550" s="116"/>
      <c r="E3550" s="116" t="s">
        <v>738</v>
      </c>
      <c r="F3550" s="116">
        <v>0.1</v>
      </c>
      <c r="G3550" s="116" t="s">
        <v>2115</v>
      </c>
    </row>
    <row r="3551" spans="1:26" ht="14.25" customHeight="1">
      <c r="C3551" s="116"/>
      <c r="D3551" s="116"/>
      <c r="E3551" s="116" t="s">
        <v>2103</v>
      </c>
      <c r="F3551" s="116">
        <v>0.1</v>
      </c>
      <c r="G3551" s="116" t="s">
        <v>2115</v>
      </c>
    </row>
    <row r="3552" spans="1:26" ht="14.25" customHeight="1">
      <c r="C3552" s="116"/>
      <c r="D3552" s="116"/>
      <c r="E3552" s="116" t="s">
        <v>2104</v>
      </c>
      <c r="F3552" s="116">
        <v>0.1</v>
      </c>
      <c r="G3552" s="116" t="s">
        <v>2115</v>
      </c>
    </row>
    <row r="3553" spans="1:26" ht="14.25" customHeight="1">
      <c r="C3553" s="116"/>
      <c r="D3553" s="116"/>
      <c r="E3553" s="116" t="s">
        <v>2105</v>
      </c>
      <c r="F3553" s="116">
        <v>0.5</v>
      </c>
      <c r="G3553" s="116" t="s">
        <v>2115</v>
      </c>
    </row>
    <row r="3554" spans="1:26" ht="14.25" customHeight="1">
      <c r="C3554" s="116"/>
      <c r="D3554" s="116"/>
      <c r="E3554" s="116" t="s">
        <v>2106</v>
      </c>
      <c r="F3554" s="116">
        <v>0.5</v>
      </c>
      <c r="G3554" s="116" t="s">
        <v>2115</v>
      </c>
    </row>
    <row r="3555" spans="1:26" ht="14.25" customHeight="1">
      <c r="C3555" s="116"/>
      <c r="D3555" s="116"/>
      <c r="E3555" s="116" t="s">
        <v>2107</v>
      </c>
      <c r="F3555" s="116">
        <v>31.5</v>
      </c>
      <c r="G3555" s="116" t="s">
        <v>2115</v>
      </c>
    </row>
    <row r="3556" spans="1:26" ht="14.25" customHeight="1">
      <c r="C3556" s="116"/>
      <c r="D3556" s="116"/>
      <c r="E3556" s="116" t="s">
        <v>2108</v>
      </c>
      <c r="F3556" s="116">
        <v>31.5</v>
      </c>
      <c r="G3556" s="116" t="s">
        <v>2115</v>
      </c>
    </row>
    <row r="3557" spans="1:26" ht="14.25" customHeight="1">
      <c r="C3557" s="116"/>
      <c r="D3557" s="116"/>
      <c r="E3557" s="116" t="s">
        <v>2109</v>
      </c>
      <c r="F3557" s="116">
        <v>6.2</v>
      </c>
      <c r="G3557" s="116" t="s">
        <v>2115</v>
      </c>
    </row>
    <row r="3558" spans="1:26" ht="14.25" customHeight="1">
      <c r="C3558" s="116"/>
      <c r="D3558" s="116"/>
      <c r="E3558" s="116" t="s">
        <v>2110</v>
      </c>
      <c r="F3558" s="116">
        <v>1.2</v>
      </c>
      <c r="G3558" s="116" t="s">
        <v>2115</v>
      </c>
    </row>
    <row r="3559" spans="1:26" ht="14.25" customHeight="1">
      <c r="C3559" s="116"/>
      <c r="D3559" s="116"/>
      <c r="E3559" s="116" t="s">
        <v>2111</v>
      </c>
      <c r="F3559" s="116">
        <v>4.8</v>
      </c>
      <c r="G3559" s="116" t="s">
        <v>2115</v>
      </c>
    </row>
    <row r="3560" spans="1:26" ht="14.25" customHeight="1">
      <c r="C3560" s="116"/>
      <c r="D3560" s="116"/>
      <c r="E3560" s="116" t="s">
        <v>2112</v>
      </c>
      <c r="F3560" s="116">
        <v>0.2</v>
      </c>
      <c r="G3560" s="116" t="s">
        <v>2115</v>
      </c>
    </row>
    <row r="3561" spans="1:26" ht="14.25" customHeight="1">
      <c r="C3561" s="116"/>
      <c r="D3561" s="116"/>
      <c r="E3561" s="116" t="s">
        <v>2113</v>
      </c>
      <c r="F3561" s="116">
        <v>0.1</v>
      </c>
      <c r="G3561" s="116" t="s">
        <v>2115</v>
      </c>
    </row>
    <row r="3562" spans="1:26" s="127" customFormat="1" ht="14.25" customHeight="1">
      <c r="C3562" s="152"/>
      <c r="D3562" s="152"/>
      <c r="E3562" s="152" t="s">
        <v>2114</v>
      </c>
      <c r="F3562" s="152">
        <v>0.1</v>
      </c>
      <c r="G3562" s="152" t="s">
        <v>2115</v>
      </c>
    </row>
    <row r="3563" spans="1:26" s="127" customFormat="1" ht="14.25" customHeight="1">
      <c r="A3563" s="178"/>
      <c r="B3563" s="178"/>
      <c r="C3563" s="178"/>
      <c r="D3563" s="178"/>
      <c r="E3563" s="178"/>
      <c r="F3563" s="178"/>
      <c r="G3563" s="178"/>
      <c r="H3563" s="178"/>
      <c r="I3563" s="178"/>
      <c r="J3563" s="178"/>
      <c r="K3563" s="178"/>
      <c r="L3563" s="178"/>
      <c r="M3563" s="178"/>
      <c r="N3563" s="178"/>
      <c r="O3563" s="178"/>
      <c r="P3563" s="178"/>
      <c r="Q3563" s="178"/>
      <c r="R3563" s="178"/>
      <c r="S3563" s="178"/>
      <c r="T3563" s="178"/>
      <c r="U3563" s="178"/>
      <c r="V3563" s="178"/>
      <c r="W3563" s="178"/>
      <c r="X3563" s="178"/>
      <c r="Y3563" s="178"/>
      <c r="Z3563" s="178"/>
    </row>
    <row r="3564" spans="1:26" ht="14.25" customHeight="1">
      <c r="A3564" s="117" t="s">
        <v>653</v>
      </c>
      <c r="B3564" s="176" t="s">
        <v>654</v>
      </c>
      <c r="C3564" s="177">
        <v>862</v>
      </c>
      <c r="D3564" s="177" t="s">
        <v>2119</v>
      </c>
      <c r="E3564" s="177" t="s">
        <v>421</v>
      </c>
      <c r="F3564" s="177">
        <v>9.1</v>
      </c>
      <c r="G3564" s="177" t="s">
        <v>2133</v>
      </c>
      <c r="H3564" s="177" t="s">
        <v>2136</v>
      </c>
      <c r="I3564" s="177" t="s">
        <v>2137</v>
      </c>
      <c r="J3564" s="177" t="s">
        <v>2138</v>
      </c>
      <c r="K3564" s="177" t="s">
        <v>2139</v>
      </c>
    </row>
    <row r="3565" spans="1:26" ht="14.25" customHeight="1">
      <c r="C3565" s="177"/>
      <c r="D3565" s="177"/>
      <c r="E3565" s="177" t="s">
        <v>2135</v>
      </c>
      <c r="F3565" s="177">
        <v>28.9</v>
      </c>
      <c r="G3565" s="177" t="s">
        <v>2120</v>
      </c>
    </row>
    <row r="3566" spans="1:26" ht="14.25" customHeight="1">
      <c r="C3566" s="177"/>
      <c r="D3566" s="177"/>
      <c r="E3566" s="177" t="s">
        <v>2121</v>
      </c>
      <c r="F3566" s="177">
        <v>10.3</v>
      </c>
      <c r="G3566" s="177" t="s">
        <v>2120</v>
      </c>
    </row>
    <row r="3567" spans="1:26" ht="14.25" customHeight="1">
      <c r="C3567" s="177"/>
      <c r="D3567" s="177"/>
      <c r="E3567" s="177" t="s">
        <v>1925</v>
      </c>
      <c r="F3567" s="177">
        <v>0.1</v>
      </c>
      <c r="G3567" s="177" t="s">
        <v>2120</v>
      </c>
    </row>
    <row r="3568" spans="1:26" ht="14.25" customHeight="1">
      <c r="C3568" s="177"/>
      <c r="D3568" s="177"/>
      <c r="E3568" s="177" t="s">
        <v>1878</v>
      </c>
      <c r="F3568" s="177">
        <v>2.9</v>
      </c>
      <c r="G3568" s="177" t="s">
        <v>2120</v>
      </c>
    </row>
    <row r="3569" spans="3:7" ht="14.25" customHeight="1">
      <c r="C3569" s="177"/>
      <c r="D3569" s="177"/>
      <c r="E3569" s="177" t="s">
        <v>2122</v>
      </c>
      <c r="F3569" s="177">
        <v>6.8</v>
      </c>
      <c r="G3569" s="177" t="s">
        <v>2120</v>
      </c>
    </row>
    <row r="3570" spans="3:7" ht="14.25" customHeight="1">
      <c r="C3570" s="177"/>
      <c r="D3570" s="177"/>
      <c r="E3570" s="177" t="s">
        <v>2123</v>
      </c>
      <c r="F3570" s="177">
        <v>0</v>
      </c>
      <c r="G3570" s="177" t="s">
        <v>2120</v>
      </c>
    </row>
    <row r="3571" spans="3:7" ht="14.25" customHeight="1">
      <c r="C3571" s="177"/>
      <c r="D3571" s="177"/>
      <c r="E3571" s="177" t="s">
        <v>2124</v>
      </c>
      <c r="F3571" s="177">
        <v>0.5</v>
      </c>
      <c r="G3571" s="177" t="s">
        <v>2120</v>
      </c>
    </row>
    <row r="3572" spans="3:7" ht="14.25" customHeight="1">
      <c r="C3572" s="177"/>
      <c r="D3572" s="177"/>
      <c r="E3572" s="177" t="s">
        <v>1995</v>
      </c>
      <c r="F3572" s="177">
        <v>30.8</v>
      </c>
      <c r="G3572" s="177" t="s">
        <v>2120</v>
      </c>
    </row>
    <row r="3573" spans="3:7" ht="14.25" customHeight="1">
      <c r="C3573" s="177"/>
      <c r="D3573" s="177"/>
      <c r="E3573" s="177" t="s">
        <v>2125</v>
      </c>
      <c r="F3573" s="177">
        <v>0.5</v>
      </c>
      <c r="G3573" s="177" t="s">
        <v>2120</v>
      </c>
    </row>
    <row r="3574" spans="3:7" ht="14.25" customHeight="1">
      <c r="C3574" s="177"/>
      <c r="D3574" s="177"/>
      <c r="E3574" s="177" t="s">
        <v>1731</v>
      </c>
      <c r="F3574" s="177">
        <v>8.6999999999999993</v>
      </c>
      <c r="G3574" s="177" t="s">
        <v>2120</v>
      </c>
    </row>
    <row r="3575" spans="3:7" ht="14.25" customHeight="1">
      <c r="C3575" s="177"/>
      <c r="D3575" s="177"/>
      <c r="E3575" s="177" t="s">
        <v>2126</v>
      </c>
      <c r="F3575" s="177">
        <v>0.8</v>
      </c>
      <c r="G3575" s="177" t="s">
        <v>2120</v>
      </c>
    </row>
    <row r="3576" spans="3:7" ht="14.25" customHeight="1">
      <c r="C3576" s="177"/>
      <c r="D3576" s="177"/>
      <c r="E3576" s="177" t="s">
        <v>2127</v>
      </c>
      <c r="F3576" s="177">
        <v>2.5</v>
      </c>
      <c r="G3576" s="177" t="s">
        <v>2120</v>
      </c>
    </row>
    <row r="3577" spans="3:7" ht="14.25" customHeight="1">
      <c r="C3577" s="177"/>
      <c r="D3577" s="177"/>
      <c r="E3577" s="177" t="s">
        <v>2128</v>
      </c>
      <c r="F3577" s="177">
        <v>1</v>
      </c>
      <c r="G3577" s="177" t="s">
        <v>2120</v>
      </c>
    </row>
    <row r="3578" spans="3:7" ht="14.25" customHeight="1">
      <c r="C3578" s="177"/>
      <c r="D3578" s="177"/>
      <c r="E3578" s="177" t="s">
        <v>2129</v>
      </c>
      <c r="F3578" s="177">
        <v>3.4</v>
      </c>
      <c r="G3578" s="177" t="s">
        <v>2120</v>
      </c>
    </row>
    <row r="3579" spans="3:7" ht="14.25" customHeight="1">
      <c r="C3579" s="177"/>
      <c r="D3579" s="177"/>
      <c r="E3579" s="177" t="s">
        <v>2130</v>
      </c>
      <c r="F3579" s="177">
        <v>6</v>
      </c>
      <c r="G3579" s="177" t="s">
        <v>2120</v>
      </c>
    </row>
    <row r="3580" spans="3:7" ht="14.25" customHeight="1">
      <c r="C3580" s="177"/>
      <c r="D3580" s="177"/>
      <c r="E3580" s="177" t="s">
        <v>2131</v>
      </c>
      <c r="F3580" s="177">
        <v>1.7</v>
      </c>
      <c r="G3580" s="177" t="s">
        <v>2120</v>
      </c>
    </row>
    <row r="3581" spans="3:7" ht="14.25" customHeight="1">
      <c r="C3581" s="177"/>
      <c r="D3581" s="177"/>
      <c r="E3581" s="177" t="s">
        <v>2132</v>
      </c>
      <c r="F3581" s="177">
        <v>5.6</v>
      </c>
      <c r="G3581" s="177" t="s">
        <v>2120</v>
      </c>
    </row>
    <row r="3582" spans="3:7" ht="14.25" customHeight="1">
      <c r="C3582" s="177"/>
      <c r="D3582" s="177" t="s">
        <v>2134</v>
      </c>
      <c r="E3582" s="177" t="s">
        <v>421</v>
      </c>
      <c r="F3582" s="177">
        <v>6.2</v>
      </c>
      <c r="G3582" s="177" t="s">
        <v>2133</v>
      </c>
    </row>
    <row r="3583" spans="3:7" ht="14.25" customHeight="1">
      <c r="C3583" s="177"/>
      <c r="D3583" s="177"/>
      <c r="E3583" s="177" t="s">
        <v>2135</v>
      </c>
      <c r="F3583" s="177">
        <v>32.4</v>
      </c>
      <c r="G3583" s="177" t="s">
        <v>2120</v>
      </c>
    </row>
    <row r="3584" spans="3:7" ht="14.25" customHeight="1">
      <c r="E3584" s="177" t="s">
        <v>2121</v>
      </c>
      <c r="F3584" s="177">
        <v>5.9</v>
      </c>
      <c r="G3584" s="177" t="s">
        <v>2120</v>
      </c>
    </row>
    <row r="3585" spans="5:7" ht="14.25" customHeight="1">
      <c r="E3585" s="177" t="s">
        <v>1925</v>
      </c>
      <c r="F3585" s="177">
        <v>0</v>
      </c>
      <c r="G3585" s="177" t="s">
        <v>2120</v>
      </c>
    </row>
    <row r="3586" spans="5:7" ht="14.25" customHeight="1">
      <c r="E3586" s="177" t="s">
        <v>1878</v>
      </c>
      <c r="F3586" s="177">
        <v>1</v>
      </c>
      <c r="G3586" s="177" t="s">
        <v>2120</v>
      </c>
    </row>
    <row r="3587" spans="5:7" ht="14.25" customHeight="1">
      <c r="E3587" s="177" t="s">
        <v>2122</v>
      </c>
      <c r="F3587" s="177">
        <v>2.8</v>
      </c>
      <c r="G3587" s="177" t="s">
        <v>2120</v>
      </c>
    </row>
    <row r="3588" spans="5:7" ht="14.25" customHeight="1">
      <c r="E3588" s="177" t="s">
        <v>2123</v>
      </c>
      <c r="F3588" s="177">
        <v>1.8</v>
      </c>
      <c r="G3588" s="177" t="s">
        <v>2120</v>
      </c>
    </row>
    <row r="3589" spans="5:7" ht="14.25" customHeight="1">
      <c r="E3589" s="177" t="s">
        <v>2124</v>
      </c>
      <c r="F3589" s="177">
        <v>0.3</v>
      </c>
      <c r="G3589" s="177" t="s">
        <v>2120</v>
      </c>
    </row>
    <row r="3590" spans="5:7" ht="14.25" customHeight="1">
      <c r="E3590" s="177" t="s">
        <v>1995</v>
      </c>
      <c r="F3590" s="177">
        <v>18.600000000000001</v>
      </c>
      <c r="G3590" s="177" t="s">
        <v>2120</v>
      </c>
    </row>
    <row r="3591" spans="5:7" ht="14.25" customHeight="1">
      <c r="E3591" s="177" t="s">
        <v>2125</v>
      </c>
      <c r="F3591" s="177">
        <v>0.4</v>
      </c>
      <c r="G3591" s="177" t="s">
        <v>2120</v>
      </c>
    </row>
    <row r="3592" spans="5:7" ht="14.25" customHeight="1">
      <c r="E3592" s="177" t="s">
        <v>1731</v>
      </c>
      <c r="F3592" s="177">
        <v>6.3</v>
      </c>
      <c r="G3592" s="177" t="s">
        <v>2120</v>
      </c>
    </row>
    <row r="3593" spans="5:7" ht="14.25" customHeight="1">
      <c r="E3593" s="177" t="s">
        <v>2126</v>
      </c>
      <c r="F3593" s="177">
        <v>1.9</v>
      </c>
      <c r="G3593" s="177" t="s">
        <v>2120</v>
      </c>
    </row>
    <row r="3594" spans="5:7" ht="14.25" customHeight="1">
      <c r="E3594" s="177" t="s">
        <v>2127</v>
      </c>
      <c r="F3594" s="177">
        <v>8.9</v>
      </c>
      <c r="G3594" s="177" t="s">
        <v>2120</v>
      </c>
    </row>
    <row r="3595" spans="5:7" ht="14.25" customHeight="1">
      <c r="E3595" s="177" t="s">
        <v>2128</v>
      </c>
      <c r="F3595" s="177">
        <v>0.1</v>
      </c>
      <c r="G3595" s="177" t="s">
        <v>2120</v>
      </c>
    </row>
    <row r="3596" spans="5:7" ht="14.25" customHeight="1">
      <c r="E3596" s="177" t="s">
        <v>2129</v>
      </c>
      <c r="F3596" s="177">
        <v>9.6</v>
      </c>
      <c r="G3596" s="177" t="s">
        <v>2120</v>
      </c>
    </row>
    <row r="3597" spans="5:7" ht="14.25" customHeight="1">
      <c r="E3597" s="177" t="s">
        <v>2130</v>
      </c>
      <c r="F3597" s="177">
        <v>7.2</v>
      </c>
      <c r="G3597" s="177" t="s">
        <v>2120</v>
      </c>
    </row>
    <row r="3598" spans="5:7" ht="14.25" customHeight="1">
      <c r="E3598" s="177" t="s">
        <v>2131</v>
      </c>
      <c r="F3598" s="177">
        <v>5.6</v>
      </c>
      <c r="G3598" s="177" t="s">
        <v>2120</v>
      </c>
    </row>
    <row r="3599" spans="5:7" s="133" customFormat="1" ht="14.25" customHeight="1">
      <c r="E3599" s="167" t="s">
        <v>2132</v>
      </c>
      <c r="F3599" s="167">
        <v>3.2</v>
      </c>
      <c r="G3599" s="167" t="s">
        <v>2120</v>
      </c>
    </row>
    <row r="3600" spans="5:7" ht="14.25" customHeight="1">
      <c r="G3600" s="177"/>
    </row>
    <row r="3601" spans="7:7" ht="14.25" customHeight="1">
      <c r="G3601" s="177"/>
    </row>
    <row r="3602" spans="7:7" ht="14.25" customHeight="1">
      <c r="G3602" s="177"/>
    </row>
    <row r="3603" spans="7:7" ht="14.25" customHeight="1">
      <c r="G3603" s="177"/>
    </row>
    <row r="3604" spans="7:7" ht="14.25" customHeight="1">
      <c r="G3604" s="177"/>
    </row>
    <row r="3605" spans="7:7" ht="14.25" customHeight="1">
      <c r="G3605" s="177"/>
    </row>
    <row r="3606" spans="7:7" ht="14.25" customHeight="1">
      <c r="G3606" s="177"/>
    </row>
    <row r="3607" spans="7:7" ht="14.25" customHeight="1">
      <c r="G3607" s="177"/>
    </row>
    <row r="3608" spans="7:7" ht="14.25" customHeight="1"/>
    <row r="3609" spans="7:7" ht="14.25" customHeight="1"/>
    <row r="3610" spans="7:7" ht="14.25" customHeight="1"/>
    <row r="3611" spans="7:7" ht="14.25" customHeight="1"/>
    <row r="3612" spans="7:7" ht="14.25" customHeight="1"/>
    <row r="3613" spans="7:7" ht="14.25" customHeight="1"/>
    <row r="3614" spans="7:7" ht="14.25" customHeight="1"/>
    <row r="3615" spans="7:7" ht="14.25" customHeight="1"/>
    <row r="3616" spans="7:7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X1350"/>
  <sheetViews>
    <sheetView topLeftCell="A1234" workbookViewId="0">
      <selection activeCell="K1334" sqref="K1334"/>
    </sheetView>
  </sheetViews>
  <sheetFormatPr defaultRowHeight="15"/>
  <cols>
    <col min="1" max="1" width="19.375" style="117" customWidth="1"/>
    <col min="2" max="2" width="22.125" style="117" bestFit="1" customWidth="1"/>
    <col min="3" max="3" width="21.5" style="117" bestFit="1" customWidth="1"/>
    <col min="4" max="5" width="8.75" style="117"/>
    <col min="6" max="6" width="10.375" style="117" bestFit="1" customWidth="1"/>
    <col min="7" max="7" width="8.75" style="117"/>
    <col min="8" max="9" width="10.375" style="117" bestFit="1" customWidth="1"/>
    <col min="10" max="10" width="14.375" style="117" bestFit="1" customWidth="1"/>
    <col min="11" max="11" width="8.75" style="117"/>
    <col min="12" max="14" width="8.875" style="117" bestFit="1" customWidth="1"/>
    <col min="15" max="15" width="13.375" style="117" customWidth="1"/>
    <col min="16" max="18" width="8.875" style="117" bestFit="1" customWidth="1"/>
    <col min="19" max="58" width="8.875" bestFit="1" customWidth="1"/>
    <col min="59" max="59" width="9.5" bestFit="1" customWidth="1"/>
    <col min="60" max="71" width="8.875" bestFit="1" customWidth="1"/>
    <col min="72" max="72" width="9.5" bestFit="1" customWidth="1"/>
    <col min="73" max="76" width="8.875" bestFit="1" customWidth="1"/>
  </cols>
  <sheetData>
    <row r="1" spans="1:11" s="118" customFormat="1">
      <c r="A1" s="118" t="s">
        <v>2074</v>
      </c>
    </row>
    <row r="2" spans="1:11">
      <c r="B2" s="117" t="s">
        <v>1203</v>
      </c>
      <c r="C2" s="117" t="s">
        <v>53</v>
      </c>
      <c r="D2" s="117">
        <v>73</v>
      </c>
      <c r="E2" s="117" t="s">
        <v>456</v>
      </c>
      <c r="I2" s="117" t="s">
        <v>96</v>
      </c>
      <c r="J2" s="117" t="s">
        <v>187</v>
      </c>
      <c r="K2" s="117" t="s">
        <v>1201</v>
      </c>
    </row>
    <row r="3" spans="1:11">
      <c r="C3" s="117" t="s">
        <v>1206</v>
      </c>
      <c r="D3" s="117">
        <v>0</v>
      </c>
      <c r="E3" s="117" t="s">
        <v>456</v>
      </c>
      <c r="I3" s="117" t="s">
        <v>96</v>
      </c>
      <c r="J3" s="117" t="s">
        <v>187</v>
      </c>
      <c r="K3" s="117" t="s">
        <v>1201</v>
      </c>
    </row>
    <row r="4" spans="1:11">
      <c r="C4" s="117" t="s">
        <v>1209</v>
      </c>
      <c r="D4" s="117">
        <v>15</v>
      </c>
      <c r="E4" s="117" t="s">
        <v>456</v>
      </c>
      <c r="I4" s="117" t="s">
        <v>96</v>
      </c>
      <c r="J4" s="117" t="s">
        <v>187</v>
      </c>
      <c r="K4" s="117" t="s">
        <v>1201</v>
      </c>
    </row>
    <row r="5" spans="1:11">
      <c r="C5" s="117" t="s">
        <v>1210</v>
      </c>
      <c r="D5" s="117">
        <v>9</v>
      </c>
      <c r="E5" s="117" t="s">
        <v>456</v>
      </c>
      <c r="I5" s="117" t="s">
        <v>96</v>
      </c>
      <c r="J5" s="117" t="s">
        <v>187</v>
      </c>
      <c r="K5" s="117" t="s">
        <v>1201</v>
      </c>
    </row>
    <row r="6" spans="1:11">
      <c r="C6" s="117" t="s">
        <v>1212</v>
      </c>
      <c r="D6" s="117">
        <v>0</v>
      </c>
      <c r="E6" s="117" t="s">
        <v>456</v>
      </c>
      <c r="I6" s="117" t="s">
        <v>96</v>
      </c>
      <c r="J6" s="117" t="s">
        <v>187</v>
      </c>
      <c r="K6" s="117" t="s">
        <v>1201</v>
      </c>
    </row>
    <row r="7" spans="1:11">
      <c r="C7" s="117" t="s">
        <v>1213</v>
      </c>
      <c r="D7" s="117">
        <v>0.05</v>
      </c>
      <c r="E7" s="117" t="s">
        <v>456</v>
      </c>
      <c r="I7" s="117" t="s">
        <v>96</v>
      </c>
      <c r="J7" s="117" t="s">
        <v>187</v>
      </c>
      <c r="K7" s="117" t="s">
        <v>1201</v>
      </c>
    </row>
    <row r="8" spans="1:11">
      <c r="C8" s="117" t="s">
        <v>1216</v>
      </c>
      <c r="D8" s="117">
        <v>0.05</v>
      </c>
      <c r="E8" s="117" t="s">
        <v>456</v>
      </c>
      <c r="I8" s="117" t="s">
        <v>96</v>
      </c>
      <c r="J8" s="117" t="s">
        <v>187</v>
      </c>
      <c r="K8" s="117" t="s">
        <v>1201</v>
      </c>
    </row>
    <row r="9" spans="1:11">
      <c r="C9" s="117" t="s">
        <v>725</v>
      </c>
      <c r="D9" s="117">
        <v>0.05</v>
      </c>
      <c r="E9" s="117" t="s">
        <v>456</v>
      </c>
      <c r="I9" s="117" t="s">
        <v>96</v>
      </c>
      <c r="J9" s="117" t="s">
        <v>187</v>
      </c>
      <c r="K9" s="117" t="s">
        <v>1201</v>
      </c>
    </row>
    <row r="10" spans="1:11">
      <c r="C10" s="117" t="s">
        <v>730</v>
      </c>
      <c r="D10" s="117">
        <v>0.05</v>
      </c>
      <c r="E10" s="117" t="s">
        <v>456</v>
      </c>
      <c r="I10" s="117" t="s">
        <v>96</v>
      </c>
      <c r="J10" s="117" t="s">
        <v>187</v>
      </c>
      <c r="K10" s="117" t="s">
        <v>1201</v>
      </c>
    </row>
    <row r="11" spans="1:11">
      <c r="C11" s="117" t="s">
        <v>852</v>
      </c>
      <c r="D11" s="117">
        <v>0</v>
      </c>
      <c r="E11" s="117" t="s">
        <v>456</v>
      </c>
      <c r="I11" s="117" t="s">
        <v>96</v>
      </c>
      <c r="J11" s="117" t="s">
        <v>187</v>
      </c>
      <c r="K11" s="117" t="s">
        <v>1201</v>
      </c>
    </row>
    <row r="12" spans="1:11">
      <c r="C12" s="117" t="s">
        <v>1217</v>
      </c>
      <c r="D12" s="117">
        <v>0.05</v>
      </c>
      <c r="E12" s="117" t="s">
        <v>456</v>
      </c>
      <c r="I12" s="117" t="s">
        <v>96</v>
      </c>
      <c r="J12" s="117" t="s">
        <v>187</v>
      </c>
      <c r="K12" s="117" t="s">
        <v>1201</v>
      </c>
    </row>
    <row r="13" spans="1:11">
      <c r="C13" s="117" t="s">
        <v>1219</v>
      </c>
      <c r="D13" s="117">
        <v>0</v>
      </c>
      <c r="E13" s="117" t="s">
        <v>456</v>
      </c>
      <c r="I13" s="117" t="s">
        <v>96</v>
      </c>
      <c r="J13" s="117" t="s">
        <v>187</v>
      </c>
      <c r="K13" s="117" t="s">
        <v>1201</v>
      </c>
    </row>
    <row r="14" spans="1:11">
      <c r="C14" s="117" t="s">
        <v>882</v>
      </c>
      <c r="D14" s="117">
        <v>0</v>
      </c>
      <c r="E14" s="117" t="s">
        <v>456</v>
      </c>
      <c r="I14" s="117" t="s">
        <v>96</v>
      </c>
      <c r="J14" s="117" t="s">
        <v>187</v>
      </c>
      <c r="K14" s="117" t="s">
        <v>1201</v>
      </c>
    </row>
    <row r="15" spans="1:11">
      <c r="C15" s="117" t="s">
        <v>754</v>
      </c>
      <c r="D15" s="117">
        <v>0.05</v>
      </c>
      <c r="E15" s="117" t="s">
        <v>456</v>
      </c>
      <c r="I15" s="117" t="s">
        <v>96</v>
      </c>
      <c r="J15" s="117" t="s">
        <v>187</v>
      </c>
      <c r="K15" s="117" t="s">
        <v>1201</v>
      </c>
    </row>
    <row r="16" spans="1:11">
      <c r="C16" s="117" t="s">
        <v>1223</v>
      </c>
      <c r="D16" s="117">
        <v>0.05</v>
      </c>
      <c r="E16" s="117" t="s">
        <v>456</v>
      </c>
      <c r="I16" s="117" t="s">
        <v>96</v>
      </c>
      <c r="J16" s="117" t="s">
        <v>187</v>
      </c>
      <c r="K16" s="117" t="s">
        <v>1201</v>
      </c>
    </row>
    <row r="17" spans="2:11">
      <c r="C17" s="117" t="s">
        <v>1224</v>
      </c>
      <c r="D17" s="117">
        <v>0.05</v>
      </c>
      <c r="E17" s="117" t="s">
        <v>456</v>
      </c>
      <c r="I17" s="117" t="s">
        <v>96</v>
      </c>
      <c r="J17" s="117" t="s">
        <v>187</v>
      </c>
      <c r="K17" s="117" t="s">
        <v>1201</v>
      </c>
    </row>
    <row r="18" spans="2:11">
      <c r="C18" s="117" t="s">
        <v>1225</v>
      </c>
      <c r="D18" s="117">
        <v>1</v>
      </c>
      <c r="E18" s="117" t="s">
        <v>456</v>
      </c>
      <c r="I18" s="117" t="s">
        <v>96</v>
      </c>
      <c r="J18" s="117" t="s">
        <v>187</v>
      </c>
      <c r="K18" s="117" t="s">
        <v>1201</v>
      </c>
    </row>
    <row r="19" spans="2:11">
      <c r="B19" s="117" t="s">
        <v>1226</v>
      </c>
      <c r="C19" s="117" t="s">
        <v>53</v>
      </c>
      <c r="D19" s="117">
        <v>10.5</v>
      </c>
      <c r="E19" s="117" t="s">
        <v>456</v>
      </c>
      <c r="I19" s="117" t="s">
        <v>96</v>
      </c>
      <c r="J19" s="117" t="s">
        <v>187</v>
      </c>
      <c r="K19" s="117" t="s">
        <v>1201</v>
      </c>
    </row>
    <row r="20" spans="2:11">
      <c r="C20" s="117" t="s">
        <v>1206</v>
      </c>
      <c r="D20" s="117">
        <v>47</v>
      </c>
      <c r="E20" s="117" t="s">
        <v>456</v>
      </c>
      <c r="I20" s="117" t="s">
        <v>96</v>
      </c>
      <c r="J20" s="117" t="s">
        <v>187</v>
      </c>
      <c r="K20" s="117" t="s">
        <v>1201</v>
      </c>
    </row>
    <row r="21" spans="2:11">
      <c r="C21" s="117" t="s">
        <v>1209</v>
      </c>
      <c r="D21" s="117">
        <v>8.5</v>
      </c>
      <c r="E21" s="117" t="s">
        <v>456</v>
      </c>
      <c r="I21" s="117" t="s">
        <v>96</v>
      </c>
      <c r="J21" s="117" t="s">
        <v>187</v>
      </c>
      <c r="K21" s="117" t="s">
        <v>1201</v>
      </c>
    </row>
    <row r="22" spans="2:11">
      <c r="C22" s="117" t="s">
        <v>1210</v>
      </c>
      <c r="D22" s="117">
        <v>21.5</v>
      </c>
      <c r="E22" s="117" t="s">
        <v>456</v>
      </c>
      <c r="I22" s="117" t="s">
        <v>96</v>
      </c>
      <c r="J22" s="117" t="s">
        <v>187</v>
      </c>
      <c r="K22" s="117" t="s">
        <v>1201</v>
      </c>
    </row>
    <row r="23" spans="2:11">
      <c r="C23" s="117" t="s">
        <v>1212</v>
      </c>
      <c r="D23" s="117">
        <v>3</v>
      </c>
      <c r="E23" s="117" t="s">
        <v>456</v>
      </c>
      <c r="I23" s="117" t="s">
        <v>96</v>
      </c>
      <c r="J23" s="117" t="s">
        <v>187</v>
      </c>
      <c r="K23" s="117" t="s">
        <v>1201</v>
      </c>
    </row>
    <row r="24" spans="2:11">
      <c r="C24" s="117" t="s">
        <v>1213</v>
      </c>
      <c r="D24" s="117">
        <v>3.5</v>
      </c>
      <c r="E24" s="117" t="s">
        <v>456</v>
      </c>
      <c r="I24" s="117" t="s">
        <v>96</v>
      </c>
      <c r="J24" s="117" t="s">
        <v>187</v>
      </c>
      <c r="K24" s="117" t="s">
        <v>1201</v>
      </c>
    </row>
    <row r="25" spans="2:11">
      <c r="C25" s="117" t="s">
        <v>1216</v>
      </c>
      <c r="D25" s="117">
        <v>2</v>
      </c>
      <c r="E25" s="117" t="s">
        <v>456</v>
      </c>
      <c r="I25" s="117" t="s">
        <v>96</v>
      </c>
      <c r="J25" s="117" t="s">
        <v>187</v>
      </c>
      <c r="K25" s="117" t="s">
        <v>1201</v>
      </c>
    </row>
    <row r="26" spans="2:11">
      <c r="C26" s="117" t="s">
        <v>725</v>
      </c>
      <c r="D26" s="117">
        <v>0.5</v>
      </c>
      <c r="E26" s="117" t="s">
        <v>456</v>
      </c>
      <c r="I26" s="117" t="s">
        <v>96</v>
      </c>
      <c r="J26" s="117" t="s">
        <v>187</v>
      </c>
      <c r="K26" s="117" t="s">
        <v>1201</v>
      </c>
    </row>
    <row r="27" spans="2:11">
      <c r="C27" s="117" t="s">
        <v>730</v>
      </c>
      <c r="D27" s="117">
        <v>0</v>
      </c>
      <c r="E27" s="117" t="s">
        <v>456</v>
      </c>
      <c r="I27" s="117" t="s">
        <v>96</v>
      </c>
      <c r="J27" s="117" t="s">
        <v>187</v>
      </c>
      <c r="K27" s="117" t="s">
        <v>1201</v>
      </c>
    </row>
    <row r="28" spans="2:11">
      <c r="C28" s="117" t="s">
        <v>852</v>
      </c>
      <c r="D28" s="117">
        <v>0.05</v>
      </c>
      <c r="E28" s="117" t="s">
        <v>456</v>
      </c>
      <c r="I28" s="117" t="s">
        <v>96</v>
      </c>
      <c r="J28" s="117" t="s">
        <v>187</v>
      </c>
      <c r="K28" s="117" t="s">
        <v>1201</v>
      </c>
    </row>
    <row r="29" spans="2:11">
      <c r="C29" s="117" t="s">
        <v>1217</v>
      </c>
      <c r="D29" s="117">
        <v>0</v>
      </c>
      <c r="E29" s="117" t="s">
        <v>456</v>
      </c>
      <c r="I29" s="117" t="s">
        <v>96</v>
      </c>
      <c r="J29" s="117" t="s">
        <v>187</v>
      </c>
      <c r="K29" s="117" t="s">
        <v>1201</v>
      </c>
    </row>
    <row r="30" spans="2:11">
      <c r="C30" s="117" t="s">
        <v>1219</v>
      </c>
      <c r="D30" s="117">
        <v>0.05</v>
      </c>
      <c r="E30" s="117" t="s">
        <v>456</v>
      </c>
      <c r="I30" s="117" t="s">
        <v>96</v>
      </c>
      <c r="J30" s="117" t="s">
        <v>187</v>
      </c>
      <c r="K30" s="117" t="s">
        <v>1201</v>
      </c>
    </row>
    <row r="31" spans="2:11">
      <c r="C31" s="117" t="s">
        <v>882</v>
      </c>
      <c r="D31" s="117">
        <v>0.05</v>
      </c>
      <c r="E31" s="117" t="s">
        <v>456</v>
      </c>
      <c r="I31" s="117" t="s">
        <v>96</v>
      </c>
      <c r="J31" s="117" t="s">
        <v>187</v>
      </c>
      <c r="K31" s="117" t="s">
        <v>1201</v>
      </c>
    </row>
    <row r="32" spans="2:11">
      <c r="C32" s="117" t="s">
        <v>754</v>
      </c>
      <c r="D32" s="117">
        <v>0</v>
      </c>
      <c r="E32" s="117" t="s">
        <v>456</v>
      </c>
      <c r="I32" s="117" t="s">
        <v>96</v>
      </c>
      <c r="J32" s="117" t="s">
        <v>187</v>
      </c>
      <c r="K32" s="117" t="s">
        <v>1201</v>
      </c>
    </row>
    <row r="33" spans="1:18">
      <c r="C33" s="117" t="s">
        <v>1223</v>
      </c>
      <c r="D33" s="117">
        <v>0</v>
      </c>
      <c r="E33" s="117" t="s">
        <v>456</v>
      </c>
      <c r="I33" s="117" t="s">
        <v>96</v>
      </c>
      <c r="J33" s="117" t="s">
        <v>187</v>
      </c>
      <c r="K33" s="117" t="s">
        <v>1201</v>
      </c>
    </row>
    <row r="34" spans="1:18">
      <c r="C34" s="117" t="s">
        <v>1224</v>
      </c>
      <c r="D34" s="117">
        <v>0</v>
      </c>
      <c r="E34" s="117" t="s">
        <v>456</v>
      </c>
      <c r="I34" s="117" t="s">
        <v>96</v>
      </c>
      <c r="J34" s="117" t="s">
        <v>187</v>
      </c>
      <c r="K34" s="117" t="s">
        <v>1201</v>
      </c>
    </row>
    <row r="35" spans="1:18">
      <c r="C35" s="117" t="s">
        <v>1225</v>
      </c>
      <c r="D35" s="117">
        <v>3</v>
      </c>
      <c r="E35" s="117" t="s">
        <v>456</v>
      </c>
      <c r="I35" s="117" t="s">
        <v>96</v>
      </c>
      <c r="J35" s="117" t="s">
        <v>187</v>
      </c>
      <c r="K35" s="117" t="s">
        <v>1201</v>
      </c>
    </row>
    <row r="36" spans="1:18" s="121" customFormat="1">
      <c r="A36" s="120" t="s">
        <v>2075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</row>
    <row r="37" spans="1:18">
      <c r="C37" s="117" t="s">
        <v>53</v>
      </c>
      <c r="D37" s="117">
        <f>AVERAGE(D2,D19)</f>
        <v>41.75</v>
      </c>
      <c r="E37" s="117" t="s">
        <v>456</v>
      </c>
    </row>
    <row r="38" spans="1:18">
      <c r="C38" s="117" t="s">
        <v>1206</v>
      </c>
      <c r="D38" s="117">
        <f t="shared" ref="D38:D53" si="0">AVERAGE(D3,D20)</f>
        <v>23.5</v>
      </c>
      <c r="E38" s="117" t="s">
        <v>456</v>
      </c>
    </row>
    <row r="39" spans="1:18">
      <c r="C39" s="117" t="s">
        <v>1209</v>
      </c>
      <c r="D39" s="117">
        <f t="shared" si="0"/>
        <v>11.75</v>
      </c>
      <c r="E39" s="117" t="s">
        <v>456</v>
      </c>
    </row>
    <row r="40" spans="1:18">
      <c r="C40" s="117" t="s">
        <v>1210</v>
      </c>
      <c r="D40" s="117">
        <f t="shared" si="0"/>
        <v>15.25</v>
      </c>
      <c r="E40" s="117" t="s">
        <v>456</v>
      </c>
    </row>
    <row r="41" spans="1:18">
      <c r="C41" s="117" t="s">
        <v>1212</v>
      </c>
      <c r="D41" s="117">
        <f t="shared" si="0"/>
        <v>1.5</v>
      </c>
      <c r="E41" s="117" t="s">
        <v>456</v>
      </c>
    </row>
    <row r="42" spans="1:18">
      <c r="C42" s="117" t="s">
        <v>1213</v>
      </c>
      <c r="D42" s="117">
        <f t="shared" si="0"/>
        <v>1.7749999999999999</v>
      </c>
      <c r="E42" s="117" t="s">
        <v>456</v>
      </c>
    </row>
    <row r="43" spans="1:18">
      <c r="C43" s="117" t="s">
        <v>1216</v>
      </c>
      <c r="D43" s="117">
        <f t="shared" si="0"/>
        <v>1.0249999999999999</v>
      </c>
      <c r="E43" s="117" t="s">
        <v>456</v>
      </c>
    </row>
    <row r="44" spans="1:18">
      <c r="C44" s="117" t="s">
        <v>725</v>
      </c>
      <c r="D44" s="117">
        <f t="shared" si="0"/>
        <v>0.27500000000000002</v>
      </c>
      <c r="E44" s="117" t="s">
        <v>456</v>
      </c>
    </row>
    <row r="45" spans="1:18">
      <c r="C45" s="117" t="s">
        <v>730</v>
      </c>
      <c r="D45" s="117">
        <f t="shared" si="0"/>
        <v>2.5000000000000001E-2</v>
      </c>
      <c r="E45" s="117" t="s">
        <v>456</v>
      </c>
    </row>
    <row r="46" spans="1:18">
      <c r="C46" s="117" t="s">
        <v>852</v>
      </c>
      <c r="D46" s="117">
        <f t="shared" si="0"/>
        <v>2.5000000000000001E-2</v>
      </c>
      <c r="E46" s="117" t="s">
        <v>456</v>
      </c>
    </row>
    <row r="47" spans="1:18">
      <c r="C47" s="117" t="s">
        <v>1217</v>
      </c>
      <c r="D47" s="117">
        <f t="shared" si="0"/>
        <v>2.5000000000000001E-2</v>
      </c>
      <c r="E47" s="117" t="s">
        <v>456</v>
      </c>
    </row>
    <row r="48" spans="1:18">
      <c r="C48" s="117" t="s">
        <v>1219</v>
      </c>
      <c r="D48" s="117">
        <f t="shared" si="0"/>
        <v>2.5000000000000001E-2</v>
      </c>
      <c r="E48" s="117" t="s">
        <v>456</v>
      </c>
    </row>
    <row r="49" spans="1:11">
      <c r="C49" s="117" t="s">
        <v>882</v>
      </c>
      <c r="D49" s="117">
        <f t="shared" si="0"/>
        <v>2.5000000000000001E-2</v>
      </c>
      <c r="E49" s="117" t="s">
        <v>456</v>
      </c>
    </row>
    <row r="50" spans="1:11">
      <c r="C50" s="117" t="s">
        <v>754</v>
      </c>
      <c r="D50" s="117">
        <f t="shared" si="0"/>
        <v>2.5000000000000001E-2</v>
      </c>
      <c r="E50" s="117" t="s">
        <v>456</v>
      </c>
    </row>
    <row r="51" spans="1:11">
      <c r="C51" s="117" t="s">
        <v>1223</v>
      </c>
      <c r="D51" s="117">
        <f t="shared" si="0"/>
        <v>2.5000000000000001E-2</v>
      </c>
      <c r="E51" s="117" t="s">
        <v>456</v>
      </c>
    </row>
    <row r="52" spans="1:11">
      <c r="C52" s="117" t="s">
        <v>1224</v>
      </c>
      <c r="D52" s="117">
        <f t="shared" si="0"/>
        <v>2.5000000000000001E-2</v>
      </c>
      <c r="E52" s="117" t="s">
        <v>456</v>
      </c>
    </row>
    <row r="53" spans="1:11">
      <c r="C53" s="117" t="s">
        <v>1225</v>
      </c>
      <c r="D53" s="117">
        <f t="shared" si="0"/>
        <v>2</v>
      </c>
      <c r="E53" s="117" t="s">
        <v>456</v>
      </c>
    </row>
    <row r="54" spans="1:11" s="118" customFormat="1">
      <c r="A54" s="118" t="s">
        <v>2076</v>
      </c>
    </row>
    <row r="55" spans="1:11">
      <c r="B55" s="117" t="s">
        <v>426</v>
      </c>
      <c r="C55" s="117" t="s">
        <v>427</v>
      </c>
      <c r="D55" s="117">
        <v>39.299999999999997</v>
      </c>
      <c r="E55" s="117" t="s">
        <v>456</v>
      </c>
      <c r="I55" s="11" t="s">
        <v>423</v>
      </c>
      <c r="J55" s="11" t="s">
        <v>71</v>
      </c>
      <c r="K55" s="117">
        <v>2010</v>
      </c>
    </row>
    <row r="56" spans="1:11">
      <c r="C56" s="117" t="s">
        <v>430</v>
      </c>
      <c r="D56" s="117">
        <v>55.9</v>
      </c>
      <c r="E56" s="117" t="s">
        <v>456</v>
      </c>
      <c r="I56" s="11" t="s">
        <v>423</v>
      </c>
      <c r="J56" s="11" t="s">
        <v>71</v>
      </c>
      <c r="K56" s="117">
        <v>2010</v>
      </c>
    </row>
    <row r="57" spans="1:11">
      <c r="C57" s="117" t="s">
        <v>431</v>
      </c>
      <c r="D57" s="117">
        <v>0</v>
      </c>
      <c r="E57" s="117" t="s">
        <v>456</v>
      </c>
      <c r="I57" s="11" t="s">
        <v>423</v>
      </c>
      <c r="J57" s="11" t="s">
        <v>71</v>
      </c>
      <c r="K57" s="117">
        <v>2010</v>
      </c>
    </row>
    <row r="58" spans="1:11">
      <c r="C58" s="117" t="s">
        <v>434</v>
      </c>
      <c r="D58" s="117">
        <v>0</v>
      </c>
      <c r="E58" s="117" t="s">
        <v>456</v>
      </c>
      <c r="I58" s="11" t="s">
        <v>423</v>
      </c>
      <c r="J58" s="11" t="s">
        <v>71</v>
      </c>
      <c r="K58" s="117">
        <v>2010</v>
      </c>
    </row>
    <row r="59" spans="1:11">
      <c r="C59" s="117" t="s">
        <v>437</v>
      </c>
      <c r="D59" s="117">
        <v>0</v>
      </c>
      <c r="E59" s="117" t="s">
        <v>456</v>
      </c>
      <c r="I59" s="11" t="s">
        <v>423</v>
      </c>
      <c r="J59" s="11" t="s">
        <v>71</v>
      </c>
      <c r="K59" s="117">
        <v>2010</v>
      </c>
    </row>
    <row r="60" spans="1:11">
      <c r="C60" s="117" t="s">
        <v>439</v>
      </c>
      <c r="D60" s="117">
        <v>1</v>
      </c>
      <c r="E60" s="117" t="s">
        <v>456</v>
      </c>
      <c r="I60" s="11" t="s">
        <v>423</v>
      </c>
      <c r="J60" s="11" t="s">
        <v>71</v>
      </c>
      <c r="K60" s="117">
        <v>2010</v>
      </c>
    </row>
    <row r="61" spans="1:11">
      <c r="C61" s="117" t="s">
        <v>440</v>
      </c>
      <c r="D61" s="117">
        <v>3.6</v>
      </c>
      <c r="E61" s="117" t="s">
        <v>456</v>
      </c>
      <c r="I61" s="11" t="s">
        <v>423</v>
      </c>
      <c r="J61" s="11" t="s">
        <v>71</v>
      </c>
      <c r="K61" s="117">
        <v>2010</v>
      </c>
    </row>
    <row r="62" spans="1:11">
      <c r="C62" s="117" t="s">
        <v>441</v>
      </c>
      <c r="D62" s="117">
        <v>0.2</v>
      </c>
      <c r="E62" s="117" t="s">
        <v>456</v>
      </c>
      <c r="I62" s="11" t="s">
        <v>423</v>
      </c>
      <c r="J62" s="11" t="s">
        <v>71</v>
      </c>
      <c r="K62" s="117">
        <v>2010</v>
      </c>
    </row>
    <row r="63" spans="1:11">
      <c r="C63" s="117" t="s">
        <v>442</v>
      </c>
      <c r="D63" s="117">
        <v>0</v>
      </c>
      <c r="E63" s="117" t="s">
        <v>456</v>
      </c>
      <c r="I63" s="11" t="s">
        <v>423</v>
      </c>
      <c r="J63" s="11" t="s">
        <v>71</v>
      </c>
      <c r="K63" s="117">
        <v>2010</v>
      </c>
    </row>
    <row r="64" spans="1:11">
      <c r="B64" s="117" t="s">
        <v>466</v>
      </c>
      <c r="C64" s="117" t="s">
        <v>427</v>
      </c>
      <c r="D64" s="117">
        <v>13.6</v>
      </c>
      <c r="E64" s="117" t="s">
        <v>456</v>
      </c>
      <c r="I64" s="11" t="s">
        <v>423</v>
      </c>
      <c r="J64" s="11" t="s">
        <v>71</v>
      </c>
      <c r="K64" s="117">
        <v>2010</v>
      </c>
    </row>
    <row r="65" spans="2:11">
      <c r="C65" s="117" t="s">
        <v>430</v>
      </c>
      <c r="D65" s="117">
        <v>9.4</v>
      </c>
      <c r="E65" s="117" t="s">
        <v>456</v>
      </c>
      <c r="I65" s="11" t="s">
        <v>423</v>
      </c>
      <c r="J65" s="11" t="s">
        <v>71</v>
      </c>
      <c r="K65" s="117">
        <v>2010</v>
      </c>
    </row>
    <row r="66" spans="2:11">
      <c r="C66" s="117" t="s">
        <v>431</v>
      </c>
      <c r="D66" s="117">
        <v>0.2</v>
      </c>
      <c r="E66" s="117" t="s">
        <v>456</v>
      </c>
      <c r="I66" s="11" t="s">
        <v>423</v>
      </c>
      <c r="J66" s="11" t="s">
        <v>71</v>
      </c>
      <c r="K66" s="117">
        <v>2010</v>
      </c>
    </row>
    <row r="67" spans="2:11">
      <c r="C67" s="117" t="s">
        <v>434</v>
      </c>
      <c r="D67" s="117">
        <v>60.9</v>
      </c>
      <c r="E67" s="117" t="s">
        <v>456</v>
      </c>
      <c r="I67" s="11" t="s">
        <v>423</v>
      </c>
      <c r="J67" s="11" t="s">
        <v>71</v>
      </c>
      <c r="K67" s="117">
        <v>2010</v>
      </c>
    </row>
    <row r="68" spans="2:11">
      <c r="C68" s="117" t="s">
        <v>437</v>
      </c>
      <c r="D68" s="117">
        <v>6.1</v>
      </c>
      <c r="E68" s="117" t="s">
        <v>456</v>
      </c>
      <c r="I68" s="11" t="s">
        <v>423</v>
      </c>
      <c r="J68" s="11" t="s">
        <v>71</v>
      </c>
      <c r="K68" s="117">
        <v>2010</v>
      </c>
    </row>
    <row r="69" spans="2:11">
      <c r="C69" s="117" t="s">
        <v>439</v>
      </c>
      <c r="D69" s="117">
        <v>9.8000000000000007</v>
      </c>
      <c r="E69" s="117" t="s">
        <v>456</v>
      </c>
      <c r="I69" s="11" t="s">
        <v>423</v>
      </c>
      <c r="J69" s="11" t="s">
        <v>71</v>
      </c>
      <c r="K69" s="117">
        <v>2010</v>
      </c>
    </row>
    <row r="70" spans="2:11">
      <c r="C70" s="117" t="s">
        <v>440</v>
      </c>
      <c r="D70" s="117">
        <v>0</v>
      </c>
      <c r="E70" s="117" t="s">
        <v>456</v>
      </c>
      <c r="I70" s="11" t="s">
        <v>423</v>
      </c>
      <c r="J70" s="11" t="s">
        <v>71</v>
      </c>
      <c r="K70" s="117">
        <v>2010</v>
      </c>
    </row>
    <row r="71" spans="2:11">
      <c r="C71" s="117" t="s">
        <v>441</v>
      </c>
      <c r="D71" s="117">
        <v>0</v>
      </c>
      <c r="E71" s="117" t="s">
        <v>456</v>
      </c>
      <c r="I71" s="11" t="s">
        <v>423</v>
      </c>
      <c r="J71" s="11" t="s">
        <v>71</v>
      </c>
      <c r="K71" s="117">
        <v>2010</v>
      </c>
    </row>
    <row r="72" spans="2:11">
      <c r="C72" s="117" t="s">
        <v>442</v>
      </c>
      <c r="D72" s="117">
        <v>0</v>
      </c>
      <c r="E72" s="117" t="s">
        <v>456</v>
      </c>
      <c r="I72" s="11" t="s">
        <v>423</v>
      </c>
      <c r="J72" s="11" t="s">
        <v>71</v>
      </c>
      <c r="K72" s="117">
        <v>2010</v>
      </c>
    </row>
    <row r="73" spans="2:11">
      <c r="B73" s="117" t="s">
        <v>500</v>
      </c>
      <c r="C73" s="117" t="s">
        <v>427</v>
      </c>
      <c r="D73" s="117">
        <v>27.6</v>
      </c>
      <c r="E73" s="117" t="s">
        <v>456</v>
      </c>
      <c r="I73" s="11" t="s">
        <v>423</v>
      </c>
      <c r="J73" s="11" t="s">
        <v>71</v>
      </c>
      <c r="K73" s="117">
        <v>2010</v>
      </c>
    </row>
    <row r="74" spans="2:11">
      <c r="C74" s="117" t="s">
        <v>430</v>
      </c>
      <c r="D74" s="117">
        <v>10.3</v>
      </c>
      <c r="E74" s="117" t="s">
        <v>456</v>
      </c>
      <c r="I74" s="11" t="s">
        <v>423</v>
      </c>
      <c r="J74" s="11" t="s">
        <v>71</v>
      </c>
      <c r="K74" s="117">
        <v>2010</v>
      </c>
    </row>
    <row r="75" spans="2:11">
      <c r="C75" s="117" t="s">
        <v>431</v>
      </c>
      <c r="D75" s="117">
        <v>0</v>
      </c>
      <c r="E75" s="117" t="s">
        <v>456</v>
      </c>
      <c r="I75" s="11" t="s">
        <v>423</v>
      </c>
      <c r="J75" s="11" t="s">
        <v>71</v>
      </c>
      <c r="K75" s="117">
        <v>2010</v>
      </c>
    </row>
    <row r="76" spans="2:11">
      <c r="C76" s="117" t="s">
        <v>434</v>
      </c>
      <c r="D76" s="117">
        <v>0</v>
      </c>
      <c r="E76" s="117" t="s">
        <v>456</v>
      </c>
      <c r="I76" s="11" t="s">
        <v>423</v>
      </c>
      <c r="J76" s="11" t="s">
        <v>71</v>
      </c>
      <c r="K76" s="117">
        <v>2010</v>
      </c>
    </row>
    <row r="77" spans="2:11">
      <c r="C77" s="117" t="s">
        <v>437</v>
      </c>
      <c r="D77" s="117">
        <v>0</v>
      </c>
      <c r="E77" s="117" t="s">
        <v>456</v>
      </c>
      <c r="I77" s="11" t="s">
        <v>423</v>
      </c>
      <c r="J77" s="11" t="s">
        <v>71</v>
      </c>
      <c r="K77" s="117">
        <v>2010</v>
      </c>
    </row>
    <row r="78" spans="2:11">
      <c r="C78" s="117" t="s">
        <v>439</v>
      </c>
      <c r="D78" s="117">
        <v>46.5</v>
      </c>
      <c r="E78" s="117" t="s">
        <v>456</v>
      </c>
      <c r="I78" s="11" t="s">
        <v>423</v>
      </c>
      <c r="J78" s="11" t="s">
        <v>71</v>
      </c>
      <c r="K78" s="117">
        <v>2010</v>
      </c>
    </row>
    <row r="79" spans="2:11">
      <c r="C79" s="117" t="s">
        <v>440</v>
      </c>
      <c r="D79" s="117">
        <v>7.8</v>
      </c>
      <c r="E79" s="117" t="s">
        <v>456</v>
      </c>
      <c r="I79" s="11" t="s">
        <v>423</v>
      </c>
      <c r="J79" s="11" t="s">
        <v>71</v>
      </c>
      <c r="K79" s="117">
        <v>2010</v>
      </c>
    </row>
    <row r="80" spans="2:11">
      <c r="C80" s="117" t="s">
        <v>441</v>
      </c>
      <c r="D80" s="117">
        <v>7.8</v>
      </c>
      <c r="E80" s="117" t="s">
        <v>456</v>
      </c>
      <c r="I80" s="11" t="s">
        <v>423</v>
      </c>
      <c r="J80" s="11" t="s">
        <v>71</v>
      </c>
      <c r="K80" s="117">
        <v>2010</v>
      </c>
    </row>
    <row r="81" spans="1:18">
      <c r="C81" s="117" t="s">
        <v>442</v>
      </c>
      <c r="D81" s="117">
        <v>0</v>
      </c>
      <c r="E81" s="117" t="s">
        <v>456</v>
      </c>
      <c r="I81" s="11" t="s">
        <v>423</v>
      </c>
      <c r="J81" s="11" t="s">
        <v>71</v>
      </c>
      <c r="K81" s="117">
        <v>2010</v>
      </c>
    </row>
    <row r="82" spans="1:18">
      <c r="B82" s="117" t="s">
        <v>532</v>
      </c>
      <c r="C82" s="117" t="s">
        <v>427</v>
      </c>
      <c r="D82" s="117">
        <v>2.5</v>
      </c>
      <c r="E82" s="117" t="s">
        <v>456</v>
      </c>
      <c r="I82" s="11" t="s">
        <v>423</v>
      </c>
      <c r="J82" s="11" t="s">
        <v>71</v>
      </c>
      <c r="K82" s="117">
        <v>2010</v>
      </c>
    </row>
    <row r="83" spans="1:18">
      <c r="C83" s="117" t="s">
        <v>430</v>
      </c>
      <c r="D83" s="117">
        <v>0.1</v>
      </c>
      <c r="E83" s="117" t="s">
        <v>456</v>
      </c>
      <c r="I83" s="11" t="s">
        <v>423</v>
      </c>
      <c r="J83" s="11" t="s">
        <v>71</v>
      </c>
      <c r="K83" s="117">
        <v>2010</v>
      </c>
    </row>
    <row r="84" spans="1:18">
      <c r="C84" s="117" t="s">
        <v>431</v>
      </c>
      <c r="D84" s="117">
        <v>0</v>
      </c>
      <c r="E84" s="117" t="s">
        <v>456</v>
      </c>
      <c r="I84" s="11" t="s">
        <v>423</v>
      </c>
      <c r="J84" s="11" t="s">
        <v>71</v>
      </c>
      <c r="K84" s="117">
        <v>2010</v>
      </c>
    </row>
    <row r="85" spans="1:18">
      <c r="C85" s="117" t="s">
        <v>434</v>
      </c>
      <c r="D85" s="117">
        <v>0.1</v>
      </c>
      <c r="E85" s="117" t="s">
        <v>456</v>
      </c>
      <c r="I85" s="11" t="s">
        <v>423</v>
      </c>
      <c r="J85" s="11" t="s">
        <v>71</v>
      </c>
      <c r="K85" s="117">
        <v>2010</v>
      </c>
    </row>
    <row r="86" spans="1:18">
      <c r="C86" s="117" t="s">
        <v>437</v>
      </c>
      <c r="D86" s="117">
        <v>0</v>
      </c>
      <c r="E86" s="117" t="s">
        <v>456</v>
      </c>
      <c r="I86" s="11" t="s">
        <v>423</v>
      </c>
      <c r="J86" s="11" t="s">
        <v>71</v>
      </c>
      <c r="K86" s="117">
        <v>2010</v>
      </c>
    </row>
    <row r="87" spans="1:18">
      <c r="C87" s="117" t="s">
        <v>439</v>
      </c>
      <c r="D87" s="117">
        <v>68.400000000000006</v>
      </c>
      <c r="E87" s="117" t="s">
        <v>456</v>
      </c>
      <c r="I87" s="11" t="s">
        <v>423</v>
      </c>
      <c r="J87" s="11" t="s">
        <v>71</v>
      </c>
      <c r="K87" s="117">
        <v>2010</v>
      </c>
    </row>
    <row r="88" spans="1:18">
      <c r="C88" s="117" t="s">
        <v>440</v>
      </c>
      <c r="D88" s="117">
        <v>28.1</v>
      </c>
      <c r="E88" s="117" t="s">
        <v>456</v>
      </c>
      <c r="I88" s="11" t="s">
        <v>423</v>
      </c>
      <c r="J88" s="11" t="s">
        <v>71</v>
      </c>
      <c r="K88" s="117">
        <v>2010</v>
      </c>
    </row>
    <row r="89" spans="1:18">
      <c r="C89" s="117" t="s">
        <v>441</v>
      </c>
      <c r="D89" s="117">
        <v>0.4</v>
      </c>
      <c r="E89" s="117" t="s">
        <v>456</v>
      </c>
      <c r="I89" s="11" t="s">
        <v>423</v>
      </c>
      <c r="J89" s="11" t="s">
        <v>71</v>
      </c>
      <c r="K89" s="117">
        <v>2010</v>
      </c>
    </row>
    <row r="90" spans="1:18">
      <c r="C90" s="117" t="s">
        <v>442</v>
      </c>
      <c r="D90" s="117">
        <v>0.4</v>
      </c>
      <c r="E90" s="117" t="s">
        <v>456</v>
      </c>
      <c r="I90" s="11" t="s">
        <v>423</v>
      </c>
      <c r="J90" s="11" t="s">
        <v>71</v>
      </c>
      <c r="K90" s="117">
        <v>2010</v>
      </c>
    </row>
    <row r="91" spans="1:18" s="121" customFormat="1">
      <c r="A91" s="120" t="s">
        <v>2075</v>
      </c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</row>
    <row r="92" spans="1:18">
      <c r="C92" s="117" t="s">
        <v>427</v>
      </c>
      <c r="D92" s="117">
        <f>AVERAGE(D55,D64,D73,D82)</f>
        <v>20.75</v>
      </c>
      <c r="E92" s="117" t="s">
        <v>456</v>
      </c>
    </row>
    <row r="93" spans="1:18">
      <c r="C93" s="117" t="s">
        <v>430</v>
      </c>
      <c r="D93" s="117">
        <f t="shared" ref="D93:D100" si="1">AVERAGE(D56,D65,D74,D83)</f>
        <v>18.924999999999997</v>
      </c>
      <c r="E93" s="117" t="s">
        <v>456</v>
      </c>
    </row>
    <row r="94" spans="1:18">
      <c r="C94" s="117" t="s">
        <v>431</v>
      </c>
      <c r="D94" s="117">
        <f>AVERAGE(D57,D66,D75,D84)</f>
        <v>0.05</v>
      </c>
      <c r="E94" s="117" t="s">
        <v>456</v>
      </c>
    </row>
    <row r="95" spans="1:18">
      <c r="C95" s="117" t="s">
        <v>434</v>
      </c>
      <c r="D95" s="117">
        <f t="shared" si="1"/>
        <v>15.25</v>
      </c>
      <c r="E95" s="117" t="s">
        <v>456</v>
      </c>
    </row>
    <row r="96" spans="1:18">
      <c r="C96" s="117" t="s">
        <v>437</v>
      </c>
      <c r="D96" s="117">
        <f t="shared" si="1"/>
        <v>1.5249999999999999</v>
      </c>
      <c r="E96" s="117" t="s">
        <v>456</v>
      </c>
    </row>
    <row r="97" spans="1:11">
      <c r="C97" s="117" t="s">
        <v>439</v>
      </c>
      <c r="D97" s="117">
        <f t="shared" si="1"/>
        <v>31.425000000000001</v>
      </c>
      <c r="E97" s="117" t="s">
        <v>456</v>
      </c>
    </row>
    <row r="98" spans="1:11">
      <c r="C98" s="117" t="s">
        <v>440</v>
      </c>
      <c r="D98" s="117">
        <f>AVERAGE(D61,D70,D79,D88)</f>
        <v>9.875</v>
      </c>
      <c r="E98" s="117" t="s">
        <v>456</v>
      </c>
    </row>
    <row r="99" spans="1:11">
      <c r="C99" s="117" t="s">
        <v>441</v>
      </c>
      <c r="D99" s="117">
        <f t="shared" si="1"/>
        <v>2.1</v>
      </c>
      <c r="E99" s="117" t="s">
        <v>456</v>
      </c>
    </row>
    <row r="100" spans="1:11">
      <c r="C100" s="117" t="s">
        <v>442</v>
      </c>
      <c r="D100" s="117">
        <f t="shared" si="1"/>
        <v>0.1</v>
      </c>
      <c r="E100" s="117" t="s">
        <v>456</v>
      </c>
    </row>
    <row r="101" spans="1:11" s="190" customFormat="1">
      <c r="A101" s="190" t="s">
        <v>2079</v>
      </c>
      <c r="E101" s="190" t="s">
        <v>2141</v>
      </c>
    </row>
    <row r="102" spans="1:11" s="179" customFormat="1">
      <c r="A102" s="120" t="s">
        <v>435</v>
      </c>
      <c r="B102" s="189"/>
      <c r="E102" s="179">
        <v>0.185</v>
      </c>
    </row>
    <row r="103" spans="1:11">
      <c r="B103" s="141"/>
      <c r="C103" s="135" t="s">
        <v>1850</v>
      </c>
      <c r="D103" s="115">
        <v>0</v>
      </c>
      <c r="E103" s="117">
        <f>D103*E$102</f>
        <v>0</v>
      </c>
      <c r="F103" s="111" t="s">
        <v>800</v>
      </c>
      <c r="I103" s="96" t="s">
        <v>63</v>
      </c>
      <c r="J103" s="96" t="s">
        <v>793</v>
      </c>
      <c r="K103" s="96">
        <v>2015</v>
      </c>
    </row>
    <row r="104" spans="1:11">
      <c r="B104" s="135"/>
      <c r="C104" s="135" t="s">
        <v>2009</v>
      </c>
      <c r="D104" s="115">
        <v>1</v>
      </c>
      <c r="E104" s="117">
        <f t="shared" ref="E104:E167" si="2">D104*E$102</f>
        <v>0.185</v>
      </c>
      <c r="F104" s="111" t="s">
        <v>800</v>
      </c>
      <c r="I104" s="96" t="s">
        <v>63</v>
      </c>
      <c r="J104" s="96" t="s">
        <v>793</v>
      </c>
      <c r="K104" s="96">
        <v>2015</v>
      </c>
    </row>
    <row r="105" spans="1:11">
      <c r="B105" s="137"/>
      <c r="C105" s="137" t="s">
        <v>2010</v>
      </c>
      <c r="D105" s="115">
        <v>0</v>
      </c>
      <c r="E105" s="117">
        <f t="shared" si="2"/>
        <v>0</v>
      </c>
      <c r="F105" s="111" t="s">
        <v>800</v>
      </c>
      <c r="I105" s="96" t="s">
        <v>63</v>
      </c>
      <c r="J105" s="96" t="s">
        <v>793</v>
      </c>
      <c r="K105" s="96">
        <v>2015</v>
      </c>
    </row>
    <row r="106" spans="1:11">
      <c r="B106" s="137"/>
      <c r="C106" s="137" t="s">
        <v>1585</v>
      </c>
      <c r="D106" s="115">
        <v>0</v>
      </c>
      <c r="E106" s="117">
        <f t="shared" si="2"/>
        <v>0</v>
      </c>
      <c r="F106" s="111" t="s">
        <v>800</v>
      </c>
      <c r="I106" s="96" t="s">
        <v>63</v>
      </c>
      <c r="J106" s="96" t="s">
        <v>793</v>
      </c>
      <c r="K106" s="96">
        <v>2015</v>
      </c>
    </row>
    <row r="107" spans="1:11">
      <c r="B107" s="135"/>
      <c r="C107" s="135" t="s">
        <v>1446</v>
      </c>
      <c r="D107" s="115">
        <v>0</v>
      </c>
      <c r="E107" s="117">
        <f t="shared" si="2"/>
        <v>0</v>
      </c>
      <c r="F107" s="111" t="s">
        <v>800</v>
      </c>
      <c r="I107" s="96" t="s">
        <v>63</v>
      </c>
      <c r="J107" s="96" t="s">
        <v>793</v>
      </c>
      <c r="K107" s="96">
        <v>2015</v>
      </c>
    </row>
    <row r="108" spans="1:11">
      <c r="B108" s="137"/>
      <c r="C108" s="137" t="s">
        <v>1851</v>
      </c>
      <c r="D108" s="115">
        <v>0</v>
      </c>
      <c r="E108" s="117">
        <f t="shared" si="2"/>
        <v>0</v>
      </c>
      <c r="F108" s="111" t="s">
        <v>800</v>
      </c>
      <c r="I108" s="96" t="s">
        <v>63</v>
      </c>
      <c r="J108" s="96" t="s">
        <v>793</v>
      </c>
      <c r="K108" s="96">
        <v>2015</v>
      </c>
    </row>
    <row r="109" spans="1:11">
      <c r="B109" s="135"/>
      <c r="C109" s="135" t="s">
        <v>768</v>
      </c>
      <c r="D109" s="115">
        <v>0</v>
      </c>
      <c r="E109" s="117">
        <f t="shared" si="2"/>
        <v>0</v>
      </c>
      <c r="F109" s="111" t="s">
        <v>800</v>
      </c>
      <c r="I109" s="96" t="s">
        <v>63</v>
      </c>
      <c r="J109" s="96" t="s">
        <v>793</v>
      </c>
      <c r="K109" s="96">
        <v>2015</v>
      </c>
    </row>
    <row r="110" spans="1:11">
      <c r="B110" s="135"/>
      <c r="C110" s="135" t="s">
        <v>1852</v>
      </c>
      <c r="D110" s="115">
        <v>0</v>
      </c>
      <c r="E110" s="117">
        <f t="shared" si="2"/>
        <v>0</v>
      </c>
      <c r="F110" s="111" t="s">
        <v>800</v>
      </c>
      <c r="I110" s="96" t="s">
        <v>63</v>
      </c>
      <c r="J110" s="96" t="s">
        <v>793</v>
      </c>
      <c r="K110" s="96">
        <v>2015</v>
      </c>
    </row>
    <row r="111" spans="1:11">
      <c r="B111" s="135"/>
      <c r="C111" s="135" t="s">
        <v>810</v>
      </c>
      <c r="D111" s="115">
        <v>0</v>
      </c>
      <c r="E111" s="117">
        <f t="shared" si="2"/>
        <v>0</v>
      </c>
      <c r="F111" s="111" t="s">
        <v>800</v>
      </c>
      <c r="I111" s="96" t="s">
        <v>63</v>
      </c>
      <c r="J111" s="96" t="s">
        <v>793</v>
      </c>
      <c r="K111" s="96">
        <v>2015</v>
      </c>
    </row>
    <row r="112" spans="1:11">
      <c r="B112" s="135"/>
      <c r="C112" s="135" t="s">
        <v>817</v>
      </c>
      <c r="D112" s="115">
        <v>0</v>
      </c>
      <c r="E112" s="117">
        <f t="shared" si="2"/>
        <v>0</v>
      </c>
      <c r="F112" s="111" t="s">
        <v>800</v>
      </c>
      <c r="I112" s="96" t="s">
        <v>63</v>
      </c>
      <c r="J112" s="96" t="s">
        <v>793</v>
      </c>
      <c r="K112" s="96">
        <v>2015</v>
      </c>
    </row>
    <row r="113" spans="1:11">
      <c r="B113" s="137"/>
      <c r="C113" s="137" t="s">
        <v>1981</v>
      </c>
      <c r="D113" s="115">
        <v>0</v>
      </c>
      <c r="E113" s="117">
        <f t="shared" si="2"/>
        <v>0</v>
      </c>
      <c r="F113" s="111" t="s">
        <v>800</v>
      </c>
      <c r="I113" s="96" t="s">
        <v>63</v>
      </c>
      <c r="J113" s="96" t="s">
        <v>793</v>
      </c>
      <c r="K113" s="96">
        <v>2015</v>
      </c>
    </row>
    <row r="114" spans="1:11">
      <c r="B114" s="135"/>
      <c r="C114" s="135" t="s">
        <v>920</v>
      </c>
      <c r="D114" s="115">
        <v>1</v>
      </c>
      <c r="E114" s="117">
        <f t="shared" si="2"/>
        <v>0.185</v>
      </c>
      <c r="F114" s="111" t="s">
        <v>800</v>
      </c>
      <c r="I114" s="96" t="s">
        <v>63</v>
      </c>
      <c r="J114" s="96" t="s">
        <v>793</v>
      </c>
      <c r="K114" s="96">
        <v>2015</v>
      </c>
    </row>
    <row r="115" spans="1:11">
      <c r="B115" s="135"/>
      <c r="C115" s="135" t="s">
        <v>1352</v>
      </c>
      <c r="D115" s="115">
        <v>0</v>
      </c>
      <c r="E115" s="117">
        <f t="shared" si="2"/>
        <v>0</v>
      </c>
      <c r="F115" s="111" t="s">
        <v>800</v>
      </c>
      <c r="I115" s="96" t="s">
        <v>63</v>
      </c>
      <c r="J115" s="96" t="s">
        <v>793</v>
      </c>
      <c r="K115" s="96">
        <v>2015</v>
      </c>
    </row>
    <row r="116" spans="1:11">
      <c r="B116" s="135"/>
      <c r="C116" s="135" t="s">
        <v>1150</v>
      </c>
      <c r="D116" s="115">
        <v>0</v>
      </c>
      <c r="E116" s="117">
        <f t="shared" si="2"/>
        <v>0</v>
      </c>
      <c r="F116" s="111" t="s">
        <v>800</v>
      </c>
      <c r="I116" s="96" t="s">
        <v>63</v>
      </c>
      <c r="J116" s="96" t="s">
        <v>793</v>
      </c>
      <c r="K116" s="96">
        <v>2015</v>
      </c>
    </row>
    <row r="117" spans="1:11">
      <c r="B117" s="135"/>
      <c r="C117" s="135" t="s">
        <v>1768</v>
      </c>
      <c r="D117" s="115">
        <v>0</v>
      </c>
      <c r="E117" s="117">
        <f t="shared" si="2"/>
        <v>0</v>
      </c>
      <c r="F117" s="111" t="s">
        <v>800</v>
      </c>
      <c r="I117" s="96" t="s">
        <v>63</v>
      </c>
      <c r="J117" s="96" t="s">
        <v>793</v>
      </c>
      <c r="K117" s="96">
        <v>2015</v>
      </c>
    </row>
    <row r="118" spans="1:11">
      <c r="A118" s="115"/>
      <c r="B118" s="135"/>
      <c r="C118" s="135" t="s">
        <v>824</v>
      </c>
      <c r="D118" s="115">
        <v>4.7</v>
      </c>
      <c r="E118" s="117">
        <f>D118*E$102</f>
        <v>0.86950000000000005</v>
      </c>
      <c r="F118" s="111" t="s">
        <v>800</v>
      </c>
      <c r="I118" s="96" t="s">
        <v>63</v>
      </c>
      <c r="J118" s="96" t="s">
        <v>793</v>
      </c>
      <c r="K118" s="96">
        <v>2015</v>
      </c>
    </row>
    <row r="119" spans="1:11">
      <c r="A119" s="115"/>
      <c r="B119" s="137"/>
      <c r="C119" s="137" t="s">
        <v>1853</v>
      </c>
      <c r="D119" s="115">
        <v>0</v>
      </c>
      <c r="E119" s="117">
        <f t="shared" si="2"/>
        <v>0</v>
      </c>
      <c r="F119" s="111" t="s">
        <v>800</v>
      </c>
      <c r="I119" s="96" t="s">
        <v>63</v>
      </c>
      <c r="J119" s="96" t="s">
        <v>793</v>
      </c>
      <c r="K119" s="96">
        <v>2015</v>
      </c>
    </row>
    <row r="120" spans="1:11">
      <c r="A120" s="115"/>
      <c r="B120" s="135"/>
      <c r="C120" s="135" t="s">
        <v>764</v>
      </c>
      <c r="D120" s="115">
        <v>0</v>
      </c>
      <c r="E120" s="117">
        <f t="shared" si="2"/>
        <v>0</v>
      </c>
      <c r="F120" s="111" t="s">
        <v>800</v>
      </c>
      <c r="I120" s="96" t="s">
        <v>63</v>
      </c>
      <c r="J120" s="96" t="s">
        <v>793</v>
      </c>
      <c r="K120" s="96">
        <v>2015</v>
      </c>
    </row>
    <row r="121" spans="1:11">
      <c r="B121" s="135"/>
      <c r="C121" s="135" t="s">
        <v>1982</v>
      </c>
      <c r="D121" s="115">
        <v>0</v>
      </c>
      <c r="E121" s="117">
        <f t="shared" si="2"/>
        <v>0</v>
      </c>
      <c r="F121" s="111" t="s">
        <v>800</v>
      </c>
      <c r="I121" s="96" t="s">
        <v>63</v>
      </c>
      <c r="J121" s="96" t="s">
        <v>793</v>
      </c>
      <c r="K121" s="96">
        <v>2015</v>
      </c>
    </row>
    <row r="122" spans="1:11">
      <c r="B122" s="135"/>
      <c r="C122" s="135" t="s">
        <v>829</v>
      </c>
      <c r="D122" s="115">
        <v>0</v>
      </c>
      <c r="E122" s="117">
        <f t="shared" si="2"/>
        <v>0</v>
      </c>
      <c r="F122" s="111" t="s">
        <v>800</v>
      </c>
      <c r="I122" s="96" t="s">
        <v>63</v>
      </c>
      <c r="J122" s="96" t="s">
        <v>793</v>
      </c>
      <c r="K122" s="96">
        <v>2015</v>
      </c>
    </row>
    <row r="123" spans="1:11">
      <c r="A123" s="115"/>
      <c r="B123" s="135"/>
      <c r="C123" s="135" t="s">
        <v>1855</v>
      </c>
      <c r="D123" s="115">
        <v>0</v>
      </c>
      <c r="E123" s="117">
        <f t="shared" si="2"/>
        <v>0</v>
      </c>
      <c r="F123" s="111" t="s">
        <v>800</v>
      </c>
      <c r="I123" s="96" t="s">
        <v>63</v>
      </c>
      <c r="J123" s="96" t="s">
        <v>793</v>
      </c>
      <c r="K123" s="96">
        <v>2015</v>
      </c>
    </row>
    <row r="124" spans="1:11">
      <c r="A124" s="115"/>
      <c r="B124" s="137"/>
      <c r="C124" s="137" t="s">
        <v>1856</v>
      </c>
      <c r="D124" s="115">
        <v>0</v>
      </c>
      <c r="E124" s="117">
        <f t="shared" si="2"/>
        <v>0</v>
      </c>
      <c r="F124" s="111" t="s">
        <v>800</v>
      </c>
      <c r="I124" s="96" t="s">
        <v>63</v>
      </c>
      <c r="J124" s="96" t="s">
        <v>793</v>
      </c>
      <c r="K124" s="96">
        <v>2015</v>
      </c>
    </row>
    <row r="125" spans="1:11">
      <c r="A125" s="115"/>
      <c r="B125" s="135"/>
      <c r="C125" s="135" t="s">
        <v>1488</v>
      </c>
      <c r="D125" s="115">
        <v>0</v>
      </c>
      <c r="E125" s="117">
        <f t="shared" si="2"/>
        <v>0</v>
      </c>
      <c r="F125" s="111" t="s">
        <v>800</v>
      </c>
      <c r="I125" s="96" t="s">
        <v>63</v>
      </c>
      <c r="J125" s="96" t="s">
        <v>793</v>
      </c>
      <c r="K125" s="96">
        <v>2015</v>
      </c>
    </row>
    <row r="126" spans="1:11">
      <c r="B126" s="135"/>
      <c r="C126" s="135" t="s">
        <v>1586</v>
      </c>
      <c r="D126" s="115">
        <v>3.2</v>
      </c>
      <c r="E126" s="117">
        <f t="shared" si="2"/>
        <v>0.59199999999999997</v>
      </c>
      <c r="F126" s="111" t="s">
        <v>800</v>
      </c>
      <c r="I126" s="96" t="s">
        <v>63</v>
      </c>
      <c r="J126" s="96" t="s">
        <v>793</v>
      </c>
      <c r="K126" s="96">
        <v>2015</v>
      </c>
    </row>
    <row r="127" spans="1:11">
      <c r="B127" s="135"/>
      <c r="C127" s="135" t="s">
        <v>831</v>
      </c>
      <c r="D127" s="115">
        <v>1.6</v>
      </c>
      <c r="E127" s="117">
        <f t="shared" si="2"/>
        <v>0.29599999999999999</v>
      </c>
      <c r="F127" s="111" t="s">
        <v>800</v>
      </c>
      <c r="I127" s="96" t="s">
        <v>63</v>
      </c>
      <c r="J127" s="96" t="s">
        <v>793</v>
      </c>
      <c r="K127" s="96">
        <v>2015</v>
      </c>
    </row>
    <row r="128" spans="1:11">
      <c r="B128" s="135"/>
      <c r="C128" s="135" t="s">
        <v>962</v>
      </c>
      <c r="D128" s="117">
        <v>0</v>
      </c>
      <c r="E128" s="117">
        <f t="shared" si="2"/>
        <v>0</v>
      </c>
      <c r="F128" s="111" t="s">
        <v>800</v>
      </c>
      <c r="I128" s="96" t="s">
        <v>63</v>
      </c>
      <c r="J128" s="96" t="s">
        <v>793</v>
      </c>
      <c r="K128" s="96">
        <v>2015</v>
      </c>
    </row>
    <row r="129" spans="1:11">
      <c r="A129" s="97"/>
      <c r="B129" s="135"/>
      <c r="C129" s="135" t="s">
        <v>1891</v>
      </c>
      <c r="D129" s="115">
        <v>0</v>
      </c>
      <c r="E129" s="117">
        <f t="shared" si="2"/>
        <v>0</v>
      </c>
      <c r="F129" s="111" t="s">
        <v>800</v>
      </c>
      <c r="I129" s="96" t="s">
        <v>63</v>
      </c>
      <c r="J129" s="96" t="s">
        <v>793</v>
      </c>
      <c r="K129" s="96">
        <v>2015</v>
      </c>
    </row>
    <row r="130" spans="1:11">
      <c r="B130" s="135"/>
      <c r="C130" s="135" t="s">
        <v>745</v>
      </c>
      <c r="D130" s="115">
        <v>0</v>
      </c>
      <c r="E130" s="117">
        <f t="shared" si="2"/>
        <v>0</v>
      </c>
      <c r="F130" s="111" t="s">
        <v>800</v>
      </c>
      <c r="I130" s="96" t="s">
        <v>63</v>
      </c>
      <c r="J130" s="96" t="s">
        <v>793</v>
      </c>
      <c r="K130" s="96">
        <v>2015</v>
      </c>
    </row>
    <row r="131" spans="1:11">
      <c r="B131" s="137"/>
      <c r="C131" s="137" t="s">
        <v>1861</v>
      </c>
      <c r="D131" s="115">
        <v>0</v>
      </c>
      <c r="E131" s="117">
        <f t="shared" si="2"/>
        <v>0</v>
      </c>
      <c r="F131" s="111" t="s">
        <v>800</v>
      </c>
      <c r="I131" s="96" t="s">
        <v>63</v>
      </c>
      <c r="J131" s="96" t="s">
        <v>793</v>
      </c>
      <c r="K131" s="96">
        <v>2015</v>
      </c>
    </row>
    <row r="132" spans="1:11">
      <c r="B132" s="137"/>
      <c r="C132" s="137" t="s">
        <v>2066</v>
      </c>
      <c r="D132" s="115">
        <v>23.1</v>
      </c>
      <c r="E132" s="117">
        <f t="shared" si="2"/>
        <v>4.2735000000000003</v>
      </c>
      <c r="F132" s="111" t="s">
        <v>800</v>
      </c>
      <c r="I132" s="96" t="s">
        <v>63</v>
      </c>
      <c r="J132" s="96" t="s">
        <v>793</v>
      </c>
      <c r="K132" s="96">
        <v>2015</v>
      </c>
    </row>
    <row r="133" spans="1:11">
      <c r="B133" s="135"/>
      <c r="C133" s="135" t="s">
        <v>839</v>
      </c>
      <c r="D133" s="115">
        <v>0</v>
      </c>
      <c r="E133" s="117">
        <f t="shared" si="2"/>
        <v>0</v>
      </c>
      <c r="F133" s="111" t="s">
        <v>800</v>
      </c>
      <c r="I133" s="96" t="s">
        <v>63</v>
      </c>
      <c r="J133" s="96" t="s">
        <v>793</v>
      </c>
      <c r="K133" s="96">
        <v>2015</v>
      </c>
    </row>
    <row r="134" spans="1:11">
      <c r="B134" s="137"/>
      <c r="C134" s="137" t="s">
        <v>772</v>
      </c>
      <c r="D134" s="115">
        <v>0</v>
      </c>
      <c r="E134" s="117">
        <f t="shared" si="2"/>
        <v>0</v>
      </c>
      <c r="F134" s="111" t="s">
        <v>800</v>
      </c>
      <c r="I134" s="96" t="s">
        <v>63</v>
      </c>
      <c r="J134" s="96" t="s">
        <v>793</v>
      </c>
      <c r="K134" s="96">
        <v>2015</v>
      </c>
    </row>
    <row r="135" spans="1:11">
      <c r="B135" s="135"/>
      <c r="C135" s="135" t="s">
        <v>1892</v>
      </c>
      <c r="D135" s="115">
        <v>0</v>
      </c>
      <c r="E135" s="117">
        <f t="shared" si="2"/>
        <v>0</v>
      </c>
      <c r="F135" s="111" t="s">
        <v>800</v>
      </c>
      <c r="I135" s="96" t="s">
        <v>63</v>
      </c>
      <c r="J135" s="96" t="s">
        <v>793</v>
      </c>
      <c r="K135" s="96">
        <v>2015</v>
      </c>
    </row>
    <row r="136" spans="1:11">
      <c r="A136" s="97"/>
      <c r="B136" s="135"/>
      <c r="C136" s="135" t="s">
        <v>1403</v>
      </c>
      <c r="D136" s="115">
        <v>0</v>
      </c>
      <c r="E136" s="117">
        <f t="shared" si="2"/>
        <v>0</v>
      </c>
      <c r="F136" s="111" t="s">
        <v>800</v>
      </c>
      <c r="I136" s="96" t="s">
        <v>63</v>
      </c>
      <c r="J136" s="96" t="s">
        <v>793</v>
      </c>
      <c r="K136" s="96">
        <v>2015</v>
      </c>
    </row>
    <row r="137" spans="1:11">
      <c r="B137" s="137"/>
      <c r="C137" s="137" t="s">
        <v>1206</v>
      </c>
      <c r="D137" s="115">
        <v>0</v>
      </c>
      <c r="E137" s="117">
        <f t="shared" si="2"/>
        <v>0</v>
      </c>
      <c r="F137" s="111" t="s">
        <v>800</v>
      </c>
      <c r="I137" s="96" t="s">
        <v>63</v>
      </c>
      <c r="J137" s="96" t="s">
        <v>793</v>
      </c>
      <c r="K137" s="96">
        <v>2015</v>
      </c>
    </row>
    <row r="138" spans="1:11">
      <c r="B138" s="137"/>
      <c r="C138" s="137" t="s">
        <v>1854</v>
      </c>
      <c r="D138" s="115">
        <v>0</v>
      </c>
      <c r="E138" s="117">
        <f t="shared" si="2"/>
        <v>0</v>
      </c>
      <c r="F138" s="111" t="s">
        <v>800</v>
      </c>
      <c r="I138" s="96" t="s">
        <v>63</v>
      </c>
      <c r="J138" s="96" t="s">
        <v>793</v>
      </c>
      <c r="K138" s="96">
        <v>2015</v>
      </c>
    </row>
    <row r="139" spans="1:11">
      <c r="B139" s="135"/>
      <c r="C139" s="135" t="s">
        <v>1857</v>
      </c>
      <c r="D139" s="115">
        <v>0</v>
      </c>
      <c r="E139" s="117">
        <f t="shared" si="2"/>
        <v>0</v>
      </c>
      <c r="F139" s="111" t="s">
        <v>800</v>
      </c>
      <c r="I139" s="96" t="s">
        <v>63</v>
      </c>
      <c r="J139" s="96" t="s">
        <v>793</v>
      </c>
      <c r="K139" s="96">
        <v>2015</v>
      </c>
    </row>
    <row r="140" spans="1:11">
      <c r="B140" s="137"/>
      <c r="C140" s="137" t="s">
        <v>2011</v>
      </c>
      <c r="D140" s="115">
        <v>0</v>
      </c>
      <c r="E140" s="117">
        <f t="shared" si="2"/>
        <v>0</v>
      </c>
      <c r="F140" s="111" t="s">
        <v>800</v>
      </c>
      <c r="I140" s="96" t="s">
        <v>63</v>
      </c>
      <c r="J140" s="96" t="s">
        <v>793</v>
      </c>
      <c r="K140" s="96">
        <v>2015</v>
      </c>
    </row>
    <row r="141" spans="1:11">
      <c r="B141" s="137"/>
      <c r="C141" s="137" t="s">
        <v>1859</v>
      </c>
      <c r="D141" s="115">
        <v>0</v>
      </c>
      <c r="E141" s="117">
        <f t="shared" si="2"/>
        <v>0</v>
      </c>
      <c r="F141" s="111" t="s">
        <v>800</v>
      </c>
      <c r="I141" s="96" t="s">
        <v>63</v>
      </c>
      <c r="J141" s="96" t="s">
        <v>793</v>
      </c>
      <c r="K141" s="96">
        <v>2015</v>
      </c>
    </row>
    <row r="142" spans="1:11">
      <c r="B142" s="137"/>
      <c r="C142" s="137" t="s">
        <v>852</v>
      </c>
      <c r="D142" s="115">
        <v>0</v>
      </c>
      <c r="E142" s="117">
        <f t="shared" si="2"/>
        <v>0</v>
      </c>
      <c r="F142" s="111" t="s">
        <v>800</v>
      </c>
      <c r="I142" s="96" t="s">
        <v>63</v>
      </c>
      <c r="J142" s="96" t="s">
        <v>793</v>
      </c>
      <c r="K142" s="96">
        <v>2015</v>
      </c>
    </row>
    <row r="143" spans="1:11">
      <c r="B143" s="135"/>
      <c r="C143" s="135" t="s">
        <v>1959</v>
      </c>
      <c r="D143" s="115">
        <v>0</v>
      </c>
      <c r="E143" s="117">
        <f t="shared" si="2"/>
        <v>0</v>
      </c>
      <c r="F143" s="111" t="s">
        <v>800</v>
      </c>
      <c r="I143" s="96" t="s">
        <v>63</v>
      </c>
      <c r="J143" s="96" t="s">
        <v>793</v>
      </c>
      <c r="K143" s="96">
        <v>2015</v>
      </c>
    </row>
    <row r="144" spans="1:11">
      <c r="B144" s="135"/>
      <c r="C144" s="135" t="s">
        <v>1587</v>
      </c>
      <c r="D144" s="115">
        <v>0</v>
      </c>
      <c r="E144" s="117">
        <f t="shared" si="2"/>
        <v>0</v>
      </c>
      <c r="F144" s="111" t="s">
        <v>800</v>
      </c>
      <c r="I144" s="96" t="s">
        <v>63</v>
      </c>
      <c r="J144" s="96" t="s">
        <v>793</v>
      </c>
      <c r="K144" s="96">
        <v>2015</v>
      </c>
    </row>
    <row r="145" spans="2:11">
      <c r="B145" s="135"/>
      <c r="C145" s="135" t="s">
        <v>1983</v>
      </c>
      <c r="D145" s="115">
        <v>0</v>
      </c>
      <c r="E145" s="117">
        <f t="shared" si="2"/>
        <v>0</v>
      </c>
      <c r="F145" s="111" t="s">
        <v>800</v>
      </c>
      <c r="I145" s="96" t="s">
        <v>63</v>
      </c>
      <c r="J145" s="96" t="s">
        <v>793</v>
      </c>
      <c r="K145" s="96">
        <v>2015</v>
      </c>
    </row>
    <row r="146" spans="2:11">
      <c r="B146" s="135"/>
      <c r="C146" s="135" t="s">
        <v>1860</v>
      </c>
      <c r="D146" s="115">
        <v>0</v>
      </c>
      <c r="E146" s="117">
        <f t="shared" si="2"/>
        <v>0</v>
      </c>
      <c r="F146" s="111" t="s">
        <v>800</v>
      </c>
      <c r="I146" s="96" t="s">
        <v>63</v>
      </c>
      <c r="J146" s="96" t="s">
        <v>793</v>
      </c>
      <c r="K146" s="96">
        <v>2015</v>
      </c>
    </row>
    <row r="147" spans="2:11">
      <c r="B147" s="135"/>
      <c r="C147" s="135" t="s">
        <v>1502</v>
      </c>
      <c r="D147" s="115">
        <v>0</v>
      </c>
      <c r="E147" s="117">
        <f t="shared" si="2"/>
        <v>0</v>
      </c>
      <c r="F147" s="111" t="s">
        <v>800</v>
      </c>
      <c r="I147" s="96" t="s">
        <v>63</v>
      </c>
      <c r="J147" s="96" t="s">
        <v>793</v>
      </c>
      <c r="K147" s="96">
        <v>2015</v>
      </c>
    </row>
    <row r="148" spans="2:11">
      <c r="B148" s="135"/>
      <c r="C148" s="135" t="s">
        <v>1831</v>
      </c>
      <c r="D148" s="115">
        <v>0</v>
      </c>
      <c r="E148" s="117">
        <f t="shared" si="2"/>
        <v>0</v>
      </c>
      <c r="F148" s="115" t="s">
        <v>800</v>
      </c>
      <c r="I148" s="96" t="s">
        <v>63</v>
      </c>
      <c r="J148" s="96" t="s">
        <v>793</v>
      </c>
      <c r="K148" s="96">
        <v>2015</v>
      </c>
    </row>
    <row r="149" spans="2:11">
      <c r="B149" s="135"/>
      <c r="C149" s="135" t="s">
        <v>1862</v>
      </c>
      <c r="D149" s="115">
        <v>0</v>
      </c>
      <c r="E149" s="117">
        <f t="shared" si="2"/>
        <v>0</v>
      </c>
      <c r="F149" s="115" t="s">
        <v>800</v>
      </c>
      <c r="I149" s="96" t="s">
        <v>63</v>
      </c>
      <c r="J149" s="96" t="s">
        <v>793</v>
      </c>
      <c r="K149" s="96">
        <v>2015</v>
      </c>
    </row>
    <row r="150" spans="2:11">
      <c r="B150" s="135"/>
      <c r="C150" s="135" t="s">
        <v>1007</v>
      </c>
      <c r="D150" s="115">
        <v>0.3</v>
      </c>
      <c r="E150" s="117">
        <f t="shared" si="2"/>
        <v>5.5500000000000001E-2</v>
      </c>
      <c r="F150" s="115" t="s">
        <v>800</v>
      </c>
      <c r="I150" s="96" t="s">
        <v>63</v>
      </c>
      <c r="J150" s="96" t="s">
        <v>793</v>
      </c>
      <c r="K150" s="96">
        <v>2015</v>
      </c>
    </row>
    <row r="151" spans="2:11">
      <c r="B151" s="135"/>
      <c r="C151" s="135" t="s">
        <v>1600</v>
      </c>
      <c r="D151" s="115">
        <v>0</v>
      </c>
      <c r="E151" s="117">
        <f t="shared" si="2"/>
        <v>0</v>
      </c>
      <c r="F151" s="115" t="s">
        <v>800</v>
      </c>
      <c r="I151" s="96" t="s">
        <v>63</v>
      </c>
      <c r="J151" s="96" t="s">
        <v>793</v>
      </c>
      <c r="K151" s="96">
        <v>2015</v>
      </c>
    </row>
    <row r="152" spans="2:11">
      <c r="B152" s="135"/>
      <c r="C152" s="135" t="s">
        <v>1277</v>
      </c>
      <c r="D152" s="115">
        <v>0</v>
      </c>
      <c r="E152" s="117">
        <f t="shared" si="2"/>
        <v>0</v>
      </c>
      <c r="F152" s="115" t="s">
        <v>800</v>
      </c>
      <c r="I152" s="96" t="s">
        <v>63</v>
      </c>
      <c r="J152" s="96" t="s">
        <v>793</v>
      </c>
      <c r="K152" s="96">
        <v>2015</v>
      </c>
    </row>
    <row r="153" spans="2:11">
      <c r="B153" s="137"/>
      <c r="C153" s="137" t="s">
        <v>1219</v>
      </c>
      <c r="D153" s="115">
        <v>0</v>
      </c>
      <c r="E153" s="117">
        <f t="shared" si="2"/>
        <v>0</v>
      </c>
      <c r="F153" s="115" t="s">
        <v>800</v>
      </c>
      <c r="I153" s="96" t="s">
        <v>63</v>
      </c>
      <c r="J153" s="96" t="s">
        <v>793</v>
      </c>
      <c r="K153" s="96">
        <v>2015</v>
      </c>
    </row>
    <row r="154" spans="2:11">
      <c r="B154" s="137"/>
      <c r="C154" s="137" t="s">
        <v>1681</v>
      </c>
      <c r="D154" s="115">
        <v>0</v>
      </c>
      <c r="E154" s="117">
        <f t="shared" si="2"/>
        <v>0</v>
      </c>
      <c r="F154" s="115" t="s">
        <v>800</v>
      </c>
      <c r="I154" s="96" t="s">
        <v>63</v>
      </c>
      <c r="J154" s="96" t="s">
        <v>793</v>
      </c>
      <c r="K154" s="96">
        <v>2015</v>
      </c>
    </row>
    <row r="155" spans="2:11">
      <c r="B155" s="135"/>
      <c r="C155" s="135" t="s">
        <v>868</v>
      </c>
      <c r="D155" s="115">
        <v>0</v>
      </c>
      <c r="E155" s="117">
        <f t="shared" si="2"/>
        <v>0</v>
      </c>
      <c r="F155" s="115" t="s">
        <v>800</v>
      </c>
      <c r="I155" s="96" t="s">
        <v>63</v>
      </c>
      <c r="J155" s="96" t="s">
        <v>793</v>
      </c>
      <c r="K155" s="96">
        <v>2015</v>
      </c>
    </row>
    <row r="156" spans="2:11">
      <c r="B156" s="135"/>
      <c r="C156" s="135" t="s">
        <v>1863</v>
      </c>
      <c r="D156" s="115">
        <v>0</v>
      </c>
      <c r="E156" s="117">
        <f t="shared" si="2"/>
        <v>0</v>
      </c>
      <c r="F156" s="115" t="s">
        <v>800</v>
      </c>
      <c r="I156" s="96" t="s">
        <v>63</v>
      </c>
      <c r="J156" s="96" t="s">
        <v>793</v>
      </c>
      <c r="K156" s="96">
        <v>2015</v>
      </c>
    </row>
    <row r="157" spans="2:11">
      <c r="B157" s="135"/>
      <c r="C157" s="135" t="s">
        <v>1984</v>
      </c>
      <c r="D157" s="115">
        <v>0</v>
      </c>
      <c r="E157" s="117">
        <f t="shared" si="2"/>
        <v>0</v>
      </c>
      <c r="F157" s="115" t="s">
        <v>800</v>
      </c>
      <c r="I157" s="96" t="s">
        <v>63</v>
      </c>
      <c r="J157" s="96" t="s">
        <v>793</v>
      </c>
      <c r="K157" s="96">
        <v>2015</v>
      </c>
    </row>
    <row r="158" spans="2:11">
      <c r="B158" s="137"/>
      <c r="C158" s="137" t="s">
        <v>1507</v>
      </c>
      <c r="D158" s="115">
        <v>0</v>
      </c>
      <c r="E158" s="117">
        <f t="shared" si="2"/>
        <v>0</v>
      </c>
      <c r="F158" s="115" t="s">
        <v>800</v>
      </c>
      <c r="I158" s="96" t="s">
        <v>63</v>
      </c>
      <c r="J158" s="96" t="s">
        <v>793</v>
      </c>
      <c r="K158" s="96">
        <v>2015</v>
      </c>
    </row>
    <row r="159" spans="2:11">
      <c r="B159" s="137"/>
      <c r="C159" s="137" t="s">
        <v>1864</v>
      </c>
      <c r="D159" s="115">
        <v>0</v>
      </c>
      <c r="E159" s="117">
        <f t="shared" si="2"/>
        <v>0</v>
      </c>
      <c r="F159" s="115" t="s">
        <v>800</v>
      </c>
      <c r="I159" s="96" t="s">
        <v>63</v>
      </c>
      <c r="J159" s="96" t="s">
        <v>793</v>
      </c>
      <c r="K159" s="96">
        <v>2015</v>
      </c>
    </row>
    <row r="160" spans="2:11">
      <c r="B160" s="135"/>
      <c r="C160" s="135" t="s">
        <v>872</v>
      </c>
      <c r="D160" s="115">
        <v>0</v>
      </c>
      <c r="E160" s="117">
        <f t="shared" si="2"/>
        <v>0</v>
      </c>
      <c r="F160" s="115" t="s">
        <v>800</v>
      </c>
      <c r="I160" s="96" t="s">
        <v>63</v>
      </c>
      <c r="J160" s="96" t="s">
        <v>793</v>
      </c>
      <c r="K160" s="96">
        <v>2015</v>
      </c>
    </row>
    <row r="161" spans="1:18">
      <c r="B161" s="135"/>
      <c r="C161" s="135" t="s">
        <v>2067</v>
      </c>
      <c r="D161" s="115">
        <v>0.9</v>
      </c>
      <c r="E161" s="117">
        <f t="shared" si="2"/>
        <v>0.16650000000000001</v>
      </c>
      <c r="F161" s="115" t="s">
        <v>800</v>
      </c>
      <c r="I161" s="96" t="s">
        <v>63</v>
      </c>
      <c r="J161" s="96" t="s">
        <v>793</v>
      </c>
      <c r="K161" s="96">
        <v>2015</v>
      </c>
    </row>
    <row r="162" spans="1:18">
      <c r="B162" s="137"/>
      <c r="C162" s="137" t="s">
        <v>863</v>
      </c>
      <c r="D162" s="115">
        <v>0</v>
      </c>
      <c r="E162" s="117">
        <f t="shared" si="2"/>
        <v>0</v>
      </c>
      <c r="F162" s="115" t="s">
        <v>800</v>
      </c>
      <c r="I162" s="96" t="s">
        <v>63</v>
      </c>
      <c r="J162" s="96" t="s">
        <v>793</v>
      </c>
      <c r="K162" s="96">
        <v>2015</v>
      </c>
    </row>
    <row r="163" spans="1:18">
      <c r="B163" s="137"/>
      <c r="C163" s="137" t="s">
        <v>725</v>
      </c>
      <c r="D163" s="115">
        <v>52</v>
      </c>
      <c r="E163" s="117">
        <f t="shared" si="2"/>
        <v>9.6199999999999992</v>
      </c>
      <c r="F163" s="115" t="s">
        <v>800</v>
      </c>
      <c r="I163" s="96" t="s">
        <v>63</v>
      </c>
      <c r="J163" s="96" t="s">
        <v>793</v>
      </c>
      <c r="K163" s="96">
        <v>2015</v>
      </c>
    </row>
    <row r="164" spans="1:18">
      <c r="B164" s="137"/>
      <c r="C164" s="137" t="s">
        <v>882</v>
      </c>
      <c r="D164" s="115">
        <v>6.4</v>
      </c>
      <c r="E164" s="117">
        <f t="shared" si="2"/>
        <v>1.1839999999999999</v>
      </c>
      <c r="F164" s="115" t="s">
        <v>800</v>
      </c>
      <c r="I164" s="96" t="s">
        <v>63</v>
      </c>
      <c r="J164" s="96" t="s">
        <v>793</v>
      </c>
      <c r="K164" s="96">
        <v>2015</v>
      </c>
    </row>
    <row r="165" spans="1:18">
      <c r="B165" s="135"/>
      <c r="C165" s="135" t="s">
        <v>1865</v>
      </c>
      <c r="D165" s="115">
        <v>0</v>
      </c>
      <c r="E165" s="117">
        <f t="shared" si="2"/>
        <v>0</v>
      </c>
      <c r="F165" s="115" t="s">
        <v>800</v>
      </c>
      <c r="I165" s="96" t="s">
        <v>63</v>
      </c>
      <c r="J165" s="96" t="s">
        <v>793</v>
      </c>
      <c r="K165" s="96">
        <v>2015</v>
      </c>
    </row>
    <row r="166" spans="1:18">
      <c r="B166" s="135"/>
      <c r="C166" s="135" t="s">
        <v>1209</v>
      </c>
      <c r="D166" s="115">
        <v>0</v>
      </c>
      <c r="E166" s="117">
        <f t="shared" si="2"/>
        <v>0</v>
      </c>
      <c r="F166" s="136" t="s">
        <v>800</v>
      </c>
      <c r="I166" s="96" t="s">
        <v>63</v>
      </c>
      <c r="J166" s="96" t="s">
        <v>793</v>
      </c>
      <c r="K166" s="96">
        <v>2015</v>
      </c>
    </row>
    <row r="167" spans="1:18" s="127" customFormat="1">
      <c r="A167" s="126"/>
      <c r="B167" s="141"/>
      <c r="C167" s="141" t="s">
        <v>883</v>
      </c>
      <c r="D167" s="136">
        <v>5</v>
      </c>
      <c r="E167" s="117">
        <f t="shared" si="2"/>
        <v>0.92500000000000004</v>
      </c>
      <c r="F167" s="136" t="s">
        <v>800</v>
      </c>
      <c r="G167" s="126"/>
      <c r="H167" s="126"/>
      <c r="I167" s="125" t="s">
        <v>63</v>
      </c>
      <c r="J167" s="125" t="s">
        <v>793</v>
      </c>
      <c r="K167" s="125">
        <v>2015</v>
      </c>
      <c r="L167" s="126"/>
      <c r="M167" s="126"/>
      <c r="N167" s="126"/>
      <c r="O167" s="126"/>
      <c r="P167" s="126"/>
      <c r="Q167" s="126"/>
      <c r="R167" s="126"/>
    </row>
    <row r="168" spans="1:18" s="186" customFormat="1">
      <c r="A168" s="184" t="s">
        <v>417</v>
      </c>
      <c r="B168" s="185"/>
      <c r="E168" s="184">
        <v>0.28699999999999998</v>
      </c>
      <c r="G168" s="184"/>
      <c r="H168" s="184"/>
      <c r="L168" s="184"/>
      <c r="M168" s="184"/>
      <c r="N168" s="184"/>
      <c r="O168" s="184"/>
      <c r="P168" s="184"/>
      <c r="Q168" s="184"/>
      <c r="R168" s="184"/>
    </row>
    <row r="169" spans="1:18" s="127" customFormat="1">
      <c r="A169" s="126"/>
      <c r="B169" s="141"/>
      <c r="C169" s="141" t="s">
        <v>1850</v>
      </c>
      <c r="D169" s="136">
        <v>0</v>
      </c>
      <c r="E169" s="192">
        <f>D169*E$168</f>
        <v>0</v>
      </c>
      <c r="F169" s="160" t="s">
        <v>800</v>
      </c>
      <c r="G169" s="126"/>
      <c r="H169" s="126"/>
      <c r="I169" s="188" t="s">
        <v>63</v>
      </c>
      <c r="J169" s="188" t="s">
        <v>793</v>
      </c>
      <c r="K169" s="188">
        <v>2015</v>
      </c>
      <c r="L169" s="126"/>
      <c r="M169" s="126"/>
      <c r="N169" s="126"/>
      <c r="O169" s="126"/>
      <c r="P169" s="126"/>
      <c r="Q169" s="126"/>
      <c r="R169" s="126"/>
    </row>
    <row r="170" spans="1:18">
      <c r="B170" s="135"/>
      <c r="C170" s="141" t="s">
        <v>2009</v>
      </c>
      <c r="D170" s="126">
        <v>0</v>
      </c>
      <c r="E170" s="192">
        <f t="shared" ref="E170:E233" si="3">D170*E$168</f>
        <v>0</v>
      </c>
      <c r="F170" s="115" t="s">
        <v>800</v>
      </c>
      <c r="I170" s="96" t="s">
        <v>63</v>
      </c>
      <c r="J170" s="96" t="s">
        <v>793</v>
      </c>
      <c r="K170" s="96">
        <v>2015</v>
      </c>
    </row>
    <row r="171" spans="1:18">
      <c r="B171" s="137"/>
      <c r="C171" s="137" t="s">
        <v>2010</v>
      </c>
      <c r="D171" s="115">
        <v>0</v>
      </c>
      <c r="E171" s="192">
        <f t="shared" si="3"/>
        <v>0</v>
      </c>
      <c r="F171" s="115" t="s">
        <v>800</v>
      </c>
      <c r="I171" s="96" t="s">
        <v>63</v>
      </c>
      <c r="J171" s="96" t="s">
        <v>793</v>
      </c>
      <c r="K171" s="96">
        <v>2015</v>
      </c>
    </row>
    <row r="172" spans="1:18">
      <c r="B172" s="137"/>
      <c r="C172" s="137" t="s">
        <v>1585</v>
      </c>
      <c r="D172" s="115">
        <v>0</v>
      </c>
      <c r="E172" s="192">
        <f t="shared" si="3"/>
        <v>0</v>
      </c>
      <c r="F172" s="115" t="s">
        <v>800</v>
      </c>
      <c r="I172" s="96" t="s">
        <v>63</v>
      </c>
      <c r="J172" s="96" t="s">
        <v>793</v>
      </c>
      <c r="K172" s="96">
        <v>2015</v>
      </c>
    </row>
    <row r="173" spans="1:18">
      <c r="B173" s="135"/>
      <c r="C173" s="135" t="s">
        <v>1446</v>
      </c>
      <c r="D173" s="115">
        <v>0</v>
      </c>
      <c r="E173" s="192">
        <f t="shared" si="3"/>
        <v>0</v>
      </c>
      <c r="F173" s="115" t="s">
        <v>800</v>
      </c>
      <c r="I173" s="96" t="s">
        <v>63</v>
      </c>
      <c r="J173" s="96" t="s">
        <v>793</v>
      </c>
      <c r="K173" s="96">
        <v>2015</v>
      </c>
    </row>
    <row r="174" spans="1:18">
      <c r="B174" s="137"/>
      <c r="C174" s="137" t="s">
        <v>1851</v>
      </c>
      <c r="D174" s="115">
        <v>0</v>
      </c>
      <c r="E174" s="192">
        <f t="shared" si="3"/>
        <v>0</v>
      </c>
      <c r="F174" s="115" t="s">
        <v>800</v>
      </c>
      <c r="I174" s="96" t="s">
        <v>63</v>
      </c>
      <c r="J174" s="96" t="s">
        <v>793</v>
      </c>
      <c r="K174" s="96">
        <v>2015</v>
      </c>
    </row>
    <row r="175" spans="1:18">
      <c r="B175" s="135"/>
      <c r="C175" s="135" t="s">
        <v>768</v>
      </c>
      <c r="D175" s="115">
        <v>0</v>
      </c>
      <c r="E175" s="192">
        <f t="shared" si="3"/>
        <v>0</v>
      </c>
      <c r="F175" s="115" t="s">
        <v>800</v>
      </c>
      <c r="I175" s="96" t="s">
        <v>63</v>
      </c>
      <c r="J175" s="96" t="s">
        <v>793</v>
      </c>
      <c r="K175" s="96">
        <v>2015</v>
      </c>
    </row>
    <row r="176" spans="1:18">
      <c r="B176" s="135"/>
      <c r="C176" s="135" t="s">
        <v>1852</v>
      </c>
      <c r="D176" s="115">
        <v>0</v>
      </c>
      <c r="E176" s="192">
        <f t="shared" si="3"/>
        <v>0</v>
      </c>
      <c r="F176" s="115" t="s">
        <v>800</v>
      </c>
      <c r="I176" s="96" t="s">
        <v>63</v>
      </c>
      <c r="J176" s="96" t="s">
        <v>793</v>
      </c>
      <c r="K176" s="96">
        <v>2015</v>
      </c>
    </row>
    <row r="177" spans="2:11">
      <c r="B177" s="135"/>
      <c r="C177" s="135" t="s">
        <v>810</v>
      </c>
      <c r="D177" s="115">
        <v>0.1</v>
      </c>
      <c r="E177" s="192">
        <f t="shared" si="3"/>
        <v>2.87E-2</v>
      </c>
      <c r="F177" s="115" t="s">
        <v>800</v>
      </c>
      <c r="I177" s="96" t="s">
        <v>63</v>
      </c>
      <c r="J177" s="96" t="s">
        <v>793</v>
      </c>
      <c r="K177" s="96">
        <v>2015</v>
      </c>
    </row>
    <row r="178" spans="2:11">
      <c r="B178" s="135"/>
      <c r="C178" s="135" t="s">
        <v>817</v>
      </c>
      <c r="D178" s="115">
        <v>0.2</v>
      </c>
      <c r="E178" s="192">
        <f t="shared" si="3"/>
        <v>5.74E-2</v>
      </c>
      <c r="F178" s="115" t="s">
        <v>800</v>
      </c>
      <c r="I178" s="96" t="s">
        <v>63</v>
      </c>
      <c r="J178" s="96" t="s">
        <v>793</v>
      </c>
      <c r="K178" s="96">
        <v>2015</v>
      </c>
    </row>
    <row r="179" spans="2:11">
      <c r="B179" s="137"/>
      <c r="C179" s="137" t="s">
        <v>1981</v>
      </c>
      <c r="D179" s="115">
        <v>0</v>
      </c>
      <c r="E179" s="192">
        <f t="shared" si="3"/>
        <v>0</v>
      </c>
      <c r="F179" s="115" t="s">
        <v>800</v>
      </c>
      <c r="I179" s="96" t="s">
        <v>63</v>
      </c>
      <c r="J179" s="96" t="s">
        <v>793</v>
      </c>
      <c r="K179" s="96">
        <v>2015</v>
      </c>
    </row>
    <row r="180" spans="2:11">
      <c r="B180" s="135"/>
      <c r="C180" s="135" t="s">
        <v>920</v>
      </c>
      <c r="D180" s="115">
        <v>0</v>
      </c>
      <c r="E180" s="192">
        <f t="shared" si="3"/>
        <v>0</v>
      </c>
      <c r="F180" s="115" t="s">
        <v>800</v>
      </c>
      <c r="I180" s="96" t="s">
        <v>63</v>
      </c>
      <c r="J180" s="96" t="s">
        <v>793</v>
      </c>
      <c r="K180" s="96">
        <v>2015</v>
      </c>
    </row>
    <row r="181" spans="2:11">
      <c r="B181" s="135"/>
      <c r="C181" s="135" t="s">
        <v>1352</v>
      </c>
      <c r="D181" s="115">
        <v>0</v>
      </c>
      <c r="E181" s="192">
        <f t="shared" si="3"/>
        <v>0</v>
      </c>
      <c r="F181" s="115" t="s">
        <v>800</v>
      </c>
      <c r="I181" s="96" t="s">
        <v>63</v>
      </c>
      <c r="J181" s="96" t="s">
        <v>793</v>
      </c>
      <c r="K181" s="96">
        <v>2015</v>
      </c>
    </row>
    <row r="182" spans="2:11">
      <c r="B182" s="135"/>
      <c r="C182" s="135" t="s">
        <v>1150</v>
      </c>
      <c r="D182" s="115">
        <v>0</v>
      </c>
      <c r="E182" s="192">
        <f t="shared" si="3"/>
        <v>0</v>
      </c>
      <c r="F182" s="115" t="s">
        <v>800</v>
      </c>
      <c r="I182" s="96" t="s">
        <v>63</v>
      </c>
      <c r="J182" s="96" t="s">
        <v>793</v>
      </c>
      <c r="K182" s="96">
        <v>2015</v>
      </c>
    </row>
    <row r="183" spans="2:11">
      <c r="B183" s="135"/>
      <c r="C183" s="135" t="s">
        <v>1768</v>
      </c>
      <c r="D183" s="115">
        <v>0</v>
      </c>
      <c r="E183" s="192">
        <f t="shared" si="3"/>
        <v>0</v>
      </c>
      <c r="F183" s="115" t="s">
        <v>800</v>
      </c>
      <c r="I183" s="96" t="s">
        <v>63</v>
      </c>
      <c r="J183" s="96" t="s">
        <v>793</v>
      </c>
      <c r="K183" s="96">
        <v>2015</v>
      </c>
    </row>
    <row r="184" spans="2:11">
      <c r="B184" s="135"/>
      <c r="C184" s="135" t="s">
        <v>824</v>
      </c>
      <c r="D184" s="115">
        <v>0.2</v>
      </c>
      <c r="E184" s="192">
        <f t="shared" si="3"/>
        <v>5.74E-2</v>
      </c>
      <c r="F184" s="115" t="s">
        <v>800</v>
      </c>
      <c r="I184" s="96" t="s">
        <v>63</v>
      </c>
      <c r="J184" s="96" t="s">
        <v>793</v>
      </c>
      <c r="K184" s="96">
        <v>2015</v>
      </c>
    </row>
    <row r="185" spans="2:11">
      <c r="B185" s="137"/>
      <c r="C185" s="137" t="s">
        <v>1853</v>
      </c>
      <c r="D185" s="115">
        <v>0</v>
      </c>
      <c r="E185" s="192">
        <f t="shared" si="3"/>
        <v>0</v>
      </c>
      <c r="F185" s="115" t="s">
        <v>800</v>
      </c>
      <c r="I185" s="96" t="s">
        <v>63</v>
      </c>
      <c r="J185" s="96" t="s">
        <v>793</v>
      </c>
      <c r="K185" s="96">
        <v>2015</v>
      </c>
    </row>
    <row r="186" spans="2:11">
      <c r="B186" s="135"/>
      <c r="C186" s="135" t="s">
        <v>764</v>
      </c>
      <c r="D186" s="115">
        <v>0</v>
      </c>
      <c r="E186" s="192">
        <f t="shared" si="3"/>
        <v>0</v>
      </c>
      <c r="F186" s="115" t="s">
        <v>800</v>
      </c>
      <c r="I186" s="96" t="s">
        <v>63</v>
      </c>
      <c r="J186" s="96" t="s">
        <v>793</v>
      </c>
      <c r="K186" s="96">
        <v>2015</v>
      </c>
    </row>
    <row r="187" spans="2:11">
      <c r="B187" s="135"/>
      <c r="C187" s="135" t="s">
        <v>1982</v>
      </c>
      <c r="D187" s="115">
        <v>0</v>
      </c>
      <c r="E187" s="192">
        <f t="shared" si="3"/>
        <v>0</v>
      </c>
      <c r="F187" s="115" t="s">
        <v>800</v>
      </c>
      <c r="I187" s="96" t="s">
        <v>63</v>
      </c>
      <c r="J187" s="96" t="s">
        <v>793</v>
      </c>
      <c r="K187" s="96">
        <v>2015</v>
      </c>
    </row>
    <row r="188" spans="2:11">
      <c r="B188" s="135"/>
      <c r="C188" s="135" t="s">
        <v>829</v>
      </c>
      <c r="D188" s="115">
        <v>7.4</v>
      </c>
      <c r="E188" s="192">
        <f t="shared" si="3"/>
        <v>2.1238000000000001</v>
      </c>
      <c r="F188" s="115" t="s">
        <v>800</v>
      </c>
      <c r="I188" s="96" t="s">
        <v>63</v>
      </c>
      <c r="J188" s="96" t="s">
        <v>793</v>
      </c>
      <c r="K188" s="96">
        <v>2015</v>
      </c>
    </row>
    <row r="189" spans="2:11">
      <c r="B189" s="135"/>
      <c r="C189" s="135" t="s">
        <v>1855</v>
      </c>
      <c r="D189" s="115">
        <v>0</v>
      </c>
      <c r="E189" s="192">
        <f t="shared" si="3"/>
        <v>0</v>
      </c>
      <c r="F189" s="115" t="s">
        <v>800</v>
      </c>
      <c r="I189" s="96" t="s">
        <v>63</v>
      </c>
      <c r="J189" s="96" t="s">
        <v>793</v>
      </c>
      <c r="K189" s="96">
        <v>2015</v>
      </c>
    </row>
    <row r="190" spans="2:11">
      <c r="B190" s="137"/>
      <c r="C190" s="137" t="s">
        <v>1856</v>
      </c>
      <c r="D190" s="115">
        <v>0</v>
      </c>
      <c r="E190" s="192">
        <f t="shared" si="3"/>
        <v>0</v>
      </c>
      <c r="F190" s="115" t="s">
        <v>800</v>
      </c>
      <c r="I190" s="96" t="s">
        <v>63</v>
      </c>
      <c r="J190" s="96" t="s">
        <v>793</v>
      </c>
      <c r="K190" s="96">
        <v>2015</v>
      </c>
    </row>
    <row r="191" spans="2:11">
      <c r="B191" s="135"/>
      <c r="C191" s="135" t="s">
        <v>1488</v>
      </c>
      <c r="D191" s="115">
        <v>0</v>
      </c>
      <c r="E191" s="192">
        <f t="shared" si="3"/>
        <v>0</v>
      </c>
      <c r="F191" s="115" t="s">
        <v>800</v>
      </c>
      <c r="I191" s="96" t="s">
        <v>63</v>
      </c>
      <c r="J191" s="96" t="s">
        <v>793</v>
      </c>
      <c r="K191" s="96">
        <v>2015</v>
      </c>
    </row>
    <row r="192" spans="2:11">
      <c r="B192" s="135"/>
      <c r="C192" s="135" t="s">
        <v>1586</v>
      </c>
      <c r="D192" s="115">
        <v>2.9</v>
      </c>
      <c r="E192" s="192">
        <f t="shared" si="3"/>
        <v>0.83229999999999993</v>
      </c>
      <c r="F192" s="115" t="s">
        <v>800</v>
      </c>
      <c r="I192" s="96" t="s">
        <v>63</v>
      </c>
      <c r="J192" s="96" t="s">
        <v>793</v>
      </c>
      <c r="K192" s="96">
        <v>2015</v>
      </c>
    </row>
    <row r="193" spans="2:11">
      <c r="B193" s="135"/>
      <c r="C193" s="135" t="s">
        <v>831</v>
      </c>
      <c r="D193" s="115">
        <v>3.1</v>
      </c>
      <c r="E193" s="192">
        <f t="shared" si="3"/>
        <v>0.88969999999999994</v>
      </c>
      <c r="F193" s="115" t="s">
        <v>800</v>
      </c>
      <c r="I193" s="96" t="s">
        <v>63</v>
      </c>
      <c r="J193" s="96" t="s">
        <v>793</v>
      </c>
      <c r="K193" s="96">
        <v>2015</v>
      </c>
    </row>
    <row r="194" spans="2:11">
      <c r="B194" s="135"/>
      <c r="C194" s="135" t="s">
        <v>962</v>
      </c>
      <c r="D194" s="115">
        <v>0</v>
      </c>
      <c r="E194" s="192">
        <f t="shared" si="3"/>
        <v>0</v>
      </c>
      <c r="F194" s="115" t="s">
        <v>800</v>
      </c>
      <c r="I194" s="96" t="s">
        <v>63</v>
      </c>
      <c r="J194" s="96" t="s">
        <v>793</v>
      </c>
      <c r="K194" s="96">
        <v>2015</v>
      </c>
    </row>
    <row r="195" spans="2:11">
      <c r="B195" s="135"/>
      <c r="C195" s="135" t="s">
        <v>1891</v>
      </c>
      <c r="D195" s="115">
        <v>0</v>
      </c>
      <c r="E195" s="192">
        <f t="shared" si="3"/>
        <v>0</v>
      </c>
      <c r="F195" s="115" t="s">
        <v>800</v>
      </c>
      <c r="I195" s="96" t="s">
        <v>63</v>
      </c>
      <c r="J195" s="96" t="s">
        <v>793</v>
      </c>
      <c r="K195" s="96">
        <v>2015</v>
      </c>
    </row>
    <row r="196" spans="2:11">
      <c r="B196" s="135"/>
      <c r="C196" s="135" t="s">
        <v>745</v>
      </c>
      <c r="D196" s="115">
        <v>0</v>
      </c>
      <c r="E196" s="192">
        <f t="shared" si="3"/>
        <v>0</v>
      </c>
      <c r="F196" s="115" t="s">
        <v>800</v>
      </c>
      <c r="I196" s="96" t="s">
        <v>63</v>
      </c>
      <c r="J196" s="96" t="s">
        <v>793</v>
      </c>
      <c r="K196" s="96">
        <v>2015</v>
      </c>
    </row>
    <row r="197" spans="2:11">
      <c r="B197" s="137"/>
      <c r="C197" s="137" t="s">
        <v>1861</v>
      </c>
      <c r="D197" s="115">
        <v>0</v>
      </c>
      <c r="E197" s="192">
        <f t="shared" si="3"/>
        <v>0</v>
      </c>
      <c r="F197" s="115" t="s">
        <v>800</v>
      </c>
      <c r="I197" s="96" t="s">
        <v>63</v>
      </c>
      <c r="J197" s="96" t="s">
        <v>793</v>
      </c>
      <c r="K197" s="96">
        <v>2015</v>
      </c>
    </row>
    <row r="198" spans="2:11">
      <c r="B198" s="137"/>
      <c r="C198" s="137" t="s">
        <v>2066</v>
      </c>
      <c r="D198" s="115">
        <v>0</v>
      </c>
      <c r="E198" s="192">
        <f t="shared" si="3"/>
        <v>0</v>
      </c>
      <c r="F198" s="115" t="s">
        <v>800</v>
      </c>
      <c r="I198" s="96" t="s">
        <v>63</v>
      </c>
      <c r="J198" s="96" t="s">
        <v>793</v>
      </c>
      <c r="K198" s="96">
        <v>2015</v>
      </c>
    </row>
    <row r="199" spans="2:11">
      <c r="B199" s="135"/>
      <c r="C199" s="135" t="s">
        <v>839</v>
      </c>
      <c r="D199" s="115">
        <v>0.2</v>
      </c>
      <c r="E199" s="192">
        <f t="shared" si="3"/>
        <v>5.74E-2</v>
      </c>
      <c r="F199" s="115" t="s">
        <v>800</v>
      </c>
      <c r="I199" s="96" t="s">
        <v>63</v>
      </c>
      <c r="J199" s="96" t="s">
        <v>793</v>
      </c>
      <c r="K199" s="96">
        <v>2015</v>
      </c>
    </row>
    <row r="200" spans="2:11">
      <c r="B200" s="137"/>
      <c r="C200" s="137" t="s">
        <v>772</v>
      </c>
      <c r="D200" s="115">
        <v>9.5</v>
      </c>
      <c r="E200" s="192">
        <f t="shared" si="3"/>
        <v>2.7264999999999997</v>
      </c>
      <c r="F200" s="115" t="s">
        <v>800</v>
      </c>
      <c r="I200" s="96" t="s">
        <v>63</v>
      </c>
      <c r="J200" s="96" t="s">
        <v>793</v>
      </c>
      <c r="K200" s="96">
        <v>2015</v>
      </c>
    </row>
    <row r="201" spans="2:11">
      <c r="B201" s="135"/>
      <c r="C201" s="135" t="s">
        <v>1892</v>
      </c>
      <c r="D201" s="115">
        <v>1</v>
      </c>
      <c r="E201" s="192">
        <f t="shared" si="3"/>
        <v>0.28699999999999998</v>
      </c>
      <c r="F201" s="115" t="s">
        <v>800</v>
      </c>
      <c r="I201" s="96" t="s">
        <v>63</v>
      </c>
      <c r="J201" s="96" t="s">
        <v>793</v>
      </c>
      <c r="K201" s="96">
        <v>2015</v>
      </c>
    </row>
    <row r="202" spans="2:11">
      <c r="B202" s="135"/>
      <c r="C202" s="135" t="s">
        <v>1403</v>
      </c>
      <c r="D202" s="115">
        <v>0</v>
      </c>
      <c r="E202" s="192">
        <f t="shared" si="3"/>
        <v>0</v>
      </c>
      <c r="F202" s="115" t="s">
        <v>800</v>
      </c>
      <c r="I202" s="96" t="s">
        <v>63</v>
      </c>
      <c r="J202" s="96" t="s">
        <v>793</v>
      </c>
      <c r="K202" s="96">
        <v>2015</v>
      </c>
    </row>
    <row r="203" spans="2:11">
      <c r="B203" s="137"/>
      <c r="C203" s="137" t="s">
        <v>1206</v>
      </c>
      <c r="D203" s="115">
        <v>0</v>
      </c>
      <c r="E203" s="192">
        <f t="shared" si="3"/>
        <v>0</v>
      </c>
      <c r="F203" s="115" t="s">
        <v>800</v>
      </c>
      <c r="I203" s="96" t="s">
        <v>63</v>
      </c>
      <c r="J203" s="96" t="s">
        <v>793</v>
      </c>
      <c r="K203" s="96">
        <v>2015</v>
      </c>
    </row>
    <row r="204" spans="2:11">
      <c r="B204" s="137"/>
      <c r="C204" s="137" t="s">
        <v>1854</v>
      </c>
      <c r="D204" s="115">
        <v>0</v>
      </c>
      <c r="E204" s="192">
        <f t="shared" si="3"/>
        <v>0</v>
      </c>
      <c r="F204" s="115" t="s">
        <v>800</v>
      </c>
      <c r="I204" s="96" t="s">
        <v>63</v>
      </c>
      <c r="J204" s="96" t="s">
        <v>793</v>
      </c>
      <c r="K204" s="96">
        <v>2015</v>
      </c>
    </row>
    <row r="205" spans="2:11">
      <c r="B205" s="135"/>
      <c r="C205" s="135" t="s">
        <v>1857</v>
      </c>
      <c r="D205" s="115">
        <v>0</v>
      </c>
      <c r="E205" s="192">
        <f t="shared" si="3"/>
        <v>0</v>
      </c>
      <c r="F205" s="115" t="s">
        <v>800</v>
      </c>
      <c r="I205" s="96" t="s">
        <v>63</v>
      </c>
      <c r="J205" s="96" t="s">
        <v>793</v>
      </c>
      <c r="K205" s="96">
        <v>2015</v>
      </c>
    </row>
    <row r="206" spans="2:11">
      <c r="B206" s="137"/>
      <c r="C206" s="137" t="s">
        <v>2011</v>
      </c>
      <c r="D206" s="115">
        <v>0</v>
      </c>
      <c r="E206" s="192">
        <f t="shared" si="3"/>
        <v>0</v>
      </c>
      <c r="F206" s="115" t="s">
        <v>800</v>
      </c>
      <c r="I206" s="96" t="s">
        <v>63</v>
      </c>
      <c r="J206" s="96" t="s">
        <v>793</v>
      </c>
      <c r="K206" s="96">
        <v>2015</v>
      </c>
    </row>
    <row r="207" spans="2:11">
      <c r="B207" s="137"/>
      <c r="C207" s="137" t="s">
        <v>1859</v>
      </c>
      <c r="D207" s="117">
        <v>0</v>
      </c>
      <c r="E207" s="192">
        <f t="shared" si="3"/>
        <v>0</v>
      </c>
      <c r="F207" s="115" t="s">
        <v>800</v>
      </c>
      <c r="I207" s="96" t="s">
        <v>63</v>
      </c>
      <c r="J207" s="96" t="s">
        <v>793</v>
      </c>
      <c r="K207" s="96">
        <v>2015</v>
      </c>
    </row>
    <row r="208" spans="2:11">
      <c r="B208" s="137"/>
      <c r="C208" s="137" t="s">
        <v>852</v>
      </c>
      <c r="D208" s="115">
        <v>0</v>
      </c>
      <c r="E208" s="192">
        <f t="shared" si="3"/>
        <v>0</v>
      </c>
      <c r="F208" s="115" t="s">
        <v>800</v>
      </c>
      <c r="I208" s="96" t="s">
        <v>63</v>
      </c>
      <c r="J208" s="96" t="s">
        <v>793</v>
      </c>
      <c r="K208" s="96">
        <v>2015</v>
      </c>
    </row>
    <row r="209" spans="2:11">
      <c r="B209" s="135"/>
      <c r="C209" s="135" t="s">
        <v>1959</v>
      </c>
      <c r="D209" s="115">
        <v>0.1</v>
      </c>
      <c r="E209" s="192">
        <f t="shared" si="3"/>
        <v>2.87E-2</v>
      </c>
      <c r="F209" s="115" t="s">
        <v>800</v>
      </c>
      <c r="I209" s="96" t="s">
        <v>63</v>
      </c>
      <c r="J209" s="96" t="s">
        <v>793</v>
      </c>
      <c r="K209" s="96">
        <v>2015</v>
      </c>
    </row>
    <row r="210" spans="2:11">
      <c r="B210" s="135"/>
      <c r="C210" s="135" t="s">
        <v>1587</v>
      </c>
      <c r="D210" s="115">
        <v>0</v>
      </c>
      <c r="E210" s="192">
        <f t="shared" si="3"/>
        <v>0</v>
      </c>
      <c r="F210" s="115" t="s">
        <v>800</v>
      </c>
      <c r="I210" s="96" t="s">
        <v>63</v>
      </c>
      <c r="J210" s="96" t="s">
        <v>793</v>
      </c>
      <c r="K210" s="96">
        <v>2015</v>
      </c>
    </row>
    <row r="211" spans="2:11">
      <c r="B211" s="135"/>
      <c r="C211" s="135" t="s">
        <v>1983</v>
      </c>
      <c r="D211" s="115">
        <v>0</v>
      </c>
      <c r="E211" s="192">
        <f t="shared" si="3"/>
        <v>0</v>
      </c>
      <c r="F211" s="115" t="s">
        <v>800</v>
      </c>
      <c r="I211" s="96" t="s">
        <v>63</v>
      </c>
      <c r="J211" s="96" t="s">
        <v>793</v>
      </c>
      <c r="K211" s="96">
        <v>2015</v>
      </c>
    </row>
    <row r="212" spans="2:11">
      <c r="B212" s="135"/>
      <c r="C212" s="135" t="s">
        <v>1860</v>
      </c>
      <c r="D212" s="115">
        <v>0</v>
      </c>
      <c r="E212" s="192">
        <f t="shared" si="3"/>
        <v>0</v>
      </c>
      <c r="F212" s="115" t="s">
        <v>800</v>
      </c>
      <c r="I212" s="96" t="s">
        <v>63</v>
      </c>
      <c r="J212" s="96" t="s">
        <v>793</v>
      </c>
      <c r="K212" s="96">
        <v>2015</v>
      </c>
    </row>
    <row r="213" spans="2:11">
      <c r="B213" s="135"/>
      <c r="C213" s="135" t="s">
        <v>1502</v>
      </c>
      <c r="D213" s="115">
        <v>0</v>
      </c>
      <c r="E213" s="192">
        <f t="shared" si="3"/>
        <v>0</v>
      </c>
      <c r="F213" s="115" t="s">
        <v>800</v>
      </c>
      <c r="I213" s="96" t="s">
        <v>63</v>
      </c>
      <c r="J213" s="96" t="s">
        <v>793</v>
      </c>
      <c r="K213" s="96">
        <v>2015</v>
      </c>
    </row>
    <row r="214" spans="2:11">
      <c r="B214" s="135"/>
      <c r="C214" s="135" t="s">
        <v>1831</v>
      </c>
      <c r="D214" s="115">
        <v>0</v>
      </c>
      <c r="E214" s="192">
        <f t="shared" si="3"/>
        <v>0</v>
      </c>
      <c r="F214" s="115" t="s">
        <v>800</v>
      </c>
      <c r="I214" s="96" t="s">
        <v>63</v>
      </c>
      <c r="J214" s="96" t="s">
        <v>793</v>
      </c>
      <c r="K214" s="96">
        <v>2015</v>
      </c>
    </row>
    <row r="215" spans="2:11">
      <c r="B215" s="135"/>
      <c r="C215" s="135" t="s">
        <v>1862</v>
      </c>
      <c r="D215" s="115">
        <v>0</v>
      </c>
      <c r="E215" s="192">
        <f t="shared" si="3"/>
        <v>0</v>
      </c>
      <c r="F215" s="115" t="s">
        <v>800</v>
      </c>
      <c r="I215" s="96" t="s">
        <v>63</v>
      </c>
      <c r="J215" s="96" t="s">
        <v>793</v>
      </c>
      <c r="K215" s="96">
        <v>2015</v>
      </c>
    </row>
    <row r="216" spans="2:11">
      <c r="B216" s="135"/>
      <c r="C216" s="135" t="s">
        <v>1007</v>
      </c>
      <c r="D216" s="115">
        <v>3.4</v>
      </c>
      <c r="E216" s="192">
        <f t="shared" si="3"/>
        <v>0.97579999999999989</v>
      </c>
      <c r="F216" s="115" t="s">
        <v>800</v>
      </c>
      <c r="I216" s="96" t="s">
        <v>63</v>
      </c>
      <c r="J216" s="96" t="s">
        <v>793</v>
      </c>
      <c r="K216" s="96">
        <v>2015</v>
      </c>
    </row>
    <row r="217" spans="2:11">
      <c r="B217" s="135"/>
      <c r="C217" s="135" t="s">
        <v>1600</v>
      </c>
      <c r="D217" s="115">
        <v>0</v>
      </c>
      <c r="E217" s="192">
        <f t="shared" si="3"/>
        <v>0</v>
      </c>
      <c r="F217" s="115" t="s">
        <v>800</v>
      </c>
      <c r="I217" s="96" t="s">
        <v>63</v>
      </c>
      <c r="J217" s="96" t="s">
        <v>793</v>
      </c>
      <c r="K217" s="96">
        <v>2015</v>
      </c>
    </row>
    <row r="218" spans="2:11">
      <c r="B218" s="135"/>
      <c r="C218" s="135" t="s">
        <v>1277</v>
      </c>
      <c r="D218" s="115">
        <v>0</v>
      </c>
      <c r="E218" s="192">
        <f t="shared" si="3"/>
        <v>0</v>
      </c>
      <c r="F218" s="115" t="s">
        <v>800</v>
      </c>
      <c r="I218" s="96" t="s">
        <v>63</v>
      </c>
      <c r="J218" s="96" t="s">
        <v>793</v>
      </c>
      <c r="K218" s="96">
        <v>2015</v>
      </c>
    </row>
    <row r="219" spans="2:11">
      <c r="B219" s="137"/>
      <c r="C219" s="137" t="s">
        <v>1219</v>
      </c>
      <c r="D219" s="115">
        <v>0</v>
      </c>
      <c r="E219" s="192">
        <f t="shared" si="3"/>
        <v>0</v>
      </c>
      <c r="F219" s="115" t="s">
        <v>800</v>
      </c>
      <c r="I219" s="96" t="s">
        <v>63</v>
      </c>
      <c r="J219" s="96" t="s">
        <v>793</v>
      </c>
      <c r="K219" s="96">
        <v>2015</v>
      </c>
    </row>
    <row r="220" spans="2:11">
      <c r="B220" s="137"/>
      <c r="C220" s="137" t="s">
        <v>1681</v>
      </c>
      <c r="D220" s="115">
        <v>0</v>
      </c>
      <c r="E220" s="192">
        <f t="shared" si="3"/>
        <v>0</v>
      </c>
      <c r="F220" s="115" t="s">
        <v>800</v>
      </c>
      <c r="I220" s="96" t="s">
        <v>63</v>
      </c>
      <c r="J220" s="96" t="s">
        <v>793</v>
      </c>
      <c r="K220" s="96">
        <v>2015</v>
      </c>
    </row>
    <row r="221" spans="2:11">
      <c r="B221" s="135"/>
      <c r="C221" s="135" t="s">
        <v>868</v>
      </c>
      <c r="D221" s="115">
        <v>0</v>
      </c>
      <c r="E221" s="192">
        <f t="shared" si="3"/>
        <v>0</v>
      </c>
      <c r="F221" s="115" t="s">
        <v>800</v>
      </c>
      <c r="I221" s="96" t="s">
        <v>63</v>
      </c>
      <c r="J221" s="96" t="s">
        <v>793</v>
      </c>
      <c r="K221" s="96">
        <v>2015</v>
      </c>
    </row>
    <row r="222" spans="2:11">
      <c r="B222" s="135"/>
      <c r="C222" s="135" t="s">
        <v>1863</v>
      </c>
      <c r="D222" s="115">
        <v>0</v>
      </c>
      <c r="E222" s="192">
        <f t="shared" si="3"/>
        <v>0</v>
      </c>
      <c r="F222" s="115" t="s">
        <v>800</v>
      </c>
      <c r="I222" s="96" t="s">
        <v>63</v>
      </c>
      <c r="J222" s="96" t="s">
        <v>793</v>
      </c>
      <c r="K222" s="96">
        <v>2015</v>
      </c>
    </row>
    <row r="223" spans="2:11">
      <c r="B223" s="135"/>
      <c r="C223" s="135" t="s">
        <v>1984</v>
      </c>
      <c r="D223" s="115">
        <v>0</v>
      </c>
      <c r="E223" s="192">
        <f t="shared" si="3"/>
        <v>0</v>
      </c>
      <c r="F223" s="115" t="s">
        <v>800</v>
      </c>
      <c r="I223" s="96" t="s">
        <v>63</v>
      </c>
      <c r="J223" s="96" t="s">
        <v>793</v>
      </c>
      <c r="K223" s="96">
        <v>2015</v>
      </c>
    </row>
    <row r="224" spans="2:11">
      <c r="B224" s="137"/>
      <c r="C224" s="137" t="s">
        <v>1507</v>
      </c>
      <c r="D224" s="115">
        <v>0</v>
      </c>
      <c r="E224" s="192">
        <f t="shared" si="3"/>
        <v>0</v>
      </c>
      <c r="F224" s="115" t="s">
        <v>800</v>
      </c>
      <c r="I224" s="96" t="s">
        <v>63</v>
      </c>
      <c r="J224" s="96" t="s">
        <v>793</v>
      </c>
      <c r="K224" s="96">
        <v>2015</v>
      </c>
    </row>
    <row r="225" spans="1:18">
      <c r="B225" s="137"/>
      <c r="C225" s="137" t="s">
        <v>1864</v>
      </c>
      <c r="D225" s="115">
        <v>0</v>
      </c>
      <c r="E225" s="192">
        <f t="shared" si="3"/>
        <v>0</v>
      </c>
      <c r="F225" s="115" t="s">
        <v>800</v>
      </c>
      <c r="I225" s="96" t="s">
        <v>63</v>
      </c>
      <c r="J225" s="96" t="s">
        <v>793</v>
      </c>
      <c r="K225" s="96">
        <v>2015</v>
      </c>
    </row>
    <row r="226" spans="1:18">
      <c r="B226" s="135"/>
      <c r="C226" s="135" t="s">
        <v>872</v>
      </c>
      <c r="D226" s="115">
        <v>0.3</v>
      </c>
      <c r="E226" s="192">
        <f t="shared" si="3"/>
        <v>8.6099999999999996E-2</v>
      </c>
      <c r="F226" s="115" t="s">
        <v>800</v>
      </c>
      <c r="I226" s="96" t="s">
        <v>63</v>
      </c>
      <c r="J226" s="96" t="s">
        <v>793</v>
      </c>
      <c r="K226" s="96">
        <v>2015</v>
      </c>
    </row>
    <row r="227" spans="1:18">
      <c r="B227" s="135"/>
      <c r="C227" s="135" t="s">
        <v>857</v>
      </c>
      <c r="D227" s="115">
        <v>1.7</v>
      </c>
      <c r="E227" s="192">
        <f t="shared" si="3"/>
        <v>0.48789999999999994</v>
      </c>
      <c r="F227" s="115" t="s">
        <v>800</v>
      </c>
      <c r="I227" s="96" t="s">
        <v>63</v>
      </c>
      <c r="J227" s="96" t="s">
        <v>793</v>
      </c>
      <c r="K227" s="96">
        <v>2015</v>
      </c>
    </row>
    <row r="228" spans="1:18">
      <c r="B228" s="137"/>
      <c r="C228" s="137" t="s">
        <v>863</v>
      </c>
      <c r="D228" s="115">
        <v>0.5</v>
      </c>
      <c r="E228" s="192">
        <f t="shared" si="3"/>
        <v>0.14349999999999999</v>
      </c>
      <c r="F228" s="115" t="s">
        <v>800</v>
      </c>
      <c r="I228" s="96" t="s">
        <v>63</v>
      </c>
      <c r="J228" s="96" t="s">
        <v>793</v>
      </c>
      <c r="K228" s="96">
        <v>2015</v>
      </c>
    </row>
    <row r="229" spans="1:18">
      <c r="B229" s="137"/>
      <c r="C229" s="137" t="s">
        <v>725</v>
      </c>
      <c r="D229" s="115">
        <v>62.2</v>
      </c>
      <c r="E229" s="192">
        <f t="shared" si="3"/>
        <v>17.851399999999998</v>
      </c>
      <c r="F229" s="115" t="s">
        <v>800</v>
      </c>
      <c r="I229" s="96" t="s">
        <v>63</v>
      </c>
      <c r="J229" s="96" t="s">
        <v>793</v>
      </c>
      <c r="K229" s="96">
        <v>2015</v>
      </c>
    </row>
    <row r="230" spans="1:18">
      <c r="B230" s="137"/>
      <c r="C230" s="137" t="s">
        <v>882</v>
      </c>
      <c r="D230" s="115">
        <v>0</v>
      </c>
      <c r="E230" s="192">
        <f t="shared" si="3"/>
        <v>0</v>
      </c>
      <c r="F230" s="115" t="s">
        <v>800</v>
      </c>
      <c r="I230" s="96" t="s">
        <v>63</v>
      </c>
      <c r="J230" s="96" t="s">
        <v>793</v>
      </c>
      <c r="K230" s="96">
        <v>2015</v>
      </c>
    </row>
    <row r="231" spans="1:18">
      <c r="B231" s="135"/>
      <c r="C231" s="135" t="s">
        <v>1865</v>
      </c>
      <c r="D231" s="115">
        <v>0</v>
      </c>
      <c r="E231" s="192">
        <f t="shared" si="3"/>
        <v>0</v>
      </c>
      <c r="F231" s="115" t="s">
        <v>800</v>
      </c>
      <c r="I231" s="96" t="s">
        <v>63</v>
      </c>
      <c r="J231" s="96" t="s">
        <v>793</v>
      </c>
      <c r="K231" s="96">
        <v>2015</v>
      </c>
    </row>
    <row r="232" spans="1:18">
      <c r="B232" s="135"/>
      <c r="C232" s="135" t="s">
        <v>1209</v>
      </c>
      <c r="D232" s="115">
        <v>0</v>
      </c>
      <c r="E232" s="192">
        <f t="shared" si="3"/>
        <v>0</v>
      </c>
      <c r="F232" s="115" t="s">
        <v>800</v>
      </c>
      <c r="I232" s="96" t="s">
        <v>63</v>
      </c>
      <c r="J232" s="96" t="s">
        <v>793</v>
      </c>
      <c r="K232" s="96">
        <v>2015</v>
      </c>
    </row>
    <row r="233" spans="1:18" s="127" customFormat="1">
      <c r="A233" s="126"/>
      <c r="B233" s="141"/>
      <c r="C233" s="141" t="s">
        <v>883</v>
      </c>
      <c r="D233" s="136">
        <v>1.1000000000000001</v>
      </c>
      <c r="E233" s="192">
        <f t="shared" si="3"/>
        <v>0.31569999999999998</v>
      </c>
      <c r="F233" s="160" t="s">
        <v>800</v>
      </c>
      <c r="G233" s="126"/>
      <c r="H233" s="126"/>
      <c r="I233" s="125" t="s">
        <v>63</v>
      </c>
      <c r="J233" s="125" t="s">
        <v>793</v>
      </c>
      <c r="K233" s="125">
        <v>2015</v>
      </c>
      <c r="L233" s="126"/>
      <c r="M233" s="126"/>
      <c r="N233" s="126"/>
      <c r="O233" s="126"/>
      <c r="P233" s="126"/>
      <c r="Q233" s="126"/>
      <c r="R233" s="126"/>
    </row>
    <row r="234" spans="1:18" s="186" customFormat="1">
      <c r="A234" s="184" t="s">
        <v>815</v>
      </c>
      <c r="B234" s="185"/>
      <c r="C234" s="185"/>
      <c r="D234" s="185"/>
      <c r="E234" s="185">
        <v>0.13400000000000001</v>
      </c>
      <c r="F234" s="191"/>
      <c r="G234" s="184"/>
      <c r="H234" s="184"/>
      <c r="I234" s="187"/>
      <c r="J234" s="187"/>
      <c r="K234" s="187"/>
      <c r="L234" s="184"/>
      <c r="M234" s="184"/>
      <c r="N234" s="184"/>
      <c r="O234" s="184"/>
      <c r="P234" s="184"/>
      <c r="Q234" s="184"/>
      <c r="R234" s="184"/>
    </row>
    <row r="235" spans="1:18">
      <c r="B235" s="135"/>
      <c r="C235" s="135" t="s">
        <v>1850</v>
      </c>
      <c r="D235" s="115">
        <v>0</v>
      </c>
      <c r="E235" s="117">
        <f>D235*E$234</f>
        <v>0</v>
      </c>
      <c r="F235" s="115" t="s">
        <v>800</v>
      </c>
      <c r="I235" s="96" t="s">
        <v>63</v>
      </c>
      <c r="J235" s="96" t="s">
        <v>793</v>
      </c>
      <c r="K235" s="96">
        <v>2015</v>
      </c>
    </row>
    <row r="236" spans="1:18">
      <c r="B236" s="135"/>
      <c r="C236" s="135" t="s">
        <v>2009</v>
      </c>
      <c r="D236" s="115">
        <v>3.7</v>
      </c>
      <c r="E236" s="117">
        <f t="shared" ref="E236:E299" si="4">D236*E$234</f>
        <v>0.49580000000000007</v>
      </c>
      <c r="F236" s="115" t="s">
        <v>800</v>
      </c>
      <c r="I236" s="96" t="s">
        <v>63</v>
      </c>
      <c r="J236" s="96" t="s">
        <v>793</v>
      </c>
      <c r="K236" s="96">
        <v>2015</v>
      </c>
    </row>
    <row r="237" spans="1:18">
      <c r="B237" s="137"/>
      <c r="C237" s="137" t="s">
        <v>2010</v>
      </c>
      <c r="D237" s="115">
        <v>5.4</v>
      </c>
      <c r="E237" s="117">
        <f t="shared" si="4"/>
        <v>0.72360000000000013</v>
      </c>
      <c r="F237" s="115" t="s">
        <v>800</v>
      </c>
      <c r="I237" s="96" t="s">
        <v>63</v>
      </c>
      <c r="J237" s="96" t="s">
        <v>793</v>
      </c>
      <c r="K237" s="96">
        <v>2015</v>
      </c>
    </row>
    <row r="238" spans="1:18">
      <c r="B238" s="137"/>
      <c r="C238" s="137" t="s">
        <v>1585</v>
      </c>
      <c r="D238" s="115">
        <v>0</v>
      </c>
      <c r="E238" s="117">
        <f t="shared" si="4"/>
        <v>0</v>
      </c>
      <c r="F238" s="115" t="s">
        <v>800</v>
      </c>
      <c r="I238" s="96" t="s">
        <v>63</v>
      </c>
      <c r="J238" s="96" t="s">
        <v>793</v>
      </c>
      <c r="K238" s="96">
        <v>2015</v>
      </c>
    </row>
    <row r="239" spans="1:18">
      <c r="B239" s="135"/>
      <c r="C239" s="135" t="s">
        <v>1446</v>
      </c>
      <c r="D239" s="115">
        <v>0</v>
      </c>
      <c r="E239" s="117">
        <f t="shared" si="4"/>
        <v>0</v>
      </c>
      <c r="F239" s="115" t="s">
        <v>800</v>
      </c>
      <c r="I239" s="96" t="s">
        <v>63</v>
      </c>
      <c r="J239" s="96" t="s">
        <v>793</v>
      </c>
      <c r="K239" s="96">
        <v>2015</v>
      </c>
    </row>
    <row r="240" spans="1:18">
      <c r="B240" s="137"/>
      <c r="C240" s="137" t="s">
        <v>1851</v>
      </c>
      <c r="D240" s="115">
        <v>0</v>
      </c>
      <c r="E240" s="117">
        <f t="shared" si="4"/>
        <v>0</v>
      </c>
      <c r="F240" s="115" t="s">
        <v>800</v>
      </c>
      <c r="I240" s="96" t="s">
        <v>63</v>
      </c>
      <c r="J240" s="96" t="s">
        <v>793</v>
      </c>
      <c r="K240" s="96">
        <v>2015</v>
      </c>
    </row>
    <row r="241" spans="2:11">
      <c r="B241" s="135"/>
      <c r="C241" s="135" t="s">
        <v>768</v>
      </c>
      <c r="D241" s="115">
        <v>0</v>
      </c>
      <c r="E241" s="117">
        <f t="shared" si="4"/>
        <v>0</v>
      </c>
      <c r="F241" s="115" t="s">
        <v>800</v>
      </c>
      <c r="I241" s="96" t="s">
        <v>63</v>
      </c>
      <c r="J241" s="96" t="s">
        <v>793</v>
      </c>
      <c r="K241" s="96">
        <v>2015</v>
      </c>
    </row>
    <row r="242" spans="2:11">
      <c r="B242" s="135"/>
      <c r="C242" s="135" t="s">
        <v>1852</v>
      </c>
      <c r="D242" s="115">
        <v>0</v>
      </c>
      <c r="E242" s="117">
        <f t="shared" si="4"/>
        <v>0</v>
      </c>
      <c r="F242" s="115" t="s">
        <v>800</v>
      </c>
      <c r="I242" s="96" t="s">
        <v>63</v>
      </c>
      <c r="J242" s="96" t="s">
        <v>793</v>
      </c>
      <c r="K242" s="96">
        <v>2015</v>
      </c>
    </row>
    <row r="243" spans="2:11">
      <c r="B243" s="135"/>
      <c r="C243" s="135" t="s">
        <v>810</v>
      </c>
      <c r="D243" s="115">
        <v>0</v>
      </c>
      <c r="E243" s="117">
        <f t="shared" si="4"/>
        <v>0</v>
      </c>
      <c r="F243" s="115" t="s">
        <v>800</v>
      </c>
      <c r="I243" s="96" t="s">
        <v>63</v>
      </c>
      <c r="J243" s="96" t="s">
        <v>793</v>
      </c>
      <c r="K243" s="96">
        <v>2015</v>
      </c>
    </row>
    <row r="244" spans="2:11">
      <c r="B244" s="135"/>
      <c r="C244" s="135" t="s">
        <v>817</v>
      </c>
      <c r="D244" s="115">
        <v>0</v>
      </c>
      <c r="E244" s="117">
        <f t="shared" si="4"/>
        <v>0</v>
      </c>
      <c r="F244" s="115" t="s">
        <v>800</v>
      </c>
      <c r="I244" s="96" t="s">
        <v>63</v>
      </c>
      <c r="J244" s="96" t="s">
        <v>793</v>
      </c>
      <c r="K244" s="96">
        <v>2015</v>
      </c>
    </row>
    <row r="245" spans="2:11">
      <c r="B245" s="137"/>
      <c r="C245" s="137" t="s">
        <v>1981</v>
      </c>
      <c r="D245" s="115">
        <v>0</v>
      </c>
      <c r="E245" s="117">
        <f t="shared" si="4"/>
        <v>0</v>
      </c>
      <c r="F245" s="115" t="s">
        <v>800</v>
      </c>
      <c r="I245" s="96" t="s">
        <v>63</v>
      </c>
      <c r="J245" s="96" t="s">
        <v>793</v>
      </c>
      <c r="K245" s="96">
        <v>2015</v>
      </c>
    </row>
    <row r="246" spans="2:11">
      <c r="B246" s="135"/>
      <c r="C246" s="135" t="s">
        <v>920</v>
      </c>
      <c r="D246" s="115">
        <v>0</v>
      </c>
      <c r="E246" s="117">
        <f t="shared" si="4"/>
        <v>0</v>
      </c>
      <c r="F246" s="115" t="s">
        <v>800</v>
      </c>
      <c r="I246" s="96" t="s">
        <v>63</v>
      </c>
      <c r="J246" s="96" t="s">
        <v>793</v>
      </c>
      <c r="K246" s="96">
        <v>2015</v>
      </c>
    </row>
    <row r="247" spans="2:11">
      <c r="B247" s="135"/>
      <c r="C247" s="135" t="s">
        <v>1352</v>
      </c>
      <c r="D247" s="115">
        <v>18.3</v>
      </c>
      <c r="E247" s="117">
        <f t="shared" si="4"/>
        <v>2.4522000000000004</v>
      </c>
      <c r="F247" s="115" t="s">
        <v>800</v>
      </c>
      <c r="I247" s="96" t="s">
        <v>63</v>
      </c>
      <c r="J247" s="96" t="s">
        <v>793</v>
      </c>
      <c r="K247" s="96">
        <v>2015</v>
      </c>
    </row>
    <row r="248" spans="2:11">
      <c r="B248" s="135"/>
      <c r="C248" s="135" t="s">
        <v>1150</v>
      </c>
      <c r="D248" s="115">
        <v>0</v>
      </c>
      <c r="E248" s="117">
        <f t="shared" si="4"/>
        <v>0</v>
      </c>
      <c r="F248" s="115" t="s">
        <v>800</v>
      </c>
      <c r="I248" s="96" t="s">
        <v>63</v>
      </c>
      <c r="J248" s="96" t="s">
        <v>793</v>
      </c>
      <c r="K248" s="96">
        <v>2015</v>
      </c>
    </row>
    <row r="249" spans="2:11">
      <c r="B249" s="135"/>
      <c r="C249" s="135" t="s">
        <v>1768</v>
      </c>
      <c r="D249" s="115">
        <v>0</v>
      </c>
      <c r="E249" s="117">
        <f t="shared" si="4"/>
        <v>0</v>
      </c>
      <c r="F249" s="115" t="s">
        <v>800</v>
      </c>
      <c r="I249" s="96" t="s">
        <v>63</v>
      </c>
      <c r="J249" s="96" t="s">
        <v>793</v>
      </c>
      <c r="K249" s="96">
        <v>2015</v>
      </c>
    </row>
    <row r="250" spans="2:11">
      <c r="B250" s="135"/>
      <c r="C250" s="135" t="s">
        <v>824</v>
      </c>
      <c r="D250" s="115">
        <v>0</v>
      </c>
      <c r="E250" s="117">
        <f t="shared" si="4"/>
        <v>0</v>
      </c>
      <c r="F250" s="115" t="s">
        <v>800</v>
      </c>
      <c r="I250" s="96" t="s">
        <v>63</v>
      </c>
      <c r="J250" s="96" t="s">
        <v>793</v>
      </c>
      <c r="K250" s="96">
        <v>2015</v>
      </c>
    </row>
    <row r="251" spans="2:11">
      <c r="B251" s="137"/>
      <c r="C251" s="137" t="s">
        <v>1853</v>
      </c>
      <c r="D251" s="115">
        <v>0</v>
      </c>
      <c r="E251" s="117">
        <f t="shared" si="4"/>
        <v>0</v>
      </c>
      <c r="F251" s="115" t="s">
        <v>800</v>
      </c>
      <c r="I251" s="96" t="s">
        <v>63</v>
      </c>
      <c r="J251" s="96" t="s">
        <v>793</v>
      </c>
      <c r="K251" s="96">
        <v>2015</v>
      </c>
    </row>
    <row r="252" spans="2:11">
      <c r="B252" s="135"/>
      <c r="C252" s="135" t="s">
        <v>764</v>
      </c>
      <c r="D252" s="115">
        <v>0</v>
      </c>
      <c r="E252" s="117">
        <f t="shared" si="4"/>
        <v>0</v>
      </c>
      <c r="F252" s="115" t="s">
        <v>800</v>
      </c>
      <c r="I252" s="96" t="s">
        <v>63</v>
      </c>
      <c r="J252" s="96" t="s">
        <v>793</v>
      </c>
      <c r="K252" s="96">
        <v>2015</v>
      </c>
    </row>
    <row r="253" spans="2:11">
      <c r="B253" s="135"/>
      <c r="C253" s="135" t="s">
        <v>1982</v>
      </c>
      <c r="D253" s="115">
        <v>0</v>
      </c>
      <c r="E253" s="117">
        <f t="shared" si="4"/>
        <v>0</v>
      </c>
      <c r="F253" s="115" t="s">
        <v>800</v>
      </c>
      <c r="I253" s="96" t="s">
        <v>63</v>
      </c>
      <c r="J253" s="96" t="s">
        <v>793</v>
      </c>
      <c r="K253" s="96">
        <v>2015</v>
      </c>
    </row>
    <row r="254" spans="2:11">
      <c r="B254" s="135"/>
      <c r="C254" s="135" t="s">
        <v>829</v>
      </c>
      <c r="D254" s="115">
        <v>0</v>
      </c>
      <c r="E254" s="117">
        <f t="shared" si="4"/>
        <v>0</v>
      </c>
      <c r="F254" s="115" t="s">
        <v>800</v>
      </c>
      <c r="I254" s="96" t="s">
        <v>63</v>
      </c>
      <c r="J254" s="96" t="s">
        <v>793</v>
      </c>
      <c r="K254" s="96">
        <v>2015</v>
      </c>
    </row>
    <row r="255" spans="2:11">
      <c r="B255" s="135"/>
      <c r="C255" s="135" t="s">
        <v>1855</v>
      </c>
      <c r="D255" s="115">
        <v>0</v>
      </c>
      <c r="E255" s="117">
        <f t="shared" si="4"/>
        <v>0</v>
      </c>
      <c r="F255" s="115" t="s">
        <v>800</v>
      </c>
      <c r="I255" s="96" t="s">
        <v>63</v>
      </c>
      <c r="J255" s="96" t="s">
        <v>793</v>
      </c>
      <c r="K255" s="96">
        <v>2015</v>
      </c>
    </row>
    <row r="256" spans="2:11">
      <c r="B256" s="137"/>
      <c r="C256" s="137" t="s">
        <v>1856</v>
      </c>
      <c r="D256" s="115">
        <v>0</v>
      </c>
      <c r="E256" s="117">
        <f t="shared" si="4"/>
        <v>0</v>
      </c>
      <c r="F256" s="115" t="s">
        <v>800</v>
      </c>
      <c r="I256" s="96" t="s">
        <v>63</v>
      </c>
      <c r="J256" s="96" t="s">
        <v>793</v>
      </c>
      <c r="K256" s="96">
        <v>2015</v>
      </c>
    </row>
    <row r="257" spans="2:11">
      <c r="B257" s="135"/>
      <c r="C257" s="135" t="s">
        <v>1488</v>
      </c>
      <c r="D257" s="115">
        <v>0</v>
      </c>
      <c r="E257" s="117">
        <f t="shared" si="4"/>
        <v>0</v>
      </c>
      <c r="F257" s="115" t="s">
        <v>800</v>
      </c>
      <c r="I257" s="96" t="s">
        <v>63</v>
      </c>
      <c r="J257" s="96" t="s">
        <v>793</v>
      </c>
      <c r="K257" s="96">
        <v>2015</v>
      </c>
    </row>
    <row r="258" spans="2:11">
      <c r="B258" s="135"/>
      <c r="C258" s="135" t="s">
        <v>1586</v>
      </c>
      <c r="D258" s="115">
        <v>0</v>
      </c>
      <c r="E258" s="117">
        <f t="shared" si="4"/>
        <v>0</v>
      </c>
      <c r="F258" s="115" t="s">
        <v>800</v>
      </c>
      <c r="I258" s="96" t="s">
        <v>63</v>
      </c>
      <c r="J258" s="96" t="s">
        <v>793</v>
      </c>
      <c r="K258" s="96">
        <v>2015</v>
      </c>
    </row>
    <row r="259" spans="2:11">
      <c r="B259" s="135"/>
      <c r="C259" s="135" t="s">
        <v>831</v>
      </c>
      <c r="D259" s="115">
        <v>0</v>
      </c>
      <c r="E259" s="117">
        <f t="shared" si="4"/>
        <v>0</v>
      </c>
      <c r="F259" s="115" t="s">
        <v>800</v>
      </c>
      <c r="I259" s="96" t="s">
        <v>63</v>
      </c>
      <c r="J259" s="96" t="s">
        <v>793</v>
      </c>
      <c r="K259" s="96">
        <v>2015</v>
      </c>
    </row>
    <row r="260" spans="2:11">
      <c r="B260" s="135"/>
      <c r="C260" s="135" t="s">
        <v>962</v>
      </c>
      <c r="D260" s="115">
        <v>0</v>
      </c>
      <c r="E260" s="117">
        <f t="shared" si="4"/>
        <v>0</v>
      </c>
      <c r="F260" s="115" t="s">
        <v>800</v>
      </c>
      <c r="I260" s="96" t="s">
        <v>63</v>
      </c>
      <c r="J260" s="96" t="s">
        <v>793</v>
      </c>
      <c r="K260" s="96">
        <v>2015</v>
      </c>
    </row>
    <row r="261" spans="2:11">
      <c r="B261" s="135"/>
      <c r="C261" s="135" t="s">
        <v>1891</v>
      </c>
      <c r="D261" s="115">
        <v>1.1000000000000001</v>
      </c>
      <c r="E261" s="117">
        <f t="shared" si="4"/>
        <v>0.14740000000000003</v>
      </c>
      <c r="F261" s="115" t="s">
        <v>800</v>
      </c>
      <c r="I261" s="96" t="s">
        <v>63</v>
      </c>
      <c r="J261" s="96" t="s">
        <v>793</v>
      </c>
      <c r="K261" s="96">
        <v>2015</v>
      </c>
    </row>
    <row r="262" spans="2:11">
      <c r="B262" s="135"/>
      <c r="C262" s="135" t="s">
        <v>745</v>
      </c>
      <c r="D262" s="115">
        <v>0</v>
      </c>
      <c r="E262" s="117">
        <f t="shared" si="4"/>
        <v>0</v>
      </c>
      <c r="F262" s="115" t="s">
        <v>800</v>
      </c>
      <c r="I262" s="96" t="s">
        <v>63</v>
      </c>
      <c r="J262" s="96" t="s">
        <v>793</v>
      </c>
      <c r="K262" s="96">
        <v>2015</v>
      </c>
    </row>
    <row r="263" spans="2:11">
      <c r="B263" s="137"/>
      <c r="C263" s="137" t="s">
        <v>1861</v>
      </c>
      <c r="D263" s="115">
        <v>0</v>
      </c>
      <c r="E263" s="117">
        <f t="shared" si="4"/>
        <v>0</v>
      </c>
      <c r="F263" s="115" t="s">
        <v>800</v>
      </c>
      <c r="I263" s="96" t="s">
        <v>63</v>
      </c>
      <c r="J263" s="96" t="s">
        <v>793</v>
      </c>
      <c r="K263" s="96">
        <v>2015</v>
      </c>
    </row>
    <row r="264" spans="2:11">
      <c r="B264" s="137"/>
      <c r="C264" s="137" t="s">
        <v>2066</v>
      </c>
      <c r="D264" s="115">
        <v>0</v>
      </c>
      <c r="E264" s="117">
        <f t="shared" si="4"/>
        <v>0</v>
      </c>
      <c r="F264" s="115" t="s">
        <v>800</v>
      </c>
      <c r="I264" s="96" t="s">
        <v>63</v>
      </c>
      <c r="J264" s="96" t="s">
        <v>793</v>
      </c>
      <c r="K264" s="96">
        <v>2015</v>
      </c>
    </row>
    <row r="265" spans="2:11">
      <c r="B265" s="135"/>
      <c r="C265" s="135" t="s">
        <v>839</v>
      </c>
      <c r="D265" s="115">
        <v>0</v>
      </c>
      <c r="E265" s="117">
        <f t="shared" si="4"/>
        <v>0</v>
      </c>
      <c r="F265" s="115" t="s">
        <v>800</v>
      </c>
      <c r="I265" s="96" t="s">
        <v>63</v>
      </c>
      <c r="J265" s="96" t="s">
        <v>793</v>
      </c>
      <c r="K265" s="96">
        <v>2015</v>
      </c>
    </row>
    <row r="266" spans="2:11">
      <c r="B266" s="137"/>
      <c r="C266" s="137" t="s">
        <v>772</v>
      </c>
      <c r="D266" s="115">
        <v>0</v>
      </c>
      <c r="E266" s="117">
        <f t="shared" si="4"/>
        <v>0</v>
      </c>
      <c r="F266" s="115" t="s">
        <v>800</v>
      </c>
      <c r="I266" s="96" t="s">
        <v>63</v>
      </c>
      <c r="J266" s="96" t="s">
        <v>793</v>
      </c>
      <c r="K266" s="96">
        <v>2015</v>
      </c>
    </row>
    <row r="267" spans="2:11">
      <c r="B267" s="135"/>
      <c r="C267" s="135" t="s">
        <v>1892</v>
      </c>
      <c r="D267" s="115">
        <v>0</v>
      </c>
      <c r="E267" s="117">
        <f t="shared" si="4"/>
        <v>0</v>
      </c>
      <c r="F267" s="115" t="s">
        <v>800</v>
      </c>
      <c r="I267" s="96" t="s">
        <v>63</v>
      </c>
      <c r="J267" s="96" t="s">
        <v>793</v>
      </c>
      <c r="K267" s="96">
        <v>2015</v>
      </c>
    </row>
    <row r="268" spans="2:11">
      <c r="B268" s="135"/>
      <c r="C268" s="135" t="s">
        <v>1403</v>
      </c>
      <c r="D268" s="115">
        <v>3.7</v>
      </c>
      <c r="E268" s="117">
        <f t="shared" si="4"/>
        <v>0.49580000000000007</v>
      </c>
      <c r="F268" s="115" t="s">
        <v>800</v>
      </c>
      <c r="I268" s="96" t="s">
        <v>63</v>
      </c>
      <c r="J268" s="96" t="s">
        <v>793</v>
      </c>
      <c r="K268" s="96">
        <v>2015</v>
      </c>
    </row>
    <row r="269" spans="2:11">
      <c r="B269" s="137"/>
      <c r="C269" s="137" t="s">
        <v>1206</v>
      </c>
      <c r="D269" s="115">
        <v>9.5</v>
      </c>
      <c r="E269" s="117">
        <f t="shared" si="4"/>
        <v>1.2730000000000001</v>
      </c>
      <c r="F269" s="115" t="s">
        <v>800</v>
      </c>
      <c r="I269" s="96" t="s">
        <v>63</v>
      </c>
      <c r="J269" s="96" t="s">
        <v>793</v>
      </c>
      <c r="K269" s="96">
        <v>2015</v>
      </c>
    </row>
    <row r="270" spans="2:11">
      <c r="B270" s="137"/>
      <c r="C270" s="137" t="s">
        <v>1854</v>
      </c>
      <c r="D270" s="115">
        <v>0</v>
      </c>
      <c r="E270" s="117">
        <f t="shared" si="4"/>
        <v>0</v>
      </c>
      <c r="F270" s="115" t="s">
        <v>800</v>
      </c>
      <c r="I270" s="96" t="s">
        <v>63</v>
      </c>
      <c r="J270" s="96" t="s">
        <v>793</v>
      </c>
      <c r="K270" s="96">
        <v>2015</v>
      </c>
    </row>
    <row r="271" spans="2:11">
      <c r="B271" s="135"/>
      <c r="C271" s="135" t="s">
        <v>1857</v>
      </c>
      <c r="D271" s="115">
        <v>0</v>
      </c>
      <c r="E271" s="117">
        <f t="shared" si="4"/>
        <v>0</v>
      </c>
      <c r="F271" s="115" t="s">
        <v>800</v>
      </c>
      <c r="I271" s="96" t="s">
        <v>63</v>
      </c>
      <c r="J271" s="96" t="s">
        <v>793</v>
      </c>
      <c r="K271" s="96">
        <v>2015</v>
      </c>
    </row>
    <row r="272" spans="2:11">
      <c r="B272" s="137"/>
      <c r="C272" s="137" t="s">
        <v>2011</v>
      </c>
      <c r="D272" s="115">
        <v>57</v>
      </c>
      <c r="E272" s="117">
        <f t="shared" si="4"/>
        <v>7.6380000000000008</v>
      </c>
      <c r="F272" s="115" t="s">
        <v>800</v>
      </c>
      <c r="I272" s="96" t="s">
        <v>63</v>
      </c>
      <c r="J272" s="96" t="s">
        <v>793</v>
      </c>
      <c r="K272" s="96">
        <v>2015</v>
      </c>
    </row>
    <row r="273" spans="2:11">
      <c r="B273" s="137"/>
      <c r="C273" s="137" t="s">
        <v>1859</v>
      </c>
      <c r="D273" s="115">
        <v>0</v>
      </c>
      <c r="E273" s="117">
        <f t="shared" si="4"/>
        <v>0</v>
      </c>
      <c r="F273" s="115" t="s">
        <v>800</v>
      </c>
      <c r="I273" s="96" t="s">
        <v>63</v>
      </c>
      <c r="J273" s="96" t="s">
        <v>793</v>
      </c>
      <c r="K273" s="96">
        <v>2015</v>
      </c>
    </row>
    <row r="274" spans="2:11">
      <c r="B274" s="137"/>
      <c r="C274" s="137" t="s">
        <v>852</v>
      </c>
      <c r="D274" s="115">
        <v>0</v>
      </c>
      <c r="E274" s="117">
        <f t="shared" si="4"/>
        <v>0</v>
      </c>
      <c r="F274" s="115" t="s">
        <v>800</v>
      </c>
      <c r="I274" s="96" t="s">
        <v>63</v>
      </c>
      <c r="J274" s="96" t="s">
        <v>793</v>
      </c>
      <c r="K274" s="96">
        <v>2015</v>
      </c>
    </row>
    <row r="275" spans="2:11">
      <c r="B275" s="135"/>
      <c r="C275" s="135" t="s">
        <v>1959</v>
      </c>
      <c r="D275" s="115">
        <v>0</v>
      </c>
      <c r="E275" s="117">
        <f t="shared" si="4"/>
        <v>0</v>
      </c>
      <c r="F275" s="115" t="s">
        <v>800</v>
      </c>
      <c r="I275" s="96" t="s">
        <v>63</v>
      </c>
      <c r="J275" s="96" t="s">
        <v>793</v>
      </c>
      <c r="K275" s="96">
        <v>2015</v>
      </c>
    </row>
    <row r="276" spans="2:11">
      <c r="B276" s="135"/>
      <c r="C276" s="135" t="s">
        <v>1587</v>
      </c>
      <c r="D276" s="115">
        <v>0</v>
      </c>
      <c r="E276" s="117">
        <f t="shared" si="4"/>
        <v>0</v>
      </c>
      <c r="F276" s="115" t="s">
        <v>800</v>
      </c>
      <c r="I276" s="96" t="s">
        <v>63</v>
      </c>
      <c r="J276" s="96" t="s">
        <v>793</v>
      </c>
      <c r="K276" s="96">
        <v>2015</v>
      </c>
    </row>
    <row r="277" spans="2:11">
      <c r="B277" s="135"/>
      <c r="C277" s="135" t="s">
        <v>1983</v>
      </c>
      <c r="D277" s="115">
        <v>0</v>
      </c>
      <c r="E277" s="117">
        <f t="shared" si="4"/>
        <v>0</v>
      </c>
      <c r="F277" s="115" t="s">
        <v>800</v>
      </c>
      <c r="I277" s="96" t="s">
        <v>63</v>
      </c>
      <c r="J277" s="96" t="s">
        <v>793</v>
      </c>
      <c r="K277" s="96">
        <v>2015</v>
      </c>
    </row>
    <row r="278" spans="2:11">
      <c r="B278" s="135"/>
      <c r="C278" s="135" t="s">
        <v>1860</v>
      </c>
      <c r="D278" s="115">
        <v>0</v>
      </c>
      <c r="E278" s="117">
        <f t="shared" si="4"/>
        <v>0</v>
      </c>
      <c r="F278" s="115" t="s">
        <v>800</v>
      </c>
      <c r="I278" s="96" t="s">
        <v>63</v>
      </c>
      <c r="J278" s="96" t="s">
        <v>793</v>
      </c>
      <c r="K278" s="96">
        <v>2015</v>
      </c>
    </row>
    <row r="279" spans="2:11">
      <c r="B279" s="135"/>
      <c r="C279" s="135" t="s">
        <v>1502</v>
      </c>
      <c r="D279" s="115">
        <v>0</v>
      </c>
      <c r="E279" s="117">
        <f t="shared" si="4"/>
        <v>0</v>
      </c>
      <c r="F279" s="115" t="s">
        <v>800</v>
      </c>
      <c r="I279" s="96" t="s">
        <v>63</v>
      </c>
      <c r="J279" s="96" t="s">
        <v>793</v>
      </c>
      <c r="K279" s="96">
        <v>2015</v>
      </c>
    </row>
    <row r="280" spans="2:11">
      <c r="B280" s="135"/>
      <c r="C280" s="135" t="s">
        <v>1831</v>
      </c>
      <c r="D280" s="115">
        <v>0</v>
      </c>
      <c r="E280" s="117">
        <f t="shared" si="4"/>
        <v>0</v>
      </c>
      <c r="F280" s="115" t="s">
        <v>800</v>
      </c>
      <c r="I280" s="96" t="s">
        <v>63</v>
      </c>
      <c r="J280" s="96" t="s">
        <v>793</v>
      </c>
      <c r="K280" s="96">
        <v>2015</v>
      </c>
    </row>
    <row r="281" spans="2:11">
      <c r="B281" s="135"/>
      <c r="C281" s="135" t="s">
        <v>1862</v>
      </c>
      <c r="D281" s="115">
        <v>0</v>
      </c>
      <c r="E281" s="117">
        <f t="shared" si="4"/>
        <v>0</v>
      </c>
      <c r="F281" s="115" t="s">
        <v>800</v>
      </c>
      <c r="I281" s="96" t="s">
        <v>63</v>
      </c>
      <c r="J281" s="96" t="s">
        <v>793</v>
      </c>
      <c r="K281" s="96">
        <v>2015</v>
      </c>
    </row>
    <row r="282" spans="2:11">
      <c r="B282" s="135"/>
      <c r="C282" s="135" t="s">
        <v>1007</v>
      </c>
      <c r="D282" s="115">
        <v>0.4</v>
      </c>
      <c r="E282" s="117">
        <f t="shared" si="4"/>
        <v>5.3600000000000009E-2</v>
      </c>
      <c r="F282" s="115" t="s">
        <v>800</v>
      </c>
      <c r="I282" s="96" t="s">
        <v>63</v>
      </c>
      <c r="J282" s="96" t="s">
        <v>793</v>
      </c>
      <c r="K282" s="96">
        <v>2015</v>
      </c>
    </row>
    <row r="283" spans="2:11">
      <c r="B283" s="135"/>
      <c r="C283" s="135" t="s">
        <v>1600</v>
      </c>
      <c r="D283" s="115">
        <v>0</v>
      </c>
      <c r="E283" s="117">
        <f t="shared" si="4"/>
        <v>0</v>
      </c>
      <c r="F283" s="115" t="s">
        <v>800</v>
      </c>
      <c r="I283" s="96" t="s">
        <v>63</v>
      </c>
      <c r="J283" s="96" t="s">
        <v>793</v>
      </c>
      <c r="K283" s="96">
        <v>2015</v>
      </c>
    </row>
    <row r="284" spans="2:11">
      <c r="B284" s="135"/>
      <c r="C284" s="135" t="s">
        <v>1277</v>
      </c>
      <c r="D284" s="115">
        <v>0</v>
      </c>
      <c r="E284" s="117">
        <f t="shared" si="4"/>
        <v>0</v>
      </c>
      <c r="F284" s="115" t="s">
        <v>800</v>
      </c>
      <c r="I284" s="96" t="s">
        <v>63</v>
      </c>
      <c r="J284" s="96" t="s">
        <v>793</v>
      </c>
      <c r="K284" s="96">
        <v>2015</v>
      </c>
    </row>
    <row r="285" spans="2:11">
      <c r="B285" s="137"/>
      <c r="C285" s="137" t="s">
        <v>1219</v>
      </c>
      <c r="D285" s="115">
        <v>0</v>
      </c>
      <c r="E285" s="117">
        <f t="shared" si="4"/>
        <v>0</v>
      </c>
      <c r="F285" s="115" t="s">
        <v>800</v>
      </c>
      <c r="I285" s="96" t="s">
        <v>63</v>
      </c>
      <c r="J285" s="96" t="s">
        <v>793</v>
      </c>
      <c r="K285" s="96">
        <v>2015</v>
      </c>
    </row>
    <row r="286" spans="2:11">
      <c r="B286" s="137"/>
      <c r="C286" s="137" t="s">
        <v>1681</v>
      </c>
      <c r="D286" s="115">
        <v>0</v>
      </c>
      <c r="E286" s="117">
        <f t="shared" si="4"/>
        <v>0</v>
      </c>
      <c r="F286" s="115" t="s">
        <v>800</v>
      </c>
      <c r="I286" s="96" t="s">
        <v>63</v>
      </c>
      <c r="J286" s="96" t="s">
        <v>793</v>
      </c>
      <c r="K286" s="96">
        <v>2015</v>
      </c>
    </row>
    <row r="287" spans="2:11">
      <c r="B287" s="135"/>
      <c r="C287" s="135" t="s">
        <v>868</v>
      </c>
      <c r="D287" s="115">
        <v>0</v>
      </c>
      <c r="E287" s="117">
        <f t="shared" si="4"/>
        <v>0</v>
      </c>
      <c r="F287" s="115" t="s">
        <v>800</v>
      </c>
      <c r="I287" s="96" t="s">
        <v>63</v>
      </c>
      <c r="J287" s="96" t="s">
        <v>793</v>
      </c>
      <c r="K287" s="96">
        <v>2015</v>
      </c>
    </row>
    <row r="288" spans="2:11">
      <c r="B288" s="135"/>
      <c r="C288" s="135" t="s">
        <v>1863</v>
      </c>
      <c r="D288" s="115">
        <v>0</v>
      </c>
      <c r="E288" s="117">
        <f t="shared" si="4"/>
        <v>0</v>
      </c>
      <c r="F288" s="115" t="s">
        <v>800</v>
      </c>
      <c r="I288" s="96" t="s">
        <v>63</v>
      </c>
      <c r="J288" s="96" t="s">
        <v>793</v>
      </c>
      <c r="K288" s="96">
        <v>2015</v>
      </c>
    </row>
    <row r="289" spans="1:18">
      <c r="B289" s="135"/>
      <c r="C289" s="135" t="s">
        <v>1984</v>
      </c>
      <c r="D289" s="115">
        <v>0</v>
      </c>
      <c r="E289" s="117">
        <f t="shared" si="4"/>
        <v>0</v>
      </c>
      <c r="F289" s="115" t="s">
        <v>800</v>
      </c>
      <c r="I289" s="96" t="s">
        <v>63</v>
      </c>
      <c r="J289" s="96" t="s">
        <v>793</v>
      </c>
      <c r="K289" s="96">
        <v>2015</v>
      </c>
    </row>
    <row r="290" spans="1:18">
      <c r="B290" s="137"/>
      <c r="C290" s="137" t="s">
        <v>1507</v>
      </c>
      <c r="D290" s="115">
        <v>0</v>
      </c>
      <c r="E290" s="117">
        <f t="shared" si="4"/>
        <v>0</v>
      </c>
      <c r="F290" s="115" t="s">
        <v>800</v>
      </c>
      <c r="I290" s="96" t="s">
        <v>63</v>
      </c>
      <c r="J290" s="96" t="s">
        <v>793</v>
      </c>
      <c r="K290" s="96">
        <v>2015</v>
      </c>
    </row>
    <row r="291" spans="1:18">
      <c r="B291" s="137"/>
      <c r="C291" s="137" t="s">
        <v>1864</v>
      </c>
      <c r="D291" s="115">
        <v>0</v>
      </c>
      <c r="E291" s="117">
        <f t="shared" si="4"/>
        <v>0</v>
      </c>
      <c r="F291" s="115" t="s">
        <v>800</v>
      </c>
      <c r="I291" s="96" t="s">
        <v>63</v>
      </c>
      <c r="J291" s="96" t="s">
        <v>793</v>
      </c>
      <c r="K291" s="96">
        <v>2015</v>
      </c>
    </row>
    <row r="292" spans="1:18">
      <c r="B292" s="135"/>
      <c r="C292" s="135" t="s">
        <v>872</v>
      </c>
      <c r="D292" s="115">
        <v>0</v>
      </c>
      <c r="E292" s="117">
        <f t="shared" si="4"/>
        <v>0</v>
      </c>
      <c r="F292" s="115" t="s">
        <v>800</v>
      </c>
      <c r="I292" s="96" t="s">
        <v>63</v>
      </c>
      <c r="J292" s="96" t="s">
        <v>793</v>
      </c>
      <c r="K292" s="96">
        <v>2015</v>
      </c>
    </row>
    <row r="293" spans="1:18">
      <c r="B293" s="135"/>
      <c r="C293" s="135" t="s">
        <v>857</v>
      </c>
      <c r="D293" s="115">
        <v>0.2</v>
      </c>
      <c r="E293" s="117">
        <f t="shared" si="4"/>
        <v>2.6800000000000004E-2</v>
      </c>
      <c r="F293" s="115" t="s">
        <v>800</v>
      </c>
      <c r="I293" s="96" t="s">
        <v>63</v>
      </c>
      <c r="J293" s="96" t="s">
        <v>793</v>
      </c>
      <c r="K293" s="96">
        <v>2015</v>
      </c>
    </row>
    <row r="294" spans="1:18">
      <c r="B294" s="137"/>
      <c r="C294" s="137" t="s">
        <v>863</v>
      </c>
      <c r="D294" s="115">
        <v>0</v>
      </c>
      <c r="E294" s="117">
        <f t="shared" si="4"/>
        <v>0</v>
      </c>
      <c r="F294" s="115" t="s">
        <v>800</v>
      </c>
      <c r="I294" s="96" t="s">
        <v>63</v>
      </c>
      <c r="J294" s="96" t="s">
        <v>793</v>
      </c>
      <c r="K294" s="96">
        <v>2015</v>
      </c>
    </row>
    <row r="295" spans="1:18">
      <c r="B295" s="137"/>
      <c r="C295" s="137" t="s">
        <v>725</v>
      </c>
      <c r="D295" s="115">
        <v>0.5</v>
      </c>
      <c r="E295" s="117">
        <f t="shared" si="4"/>
        <v>6.7000000000000004E-2</v>
      </c>
      <c r="F295" s="115" t="s">
        <v>800</v>
      </c>
      <c r="I295" s="96" t="s">
        <v>63</v>
      </c>
      <c r="J295" s="96" t="s">
        <v>793</v>
      </c>
      <c r="K295" s="96">
        <v>2015</v>
      </c>
    </row>
    <row r="296" spans="1:18">
      <c r="B296" s="137"/>
      <c r="C296" s="137" t="s">
        <v>882</v>
      </c>
      <c r="D296" s="115">
        <v>0</v>
      </c>
      <c r="E296" s="117">
        <f t="shared" si="4"/>
        <v>0</v>
      </c>
      <c r="F296" s="115" t="s">
        <v>800</v>
      </c>
      <c r="I296" s="96" t="s">
        <v>63</v>
      </c>
      <c r="J296" s="96" t="s">
        <v>793</v>
      </c>
      <c r="K296" s="96">
        <v>2015</v>
      </c>
    </row>
    <row r="297" spans="1:18">
      <c r="B297" s="135"/>
      <c r="C297" s="135" t="s">
        <v>1865</v>
      </c>
      <c r="D297" s="115">
        <v>0</v>
      </c>
      <c r="E297" s="117">
        <f t="shared" si="4"/>
        <v>0</v>
      </c>
      <c r="F297" s="115" t="s">
        <v>800</v>
      </c>
      <c r="I297" s="96" t="s">
        <v>63</v>
      </c>
      <c r="J297" s="96" t="s">
        <v>793</v>
      </c>
      <c r="K297" s="96">
        <v>2015</v>
      </c>
    </row>
    <row r="298" spans="1:18">
      <c r="B298" s="135"/>
      <c r="C298" s="135" t="s">
        <v>1209</v>
      </c>
      <c r="D298" s="115">
        <v>0</v>
      </c>
      <c r="E298" s="117">
        <f t="shared" si="4"/>
        <v>0</v>
      </c>
      <c r="F298" s="115" t="s">
        <v>800</v>
      </c>
      <c r="I298" s="96" t="s">
        <v>63</v>
      </c>
      <c r="J298" s="96" t="s">
        <v>793</v>
      </c>
      <c r="K298" s="96">
        <v>2015</v>
      </c>
    </row>
    <row r="299" spans="1:18" s="133" customFormat="1" ht="13.9" customHeight="1">
      <c r="A299" s="130"/>
      <c r="B299" s="138"/>
      <c r="C299" s="138" t="s">
        <v>883</v>
      </c>
      <c r="D299" s="131">
        <v>0.2</v>
      </c>
      <c r="E299" s="117">
        <f t="shared" si="4"/>
        <v>2.6800000000000004E-2</v>
      </c>
      <c r="F299" s="131" t="s">
        <v>800</v>
      </c>
      <c r="G299" s="130"/>
      <c r="H299" s="130"/>
      <c r="I299" s="96" t="s">
        <v>63</v>
      </c>
      <c r="J299" s="96" t="s">
        <v>793</v>
      </c>
      <c r="K299" s="96">
        <v>2015</v>
      </c>
      <c r="L299" s="130"/>
      <c r="M299" s="130"/>
      <c r="N299" s="130"/>
      <c r="O299" s="130"/>
      <c r="P299" s="130"/>
      <c r="Q299" s="130"/>
      <c r="R299" s="130"/>
    </row>
    <row r="300" spans="1:18" s="182" customFormat="1" ht="13.9" customHeight="1">
      <c r="A300" s="120" t="s">
        <v>676</v>
      </c>
      <c r="B300" s="181"/>
      <c r="C300" s="181"/>
      <c r="D300" s="181"/>
      <c r="E300" s="185">
        <v>0.153</v>
      </c>
      <c r="F300" s="181"/>
      <c r="G300" s="180"/>
      <c r="H300" s="180"/>
      <c r="I300" s="187"/>
      <c r="J300" s="187"/>
      <c r="K300" s="183"/>
      <c r="L300" s="180"/>
      <c r="M300" s="180"/>
      <c r="N300" s="180"/>
      <c r="O300" s="180"/>
      <c r="P300" s="180"/>
      <c r="Q300" s="180"/>
      <c r="R300" s="180"/>
    </row>
    <row r="301" spans="1:18">
      <c r="B301" s="135"/>
      <c r="C301" s="135" t="s">
        <v>1850</v>
      </c>
      <c r="D301" s="115">
        <v>0</v>
      </c>
      <c r="E301" s="117">
        <f>D301*E$300</f>
        <v>0</v>
      </c>
      <c r="F301" s="115" t="s">
        <v>800</v>
      </c>
      <c r="I301" s="96" t="s">
        <v>63</v>
      </c>
      <c r="J301" s="96" t="s">
        <v>793</v>
      </c>
      <c r="K301" s="96">
        <v>2015</v>
      </c>
    </row>
    <row r="302" spans="1:18">
      <c r="B302" s="135"/>
      <c r="C302" s="135" t="s">
        <v>2009</v>
      </c>
      <c r="D302" s="115">
        <v>0</v>
      </c>
      <c r="E302" s="117">
        <f t="shared" ref="E302:E365" si="5">D302*E$300</f>
        <v>0</v>
      </c>
      <c r="F302" s="115" t="s">
        <v>800</v>
      </c>
      <c r="I302" s="96" t="s">
        <v>63</v>
      </c>
      <c r="J302" s="96" t="s">
        <v>793</v>
      </c>
      <c r="K302" s="96">
        <v>2015</v>
      </c>
    </row>
    <row r="303" spans="1:18">
      <c r="B303" s="137"/>
      <c r="C303" s="137" t="s">
        <v>2010</v>
      </c>
      <c r="D303" s="115">
        <v>0</v>
      </c>
      <c r="E303" s="117">
        <f t="shared" si="5"/>
        <v>0</v>
      </c>
      <c r="F303" s="115" t="s">
        <v>800</v>
      </c>
      <c r="I303" s="96" t="s">
        <v>63</v>
      </c>
      <c r="J303" s="96" t="s">
        <v>793</v>
      </c>
      <c r="K303" s="96">
        <v>2015</v>
      </c>
    </row>
    <row r="304" spans="1:18">
      <c r="B304" s="137"/>
      <c r="C304" s="137" t="s">
        <v>1585</v>
      </c>
      <c r="D304" s="115">
        <v>0</v>
      </c>
      <c r="E304" s="117">
        <f t="shared" si="5"/>
        <v>0</v>
      </c>
      <c r="F304" s="115" t="s">
        <v>800</v>
      </c>
      <c r="I304" s="96" t="s">
        <v>63</v>
      </c>
      <c r="J304" s="96" t="s">
        <v>793</v>
      </c>
      <c r="K304" s="96">
        <v>2015</v>
      </c>
    </row>
    <row r="305" spans="2:11">
      <c r="B305" s="135"/>
      <c r="C305" s="135" t="s">
        <v>1446</v>
      </c>
      <c r="D305" s="115">
        <v>0</v>
      </c>
      <c r="E305" s="117">
        <f t="shared" si="5"/>
        <v>0</v>
      </c>
      <c r="F305" s="115" t="s">
        <v>800</v>
      </c>
      <c r="I305" s="96" t="s">
        <v>63</v>
      </c>
      <c r="J305" s="96" t="s">
        <v>793</v>
      </c>
      <c r="K305" s="96">
        <v>2015</v>
      </c>
    </row>
    <row r="306" spans="2:11">
      <c r="B306" s="137"/>
      <c r="C306" s="137" t="s">
        <v>1851</v>
      </c>
      <c r="D306" s="115">
        <v>0</v>
      </c>
      <c r="E306" s="117">
        <f t="shared" si="5"/>
        <v>0</v>
      </c>
      <c r="F306" s="115" t="s">
        <v>800</v>
      </c>
      <c r="I306" s="96" t="s">
        <v>63</v>
      </c>
      <c r="J306" s="96" t="s">
        <v>793</v>
      </c>
      <c r="K306" s="96">
        <v>2015</v>
      </c>
    </row>
    <row r="307" spans="2:11">
      <c r="B307" s="135"/>
      <c r="C307" s="135" t="s">
        <v>768</v>
      </c>
      <c r="D307" s="115">
        <v>0</v>
      </c>
      <c r="E307" s="117">
        <f t="shared" si="5"/>
        <v>0</v>
      </c>
      <c r="F307" s="115" t="s">
        <v>800</v>
      </c>
      <c r="I307" s="96" t="s">
        <v>63</v>
      </c>
      <c r="J307" s="96" t="s">
        <v>793</v>
      </c>
      <c r="K307" s="96">
        <v>2015</v>
      </c>
    </row>
    <row r="308" spans="2:11">
      <c r="B308" s="135"/>
      <c r="C308" s="135" t="s">
        <v>1852</v>
      </c>
      <c r="D308" s="115">
        <v>0</v>
      </c>
      <c r="E308" s="117">
        <f t="shared" si="5"/>
        <v>0</v>
      </c>
      <c r="F308" s="115" t="s">
        <v>800</v>
      </c>
      <c r="I308" s="96" t="s">
        <v>63</v>
      </c>
      <c r="J308" s="96" t="s">
        <v>793</v>
      </c>
      <c r="K308" s="96">
        <v>2015</v>
      </c>
    </row>
    <row r="309" spans="2:11">
      <c r="B309" s="135"/>
      <c r="C309" s="135" t="s">
        <v>810</v>
      </c>
      <c r="D309" s="115">
        <v>0</v>
      </c>
      <c r="E309" s="117">
        <f t="shared" si="5"/>
        <v>0</v>
      </c>
      <c r="F309" s="115" t="s">
        <v>800</v>
      </c>
      <c r="I309" s="96" t="s">
        <v>63</v>
      </c>
      <c r="J309" s="96" t="s">
        <v>793</v>
      </c>
      <c r="K309" s="96">
        <v>2015</v>
      </c>
    </row>
    <row r="310" spans="2:11">
      <c r="B310" s="135"/>
      <c r="C310" s="135" t="s">
        <v>817</v>
      </c>
      <c r="D310" s="115">
        <v>0.1</v>
      </c>
      <c r="E310" s="117">
        <f t="shared" si="5"/>
        <v>1.5300000000000001E-2</v>
      </c>
      <c r="F310" s="115" t="s">
        <v>800</v>
      </c>
      <c r="I310" s="96" t="s">
        <v>63</v>
      </c>
      <c r="J310" s="96" t="s">
        <v>793</v>
      </c>
      <c r="K310" s="96">
        <v>2015</v>
      </c>
    </row>
    <row r="311" spans="2:11">
      <c r="B311" s="137"/>
      <c r="C311" s="137" t="s">
        <v>1981</v>
      </c>
      <c r="D311" s="115">
        <v>1.5</v>
      </c>
      <c r="E311" s="117">
        <f t="shared" si="5"/>
        <v>0.22949999999999998</v>
      </c>
      <c r="F311" s="115" t="s">
        <v>800</v>
      </c>
      <c r="I311" s="96" t="s">
        <v>63</v>
      </c>
      <c r="J311" s="96" t="s">
        <v>793</v>
      </c>
      <c r="K311" s="96">
        <v>2015</v>
      </c>
    </row>
    <row r="312" spans="2:11">
      <c r="B312" s="135"/>
      <c r="C312" s="135" t="s">
        <v>920</v>
      </c>
      <c r="D312" s="115">
        <v>5.7</v>
      </c>
      <c r="E312" s="117">
        <f t="shared" si="5"/>
        <v>0.87209999999999999</v>
      </c>
      <c r="F312" s="115" t="s">
        <v>800</v>
      </c>
      <c r="I312" s="96" t="s">
        <v>63</v>
      </c>
      <c r="J312" s="96" t="s">
        <v>793</v>
      </c>
      <c r="K312" s="96">
        <v>2015</v>
      </c>
    </row>
    <row r="313" spans="2:11">
      <c r="B313" s="135"/>
      <c r="C313" s="135" t="s">
        <v>1352</v>
      </c>
      <c r="D313" s="115">
        <v>0.6</v>
      </c>
      <c r="E313" s="117">
        <f t="shared" si="5"/>
        <v>9.1799999999999993E-2</v>
      </c>
      <c r="F313" s="115" t="s">
        <v>800</v>
      </c>
      <c r="I313" s="96" t="s">
        <v>63</v>
      </c>
      <c r="J313" s="96" t="s">
        <v>793</v>
      </c>
      <c r="K313" s="96">
        <v>2015</v>
      </c>
    </row>
    <row r="314" spans="2:11">
      <c r="B314" s="135"/>
      <c r="C314" s="135" t="s">
        <v>1150</v>
      </c>
      <c r="D314" s="115">
        <v>0</v>
      </c>
      <c r="E314" s="117">
        <f t="shared" si="5"/>
        <v>0</v>
      </c>
      <c r="F314" s="115" t="s">
        <v>800</v>
      </c>
      <c r="I314" s="96" t="s">
        <v>63</v>
      </c>
      <c r="J314" s="96" t="s">
        <v>793</v>
      </c>
      <c r="K314" s="96">
        <v>2015</v>
      </c>
    </row>
    <row r="315" spans="2:11">
      <c r="B315" s="135"/>
      <c r="C315" s="135" t="s">
        <v>1768</v>
      </c>
      <c r="D315" s="115">
        <v>2.6</v>
      </c>
      <c r="E315" s="117">
        <f t="shared" si="5"/>
        <v>0.39779999999999999</v>
      </c>
      <c r="F315" s="115" t="s">
        <v>800</v>
      </c>
      <c r="I315" s="96" t="s">
        <v>63</v>
      </c>
      <c r="J315" s="96" t="s">
        <v>793</v>
      </c>
      <c r="K315" s="96">
        <v>2015</v>
      </c>
    </row>
    <row r="316" spans="2:11">
      <c r="B316" s="135"/>
      <c r="C316" s="135" t="s">
        <v>824</v>
      </c>
      <c r="D316" s="115">
        <v>29.7</v>
      </c>
      <c r="E316" s="117">
        <f t="shared" si="5"/>
        <v>4.5440999999999994</v>
      </c>
      <c r="F316" s="115" t="s">
        <v>800</v>
      </c>
      <c r="I316" s="96" t="s">
        <v>63</v>
      </c>
      <c r="J316" s="96" t="s">
        <v>793</v>
      </c>
      <c r="K316" s="96">
        <v>2015</v>
      </c>
    </row>
    <row r="317" spans="2:11">
      <c r="B317" s="137"/>
      <c r="C317" s="137" t="s">
        <v>1853</v>
      </c>
      <c r="D317" s="115">
        <v>0</v>
      </c>
      <c r="E317" s="117">
        <f t="shared" si="5"/>
        <v>0</v>
      </c>
      <c r="F317" s="115" t="s">
        <v>800</v>
      </c>
      <c r="I317" s="96" t="s">
        <v>63</v>
      </c>
      <c r="J317" s="96" t="s">
        <v>793</v>
      </c>
      <c r="K317" s="96">
        <v>2015</v>
      </c>
    </row>
    <row r="318" spans="2:11">
      <c r="B318" s="135"/>
      <c r="C318" s="135" t="s">
        <v>764</v>
      </c>
      <c r="D318" s="115">
        <v>0</v>
      </c>
      <c r="E318" s="117">
        <f t="shared" si="5"/>
        <v>0</v>
      </c>
      <c r="F318" s="115" t="s">
        <v>800</v>
      </c>
      <c r="I318" s="96" t="s">
        <v>63</v>
      </c>
      <c r="J318" s="96" t="s">
        <v>793</v>
      </c>
      <c r="K318" s="96">
        <v>2015</v>
      </c>
    </row>
    <row r="319" spans="2:11">
      <c r="B319" s="135"/>
      <c r="C319" s="135" t="s">
        <v>1982</v>
      </c>
      <c r="D319" s="115">
        <v>0.2</v>
      </c>
      <c r="E319" s="117">
        <f t="shared" si="5"/>
        <v>3.0600000000000002E-2</v>
      </c>
      <c r="F319" s="115" t="s">
        <v>800</v>
      </c>
      <c r="I319" s="96" t="s">
        <v>63</v>
      </c>
      <c r="J319" s="96" t="s">
        <v>793</v>
      </c>
      <c r="K319" s="96">
        <v>2015</v>
      </c>
    </row>
    <row r="320" spans="2:11">
      <c r="B320" s="135"/>
      <c r="C320" s="135" t="s">
        <v>829</v>
      </c>
      <c r="D320" s="115">
        <v>2.2999999999999998</v>
      </c>
      <c r="E320" s="117">
        <f t="shared" si="5"/>
        <v>0.35189999999999999</v>
      </c>
      <c r="F320" s="115" t="s">
        <v>800</v>
      </c>
      <c r="I320" s="96" t="s">
        <v>63</v>
      </c>
      <c r="J320" s="96" t="s">
        <v>793</v>
      </c>
      <c r="K320" s="96">
        <v>2015</v>
      </c>
    </row>
    <row r="321" spans="2:11">
      <c r="B321" s="135"/>
      <c r="C321" s="135" t="s">
        <v>1855</v>
      </c>
      <c r="D321" s="115">
        <v>0</v>
      </c>
      <c r="E321" s="117">
        <f t="shared" si="5"/>
        <v>0</v>
      </c>
      <c r="F321" s="115" t="s">
        <v>800</v>
      </c>
      <c r="I321" s="96" t="s">
        <v>63</v>
      </c>
      <c r="J321" s="96" t="s">
        <v>793</v>
      </c>
      <c r="K321" s="96">
        <v>2015</v>
      </c>
    </row>
    <row r="322" spans="2:11">
      <c r="B322" s="137"/>
      <c r="C322" s="137" t="s">
        <v>1856</v>
      </c>
      <c r="D322" s="115">
        <v>0</v>
      </c>
      <c r="E322" s="117">
        <f t="shared" si="5"/>
        <v>0</v>
      </c>
      <c r="F322" s="115" t="s">
        <v>800</v>
      </c>
      <c r="I322" s="96" t="s">
        <v>63</v>
      </c>
      <c r="J322" s="96" t="s">
        <v>793</v>
      </c>
      <c r="K322" s="96">
        <v>2015</v>
      </c>
    </row>
    <row r="323" spans="2:11">
      <c r="B323" s="135"/>
      <c r="C323" s="135" t="s">
        <v>1488</v>
      </c>
      <c r="D323" s="115">
        <v>0.1</v>
      </c>
      <c r="E323" s="117">
        <f t="shared" si="5"/>
        <v>1.5300000000000001E-2</v>
      </c>
      <c r="F323" s="115" t="s">
        <v>800</v>
      </c>
      <c r="I323" s="96" t="s">
        <v>63</v>
      </c>
      <c r="J323" s="96" t="s">
        <v>793</v>
      </c>
      <c r="K323" s="96">
        <v>2015</v>
      </c>
    </row>
    <row r="324" spans="2:11">
      <c r="B324" s="135"/>
      <c r="C324" s="135" t="s">
        <v>1586</v>
      </c>
      <c r="D324" s="115">
        <v>18.5</v>
      </c>
      <c r="E324" s="117">
        <f t="shared" si="5"/>
        <v>2.8304999999999998</v>
      </c>
      <c r="F324" s="115" t="s">
        <v>800</v>
      </c>
      <c r="I324" s="96" t="s">
        <v>63</v>
      </c>
      <c r="J324" s="96" t="s">
        <v>793</v>
      </c>
      <c r="K324" s="96">
        <v>2015</v>
      </c>
    </row>
    <row r="325" spans="2:11">
      <c r="B325" s="135"/>
      <c r="C325" s="135" t="s">
        <v>831</v>
      </c>
      <c r="D325" s="115">
        <v>15.6</v>
      </c>
      <c r="E325" s="117">
        <f t="shared" si="5"/>
        <v>2.3868</v>
      </c>
      <c r="F325" s="115" t="s">
        <v>800</v>
      </c>
      <c r="I325" s="96" t="s">
        <v>63</v>
      </c>
      <c r="J325" s="96" t="s">
        <v>793</v>
      </c>
      <c r="K325" s="96">
        <v>2015</v>
      </c>
    </row>
    <row r="326" spans="2:11">
      <c r="B326" s="135"/>
      <c r="C326" s="135" t="s">
        <v>962</v>
      </c>
      <c r="D326" s="115">
        <v>0</v>
      </c>
      <c r="E326" s="117">
        <f t="shared" si="5"/>
        <v>0</v>
      </c>
      <c r="F326" s="115" t="s">
        <v>800</v>
      </c>
      <c r="I326" s="96" t="s">
        <v>63</v>
      </c>
      <c r="J326" s="96" t="s">
        <v>793</v>
      </c>
      <c r="K326" s="96">
        <v>2015</v>
      </c>
    </row>
    <row r="327" spans="2:11">
      <c r="B327" s="135"/>
      <c r="C327" s="135" t="s">
        <v>1891</v>
      </c>
      <c r="D327" s="115">
        <v>0</v>
      </c>
      <c r="E327" s="117">
        <f t="shared" si="5"/>
        <v>0</v>
      </c>
      <c r="F327" s="115" t="s">
        <v>800</v>
      </c>
      <c r="I327" s="96" t="s">
        <v>63</v>
      </c>
      <c r="J327" s="96" t="s">
        <v>793</v>
      </c>
      <c r="K327" s="96">
        <v>2015</v>
      </c>
    </row>
    <row r="328" spans="2:11">
      <c r="B328" s="135"/>
      <c r="C328" s="135" t="s">
        <v>745</v>
      </c>
      <c r="D328" s="115">
        <v>0</v>
      </c>
      <c r="E328" s="117">
        <f t="shared" si="5"/>
        <v>0</v>
      </c>
      <c r="F328" s="115" t="s">
        <v>800</v>
      </c>
      <c r="I328" s="96" t="s">
        <v>63</v>
      </c>
      <c r="J328" s="96" t="s">
        <v>793</v>
      </c>
      <c r="K328" s="96">
        <v>2015</v>
      </c>
    </row>
    <row r="329" spans="2:11">
      <c r="B329" s="137"/>
      <c r="C329" s="137" t="s">
        <v>1861</v>
      </c>
      <c r="D329" s="115">
        <v>0</v>
      </c>
      <c r="E329" s="117">
        <f t="shared" si="5"/>
        <v>0</v>
      </c>
      <c r="F329" s="115" t="s">
        <v>800</v>
      </c>
      <c r="I329" s="96" t="s">
        <v>63</v>
      </c>
      <c r="J329" s="96" t="s">
        <v>793</v>
      </c>
      <c r="K329" s="96">
        <v>2015</v>
      </c>
    </row>
    <row r="330" spans="2:11">
      <c r="B330" s="137"/>
      <c r="C330" s="137" t="s">
        <v>2066</v>
      </c>
      <c r="D330" s="115">
        <v>0</v>
      </c>
      <c r="E330" s="117">
        <f t="shared" si="5"/>
        <v>0</v>
      </c>
      <c r="F330" s="115" t="s">
        <v>800</v>
      </c>
      <c r="I330" s="96" t="s">
        <v>63</v>
      </c>
      <c r="J330" s="96" t="s">
        <v>793</v>
      </c>
      <c r="K330" s="96">
        <v>2015</v>
      </c>
    </row>
    <row r="331" spans="2:11">
      <c r="B331" s="135"/>
      <c r="C331" s="135" t="s">
        <v>839</v>
      </c>
      <c r="D331" s="115">
        <v>0</v>
      </c>
      <c r="E331" s="117">
        <f t="shared" si="5"/>
        <v>0</v>
      </c>
      <c r="F331" s="115" t="s">
        <v>800</v>
      </c>
      <c r="I331" s="96" t="s">
        <v>63</v>
      </c>
      <c r="J331" s="96" t="s">
        <v>793</v>
      </c>
      <c r="K331" s="96">
        <v>2015</v>
      </c>
    </row>
    <row r="332" spans="2:11">
      <c r="B332" s="137"/>
      <c r="C332" s="137" t="s">
        <v>772</v>
      </c>
      <c r="D332" s="115">
        <v>0</v>
      </c>
      <c r="E332" s="117">
        <f t="shared" si="5"/>
        <v>0</v>
      </c>
      <c r="F332" s="115" t="s">
        <v>800</v>
      </c>
      <c r="I332" s="96" t="s">
        <v>63</v>
      </c>
      <c r="J332" s="96" t="s">
        <v>793</v>
      </c>
      <c r="K332" s="96">
        <v>2015</v>
      </c>
    </row>
    <row r="333" spans="2:11">
      <c r="B333" s="135"/>
      <c r="C333" s="135" t="s">
        <v>1892</v>
      </c>
      <c r="D333" s="115">
        <v>0</v>
      </c>
      <c r="E333" s="117">
        <f t="shared" si="5"/>
        <v>0</v>
      </c>
      <c r="F333" s="115" t="s">
        <v>800</v>
      </c>
      <c r="I333" s="96" t="s">
        <v>63</v>
      </c>
      <c r="J333" s="96" t="s">
        <v>793</v>
      </c>
      <c r="K333" s="96">
        <v>2015</v>
      </c>
    </row>
    <row r="334" spans="2:11">
      <c r="B334" s="135"/>
      <c r="C334" s="135" t="s">
        <v>1403</v>
      </c>
      <c r="D334" s="115">
        <v>0</v>
      </c>
      <c r="E334" s="117">
        <f t="shared" si="5"/>
        <v>0</v>
      </c>
      <c r="F334" s="96" t="s">
        <v>800</v>
      </c>
      <c r="I334" s="96" t="s">
        <v>63</v>
      </c>
      <c r="J334" s="96" t="s">
        <v>793</v>
      </c>
      <c r="K334" s="96">
        <v>2015</v>
      </c>
    </row>
    <row r="335" spans="2:11">
      <c r="B335" s="137"/>
      <c r="C335" s="137" t="s">
        <v>1206</v>
      </c>
      <c r="D335" s="115">
        <v>0</v>
      </c>
      <c r="E335" s="117">
        <f t="shared" si="5"/>
        <v>0</v>
      </c>
      <c r="F335" s="115" t="s">
        <v>800</v>
      </c>
      <c r="I335" s="96" t="s">
        <v>63</v>
      </c>
      <c r="J335" s="96" t="s">
        <v>793</v>
      </c>
      <c r="K335" s="96">
        <v>2015</v>
      </c>
    </row>
    <row r="336" spans="2:11">
      <c r="B336" s="137"/>
      <c r="C336" s="137" t="s">
        <v>1854</v>
      </c>
      <c r="D336" s="115">
        <v>0</v>
      </c>
      <c r="E336" s="117">
        <f t="shared" si="5"/>
        <v>0</v>
      </c>
      <c r="F336" s="115" t="s">
        <v>800</v>
      </c>
      <c r="I336" s="96" t="s">
        <v>63</v>
      </c>
      <c r="J336" s="96" t="s">
        <v>793</v>
      </c>
      <c r="K336" s="96">
        <v>2015</v>
      </c>
    </row>
    <row r="337" spans="2:11">
      <c r="B337" s="137"/>
      <c r="C337" s="135" t="s">
        <v>1857</v>
      </c>
      <c r="D337" s="115">
        <v>0</v>
      </c>
      <c r="E337" s="117">
        <f t="shared" si="5"/>
        <v>0</v>
      </c>
      <c r="F337" s="115" t="s">
        <v>800</v>
      </c>
      <c r="I337" s="96" t="s">
        <v>63</v>
      </c>
      <c r="J337" s="96" t="s">
        <v>793</v>
      </c>
      <c r="K337" s="96">
        <v>2015</v>
      </c>
    </row>
    <row r="338" spans="2:11">
      <c r="B338" s="135"/>
      <c r="C338" s="137" t="s">
        <v>2011</v>
      </c>
      <c r="D338" s="115">
        <v>0</v>
      </c>
      <c r="E338" s="117">
        <f t="shared" si="5"/>
        <v>0</v>
      </c>
      <c r="F338" s="115" t="s">
        <v>800</v>
      </c>
      <c r="I338" s="96" t="s">
        <v>63</v>
      </c>
      <c r="J338" s="96" t="s">
        <v>793</v>
      </c>
      <c r="K338" s="96">
        <v>2015</v>
      </c>
    </row>
    <row r="339" spans="2:11">
      <c r="B339" s="137"/>
      <c r="C339" s="137" t="s">
        <v>1859</v>
      </c>
      <c r="D339" s="115">
        <v>0</v>
      </c>
      <c r="E339" s="117">
        <f t="shared" si="5"/>
        <v>0</v>
      </c>
      <c r="F339" s="115" t="s">
        <v>800</v>
      </c>
      <c r="I339" s="96" t="s">
        <v>63</v>
      </c>
      <c r="J339" s="96" t="s">
        <v>793</v>
      </c>
      <c r="K339" s="96">
        <v>2015</v>
      </c>
    </row>
    <row r="340" spans="2:11">
      <c r="B340" s="137"/>
      <c r="C340" s="137" t="s">
        <v>852</v>
      </c>
      <c r="D340" s="115">
        <v>0</v>
      </c>
      <c r="E340" s="117">
        <f t="shared" si="5"/>
        <v>0</v>
      </c>
      <c r="F340" s="115" t="s">
        <v>800</v>
      </c>
      <c r="I340" s="96" t="s">
        <v>63</v>
      </c>
      <c r="J340" s="96" t="s">
        <v>793</v>
      </c>
      <c r="K340" s="96">
        <v>2015</v>
      </c>
    </row>
    <row r="341" spans="2:11">
      <c r="B341" s="135"/>
      <c r="C341" s="135" t="s">
        <v>1959</v>
      </c>
      <c r="D341" s="115">
        <v>0</v>
      </c>
      <c r="E341" s="117">
        <f t="shared" si="5"/>
        <v>0</v>
      </c>
      <c r="F341" s="115" t="s">
        <v>800</v>
      </c>
      <c r="I341" s="96" t="s">
        <v>63</v>
      </c>
      <c r="J341" s="96" t="s">
        <v>793</v>
      </c>
      <c r="K341" s="96">
        <v>2015</v>
      </c>
    </row>
    <row r="342" spans="2:11">
      <c r="B342" s="135"/>
      <c r="C342" s="135" t="s">
        <v>1587</v>
      </c>
      <c r="D342" s="115">
        <v>0.3</v>
      </c>
      <c r="E342" s="117">
        <f t="shared" si="5"/>
        <v>4.5899999999999996E-2</v>
      </c>
      <c r="F342" s="115" t="s">
        <v>800</v>
      </c>
      <c r="I342" s="96" t="s">
        <v>63</v>
      </c>
      <c r="J342" s="96" t="s">
        <v>793</v>
      </c>
      <c r="K342" s="96">
        <v>2015</v>
      </c>
    </row>
    <row r="343" spans="2:11">
      <c r="B343" s="135"/>
      <c r="C343" s="135" t="s">
        <v>1983</v>
      </c>
      <c r="D343" s="115">
        <v>4.0999999999999996</v>
      </c>
      <c r="E343" s="117">
        <f t="shared" si="5"/>
        <v>0.62729999999999997</v>
      </c>
      <c r="F343" s="115" t="s">
        <v>800</v>
      </c>
      <c r="I343" s="96" t="s">
        <v>63</v>
      </c>
      <c r="J343" s="96" t="s">
        <v>793</v>
      </c>
      <c r="K343" s="96">
        <v>2015</v>
      </c>
    </row>
    <row r="344" spans="2:11">
      <c r="B344" s="135"/>
      <c r="C344" s="135" t="s">
        <v>1860</v>
      </c>
      <c r="D344" s="115">
        <v>0</v>
      </c>
      <c r="E344" s="117">
        <f t="shared" si="5"/>
        <v>0</v>
      </c>
      <c r="F344" s="115" t="s">
        <v>800</v>
      </c>
      <c r="I344" s="96" t="s">
        <v>63</v>
      </c>
      <c r="J344" s="96" t="s">
        <v>793</v>
      </c>
      <c r="K344" s="96">
        <v>2015</v>
      </c>
    </row>
    <row r="345" spans="2:11">
      <c r="B345" s="135"/>
      <c r="C345" s="135" t="s">
        <v>1502</v>
      </c>
      <c r="D345" s="115">
        <v>0</v>
      </c>
      <c r="E345" s="117">
        <f t="shared" si="5"/>
        <v>0</v>
      </c>
      <c r="F345" s="115" t="s">
        <v>800</v>
      </c>
      <c r="I345" s="96" t="s">
        <v>63</v>
      </c>
      <c r="J345" s="96" t="s">
        <v>793</v>
      </c>
      <c r="K345" s="96">
        <v>2015</v>
      </c>
    </row>
    <row r="346" spans="2:11">
      <c r="B346" s="135"/>
      <c r="C346" s="135" t="s">
        <v>1831</v>
      </c>
      <c r="D346" s="115">
        <v>0</v>
      </c>
      <c r="E346" s="117">
        <f t="shared" si="5"/>
        <v>0</v>
      </c>
      <c r="F346" s="115" t="s">
        <v>800</v>
      </c>
      <c r="I346" s="96" t="s">
        <v>63</v>
      </c>
      <c r="J346" s="96" t="s">
        <v>793</v>
      </c>
      <c r="K346" s="96">
        <v>2015</v>
      </c>
    </row>
    <row r="347" spans="2:11">
      <c r="B347" s="135"/>
      <c r="C347" s="135" t="s">
        <v>1862</v>
      </c>
      <c r="D347" s="115">
        <v>0</v>
      </c>
      <c r="E347" s="117">
        <f t="shared" si="5"/>
        <v>0</v>
      </c>
      <c r="F347" s="115" t="s">
        <v>800</v>
      </c>
      <c r="I347" s="96" t="s">
        <v>63</v>
      </c>
      <c r="J347" s="96" t="s">
        <v>793</v>
      </c>
      <c r="K347" s="96">
        <v>2015</v>
      </c>
    </row>
    <row r="348" spans="2:11">
      <c r="B348" s="135"/>
      <c r="C348" s="135" t="s">
        <v>1007</v>
      </c>
      <c r="D348" s="115">
        <v>10.5</v>
      </c>
      <c r="E348" s="117">
        <f t="shared" si="5"/>
        <v>1.6065</v>
      </c>
      <c r="F348" s="115" t="s">
        <v>800</v>
      </c>
      <c r="I348" s="96" t="s">
        <v>63</v>
      </c>
      <c r="J348" s="96" t="s">
        <v>793</v>
      </c>
      <c r="K348" s="96">
        <v>2015</v>
      </c>
    </row>
    <row r="349" spans="2:11">
      <c r="B349" s="135"/>
      <c r="C349" s="135" t="s">
        <v>1600</v>
      </c>
      <c r="D349" s="115">
        <v>0</v>
      </c>
      <c r="E349" s="117">
        <f t="shared" si="5"/>
        <v>0</v>
      </c>
      <c r="F349" s="115" t="s">
        <v>800</v>
      </c>
      <c r="I349" s="96" t="s">
        <v>63</v>
      </c>
      <c r="J349" s="96" t="s">
        <v>793</v>
      </c>
      <c r="K349" s="96">
        <v>2015</v>
      </c>
    </row>
    <row r="350" spans="2:11">
      <c r="B350" s="135"/>
      <c r="C350" s="135" t="s">
        <v>1277</v>
      </c>
      <c r="D350" s="115">
        <v>1.2</v>
      </c>
      <c r="E350" s="117">
        <f t="shared" si="5"/>
        <v>0.18359999999999999</v>
      </c>
      <c r="F350" s="115" t="s">
        <v>800</v>
      </c>
      <c r="I350" s="96" t="s">
        <v>63</v>
      </c>
      <c r="J350" s="96" t="s">
        <v>793</v>
      </c>
      <c r="K350" s="96">
        <v>2015</v>
      </c>
    </row>
    <row r="351" spans="2:11">
      <c r="B351" s="137"/>
      <c r="C351" s="137" t="s">
        <v>1219</v>
      </c>
      <c r="D351" s="115">
        <v>1.7</v>
      </c>
      <c r="E351" s="117">
        <f t="shared" si="5"/>
        <v>0.2601</v>
      </c>
      <c r="F351" s="115" t="s">
        <v>800</v>
      </c>
      <c r="I351" s="96" t="s">
        <v>63</v>
      </c>
      <c r="J351" s="96" t="s">
        <v>793</v>
      </c>
      <c r="K351" s="96">
        <v>2015</v>
      </c>
    </row>
    <row r="352" spans="2:11">
      <c r="B352" s="137"/>
      <c r="C352" s="137" t="s">
        <v>1681</v>
      </c>
      <c r="D352" s="115">
        <v>1.7</v>
      </c>
      <c r="E352" s="117">
        <f t="shared" si="5"/>
        <v>0.2601</v>
      </c>
      <c r="F352" s="115" t="s">
        <v>800</v>
      </c>
      <c r="I352" s="96" t="s">
        <v>63</v>
      </c>
      <c r="J352" s="96" t="s">
        <v>793</v>
      </c>
      <c r="K352" s="96">
        <v>2015</v>
      </c>
    </row>
    <row r="353" spans="1:18">
      <c r="B353" s="135"/>
      <c r="C353" s="135" t="s">
        <v>868</v>
      </c>
      <c r="D353" s="115">
        <v>0</v>
      </c>
      <c r="E353" s="117">
        <f t="shared" si="5"/>
        <v>0</v>
      </c>
      <c r="F353" s="115" t="s">
        <v>800</v>
      </c>
      <c r="I353" s="96" t="s">
        <v>63</v>
      </c>
      <c r="J353" s="96" t="s">
        <v>793</v>
      </c>
      <c r="K353" s="96">
        <v>2015</v>
      </c>
    </row>
    <row r="354" spans="1:18">
      <c r="B354" s="135"/>
      <c r="C354" s="135" t="s">
        <v>1863</v>
      </c>
      <c r="D354" s="115">
        <v>0</v>
      </c>
      <c r="E354" s="117">
        <f t="shared" si="5"/>
        <v>0</v>
      </c>
      <c r="F354" s="115" t="s">
        <v>800</v>
      </c>
      <c r="I354" s="96" t="s">
        <v>63</v>
      </c>
      <c r="J354" s="96" t="s">
        <v>793</v>
      </c>
      <c r="K354" s="96">
        <v>2015</v>
      </c>
    </row>
    <row r="355" spans="1:18">
      <c r="B355" s="137"/>
      <c r="C355" s="135" t="s">
        <v>1984</v>
      </c>
      <c r="D355" s="115">
        <v>0.6</v>
      </c>
      <c r="E355" s="117">
        <f t="shared" si="5"/>
        <v>9.1799999999999993E-2</v>
      </c>
      <c r="F355" s="115" t="s">
        <v>800</v>
      </c>
      <c r="I355" s="96" t="s">
        <v>63</v>
      </c>
      <c r="J355" s="96" t="s">
        <v>793</v>
      </c>
      <c r="K355" s="96">
        <v>2015</v>
      </c>
    </row>
    <row r="356" spans="1:18">
      <c r="B356" s="135"/>
      <c r="C356" s="137" t="s">
        <v>1507</v>
      </c>
      <c r="D356" s="115">
        <v>0</v>
      </c>
      <c r="E356" s="117">
        <f t="shared" si="5"/>
        <v>0</v>
      </c>
      <c r="F356" s="115" t="s">
        <v>800</v>
      </c>
      <c r="I356" s="96" t="s">
        <v>63</v>
      </c>
      <c r="J356" s="96" t="s">
        <v>793</v>
      </c>
      <c r="K356" s="96">
        <v>2015</v>
      </c>
    </row>
    <row r="357" spans="1:18">
      <c r="B357" s="137"/>
      <c r="C357" s="137" t="s">
        <v>1864</v>
      </c>
      <c r="D357" s="115">
        <v>0.1</v>
      </c>
      <c r="E357" s="117">
        <f t="shared" si="5"/>
        <v>1.5300000000000001E-2</v>
      </c>
      <c r="F357" s="115" t="s">
        <v>800</v>
      </c>
      <c r="I357" s="96" t="s">
        <v>63</v>
      </c>
      <c r="J357" s="96" t="s">
        <v>793</v>
      </c>
      <c r="K357" s="96">
        <v>2015</v>
      </c>
    </row>
    <row r="358" spans="1:18">
      <c r="B358" s="135"/>
      <c r="C358" s="135" t="s">
        <v>872</v>
      </c>
      <c r="D358" s="115">
        <v>1.4</v>
      </c>
      <c r="E358" s="117">
        <f t="shared" si="5"/>
        <v>0.21419999999999997</v>
      </c>
      <c r="F358" s="115" t="s">
        <v>800</v>
      </c>
      <c r="I358" s="96" t="s">
        <v>63</v>
      </c>
      <c r="J358" s="96" t="s">
        <v>793</v>
      </c>
      <c r="K358" s="96">
        <v>2015</v>
      </c>
    </row>
    <row r="359" spans="1:18">
      <c r="B359" s="135"/>
      <c r="C359" s="135" t="s">
        <v>857</v>
      </c>
      <c r="D359" s="115">
        <v>0</v>
      </c>
      <c r="E359" s="117">
        <f t="shared" si="5"/>
        <v>0</v>
      </c>
      <c r="F359" s="115" t="s">
        <v>800</v>
      </c>
      <c r="I359" s="96" t="s">
        <v>63</v>
      </c>
      <c r="J359" s="96" t="s">
        <v>793</v>
      </c>
      <c r="K359" s="96">
        <v>2015</v>
      </c>
    </row>
    <row r="360" spans="1:18">
      <c r="B360" s="137"/>
      <c r="C360" s="137" t="s">
        <v>863</v>
      </c>
      <c r="D360" s="115">
        <v>0</v>
      </c>
      <c r="E360" s="117">
        <f t="shared" si="5"/>
        <v>0</v>
      </c>
      <c r="F360" s="115" t="s">
        <v>800</v>
      </c>
      <c r="I360" s="96" t="s">
        <v>63</v>
      </c>
      <c r="J360" s="96" t="s">
        <v>793</v>
      </c>
      <c r="K360" s="96">
        <v>2015</v>
      </c>
    </row>
    <row r="361" spans="1:18">
      <c r="B361" s="137"/>
      <c r="C361" s="137" t="s">
        <v>725</v>
      </c>
      <c r="D361" s="115">
        <v>0</v>
      </c>
      <c r="E361" s="117">
        <f t="shared" si="5"/>
        <v>0</v>
      </c>
      <c r="F361" s="115" t="s">
        <v>800</v>
      </c>
      <c r="I361" s="96" t="s">
        <v>63</v>
      </c>
      <c r="J361" s="96" t="s">
        <v>793</v>
      </c>
      <c r="K361" s="96">
        <v>2015</v>
      </c>
    </row>
    <row r="362" spans="1:18">
      <c r="B362" s="137"/>
      <c r="C362" s="137" t="s">
        <v>882</v>
      </c>
      <c r="D362" s="115">
        <v>0</v>
      </c>
      <c r="E362" s="117">
        <f t="shared" si="5"/>
        <v>0</v>
      </c>
      <c r="F362" s="115" t="s">
        <v>800</v>
      </c>
      <c r="I362" s="96" t="s">
        <v>63</v>
      </c>
      <c r="J362" s="96" t="s">
        <v>793</v>
      </c>
      <c r="K362" s="96">
        <v>2015</v>
      </c>
    </row>
    <row r="363" spans="1:18">
      <c r="B363" s="135"/>
      <c r="C363" s="135" t="s">
        <v>1865</v>
      </c>
      <c r="D363" s="115">
        <v>0</v>
      </c>
      <c r="E363" s="117">
        <f t="shared" si="5"/>
        <v>0</v>
      </c>
      <c r="F363" s="115" t="s">
        <v>800</v>
      </c>
      <c r="I363" s="96" t="s">
        <v>63</v>
      </c>
      <c r="J363" s="96" t="s">
        <v>793</v>
      </c>
      <c r="K363" s="96">
        <v>2015</v>
      </c>
    </row>
    <row r="364" spans="1:18">
      <c r="B364" s="135"/>
      <c r="C364" s="135" t="s">
        <v>1209</v>
      </c>
      <c r="D364" s="115">
        <v>0</v>
      </c>
      <c r="E364" s="117">
        <f t="shared" si="5"/>
        <v>0</v>
      </c>
      <c r="F364" s="115" t="s">
        <v>800</v>
      </c>
      <c r="I364" s="96" t="s">
        <v>63</v>
      </c>
      <c r="J364" s="96" t="s">
        <v>793</v>
      </c>
      <c r="K364" s="96">
        <v>2015</v>
      </c>
    </row>
    <row r="365" spans="1:18" s="127" customFormat="1">
      <c r="A365" s="126"/>
      <c r="B365" s="141"/>
      <c r="C365" s="141" t="s">
        <v>883</v>
      </c>
      <c r="D365" s="136">
        <v>0.7</v>
      </c>
      <c r="E365" s="117">
        <f t="shared" si="5"/>
        <v>0.10709999999999999</v>
      </c>
      <c r="F365" s="136" t="s">
        <v>800</v>
      </c>
      <c r="G365" s="126"/>
      <c r="H365" s="126"/>
      <c r="I365" s="125" t="s">
        <v>63</v>
      </c>
      <c r="J365" s="125" t="s">
        <v>793</v>
      </c>
      <c r="K365" s="125">
        <v>2015</v>
      </c>
      <c r="L365" s="126"/>
      <c r="M365" s="126"/>
      <c r="N365" s="126"/>
      <c r="O365" s="126"/>
      <c r="P365" s="126"/>
      <c r="Q365" s="126"/>
      <c r="R365" s="126"/>
    </row>
    <row r="366" spans="1:18" s="186" customFormat="1">
      <c r="A366" s="184"/>
      <c r="B366" s="185"/>
      <c r="C366" s="185"/>
      <c r="D366" s="185"/>
      <c r="E366" s="185">
        <v>0.24199999999999999</v>
      </c>
      <c r="F366" s="185"/>
      <c r="G366" s="184"/>
      <c r="H366" s="184"/>
      <c r="I366" s="187"/>
      <c r="J366" s="187"/>
      <c r="K366" s="187"/>
      <c r="L366" s="184"/>
      <c r="M366" s="184"/>
      <c r="N366" s="184"/>
      <c r="O366" s="184"/>
      <c r="P366" s="184"/>
      <c r="Q366" s="184"/>
      <c r="R366" s="184"/>
    </row>
    <row r="367" spans="1:18">
      <c r="A367" s="117" t="s">
        <v>325</v>
      </c>
      <c r="B367" s="139"/>
      <c r="C367" s="135" t="s">
        <v>1850</v>
      </c>
      <c r="D367" s="115">
        <v>0.1</v>
      </c>
      <c r="E367" s="117">
        <f>D367*E$366</f>
        <v>2.4199999999999999E-2</v>
      </c>
      <c r="F367" s="96" t="s">
        <v>800</v>
      </c>
      <c r="I367" s="96" t="s">
        <v>63</v>
      </c>
      <c r="J367" s="96" t="s">
        <v>793</v>
      </c>
      <c r="K367" s="96">
        <v>2015</v>
      </c>
    </row>
    <row r="368" spans="1:18">
      <c r="B368" s="139"/>
      <c r="C368" s="135" t="s">
        <v>2009</v>
      </c>
      <c r="D368" s="115">
        <v>0</v>
      </c>
      <c r="E368" s="117">
        <f t="shared" ref="E368:E431" si="6">D368*E$366</f>
        <v>0</v>
      </c>
      <c r="F368" s="115" t="s">
        <v>800</v>
      </c>
      <c r="I368" s="96" t="s">
        <v>63</v>
      </c>
      <c r="J368" s="96" t="s">
        <v>793</v>
      </c>
      <c r="K368" s="96">
        <v>2015</v>
      </c>
    </row>
    <row r="369" spans="2:11">
      <c r="B369" s="139"/>
      <c r="C369" s="137" t="s">
        <v>2010</v>
      </c>
      <c r="D369" s="115">
        <v>0</v>
      </c>
      <c r="E369" s="117">
        <f t="shared" si="6"/>
        <v>0</v>
      </c>
      <c r="F369" s="115" t="s">
        <v>800</v>
      </c>
      <c r="I369" s="96" t="s">
        <v>63</v>
      </c>
      <c r="J369" s="96" t="s">
        <v>793</v>
      </c>
      <c r="K369" s="96">
        <v>2015</v>
      </c>
    </row>
    <row r="370" spans="2:11">
      <c r="B370" s="139"/>
      <c r="C370" s="137" t="s">
        <v>1585</v>
      </c>
      <c r="D370" s="115">
        <v>0.4</v>
      </c>
      <c r="E370" s="117">
        <f t="shared" si="6"/>
        <v>9.6799999999999997E-2</v>
      </c>
      <c r="F370" s="115" t="s">
        <v>800</v>
      </c>
      <c r="I370" s="96" t="s">
        <v>63</v>
      </c>
      <c r="J370" s="96" t="s">
        <v>793</v>
      </c>
      <c r="K370" s="96">
        <v>2015</v>
      </c>
    </row>
    <row r="371" spans="2:11">
      <c r="B371" s="139"/>
      <c r="C371" s="135" t="s">
        <v>1446</v>
      </c>
      <c r="D371" s="115">
        <v>0.1</v>
      </c>
      <c r="E371" s="117">
        <f t="shared" si="6"/>
        <v>2.4199999999999999E-2</v>
      </c>
      <c r="F371" s="115" t="s">
        <v>800</v>
      </c>
      <c r="I371" s="96" t="s">
        <v>63</v>
      </c>
      <c r="J371" s="96" t="s">
        <v>793</v>
      </c>
      <c r="K371" s="96">
        <v>2015</v>
      </c>
    </row>
    <row r="372" spans="2:11">
      <c r="B372" s="135"/>
      <c r="C372" s="137" t="s">
        <v>1851</v>
      </c>
      <c r="D372" s="115">
        <v>0.3</v>
      </c>
      <c r="E372" s="117">
        <f t="shared" si="6"/>
        <v>7.2599999999999998E-2</v>
      </c>
      <c r="F372" s="115" t="s">
        <v>800</v>
      </c>
      <c r="I372" s="96" t="s">
        <v>63</v>
      </c>
      <c r="J372" s="96" t="s">
        <v>793</v>
      </c>
      <c r="K372" s="96">
        <v>2015</v>
      </c>
    </row>
    <row r="373" spans="2:11">
      <c r="B373" s="137"/>
      <c r="C373" s="135" t="s">
        <v>768</v>
      </c>
      <c r="D373" s="115">
        <v>1.1000000000000001</v>
      </c>
      <c r="E373" s="117">
        <f t="shared" si="6"/>
        <v>0.26619999999999999</v>
      </c>
      <c r="F373" s="115" t="s">
        <v>800</v>
      </c>
      <c r="I373" s="96" t="s">
        <v>63</v>
      </c>
      <c r="J373" s="96" t="s">
        <v>793</v>
      </c>
      <c r="K373" s="96">
        <v>2015</v>
      </c>
    </row>
    <row r="374" spans="2:11">
      <c r="B374" s="135"/>
      <c r="C374" s="135" t="s">
        <v>1852</v>
      </c>
      <c r="D374" s="115">
        <v>0.1</v>
      </c>
      <c r="E374" s="117">
        <f t="shared" si="6"/>
        <v>2.4199999999999999E-2</v>
      </c>
      <c r="F374" s="115" t="s">
        <v>800</v>
      </c>
      <c r="I374" s="96" t="s">
        <v>63</v>
      </c>
      <c r="J374" s="96" t="s">
        <v>793</v>
      </c>
      <c r="K374" s="96">
        <v>2015</v>
      </c>
    </row>
    <row r="375" spans="2:11">
      <c r="B375" s="139"/>
      <c r="C375" s="135" t="s">
        <v>810</v>
      </c>
      <c r="D375" s="115">
        <v>0</v>
      </c>
      <c r="E375" s="117">
        <f t="shared" si="6"/>
        <v>0</v>
      </c>
      <c r="F375" s="115" t="s">
        <v>800</v>
      </c>
      <c r="I375" s="96" t="s">
        <v>63</v>
      </c>
      <c r="J375" s="96" t="s">
        <v>793</v>
      </c>
      <c r="K375" s="96">
        <v>2015</v>
      </c>
    </row>
    <row r="376" spans="2:11">
      <c r="B376" s="135"/>
      <c r="C376" s="135" t="s">
        <v>817</v>
      </c>
      <c r="D376" s="115">
        <v>0.9</v>
      </c>
      <c r="E376" s="117">
        <f t="shared" si="6"/>
        <v>0.21779999999999999</v>
      </c>
      <c r="F376" s="115" t="s">
        <v>800</v>
      </c>
      <c r="I376" s="96" t="s">
        <v>63</v>
      </c>
      <c r="J376" s="96" t="s">
        <v>793</v>
      </c>
      <c r="K376" s="96">
        <v>2015</v>
      </c>
    </row>
    <row r="377" spans="2:11">
      <c r="B377" s="135"/>
      <c r="C377" s="137" t="s">
        <v>1981</v>
      </c>
      <c r="D377" s="115">
        <v>0</v>
      </c>
      <c r="E377" s="117">
        <f t="shared" si="6"/>
        <v>0</v>
      </c>
      <c r="F377" s="115" t="s">
        <v>800</v>
      </c>
      <c r="I377" s="96" t="s">
        <v>63</v>
      </c>
      <c r="J377" s="96" t="s">
        <v>793</v>
      </c>
      <c r="K377" s="96">
        <v>2015</v>
      </c>
    </row>
    <row r="378" spans="2:11">
      <c r="B378" s="135"/>
      <c r="C378" s="135" t="s">
        <v>920</v>
      </c>
      <c r="D378" s="115">
        <v>0</v>
      </c>
      <c r="E378" s="117">
        <f t="shared" si="6"/>
        <v>0</v>
      </c>
      <c r="F378" s="115" t="s">
        <v>800</v>
      </c>
      <c r="I378" s="96" t="s">
        <v>63</v>
      </c>
      <c r="J378" s="96" t="s">
        <v>793</v>
      </c>
      <c r="K378" s="96">
        <v>2015</v>
      </c>
    </row>
    <row r="379" spans="2:11">
      <c r="B379" s="139"/>
      <c r="C379" s="135" t="s">
        <v>1352</v>
      </c>
      <c r="D379" s="115">
        <v>0.1</v>
      </c>
      <c r="E379" s="117">
        <f t="shared" si="6"/>
        <v>2.4199999999999999E-2</v>
      </c>
      <c r="F379" s="115" t="s">
        <v>800</v>
      </c>
      <c r="I379" s="96" t="s">
        <v>63</v>
      </c>
      <c r="J379" s="96" t="s">
        <v>793</v>
      </c>
      <c r="K379" s="96">
        <v>2015</v>
      </c>
    </row>
    <row r="380" spans="2:11">
      <c r="B380" s="135"/>
      <c r="C380" s="135" t="s">
        <v>1150</v>
      </c>
      <c r="D380" s="115">
        <v>0.2</v>
      </c>
      <c r="E380" s="117">
        <f t="shared" si="6"/>
        <v>4.8399999999999999E-2</v>
      </c>
      <c r="F380" s="115" t="s">
        <v>800</v>
      </c>
      <c r="I380" s="96" t="s">
        <v>63</v>
      </c>
      <c r="J380" s="96" t="s">
        <v>793</v>
      </c>
      <c r="K380" s="96">
        <v>2015</v>
      </c>
    </row>
    <row r="381" spans="2:11">
      <c r="B381" s="135"/>
      <c r="C381" s="135" t="s">
        <v>1768</v>
      </c>
      <c r="D381" s="115">
        <v>0</v>
      </c>
      <c r="E381" s="117">
        <f t="shared" si="6"/>
        <v>0</v>
      </c>
      <c r="F381" s="115" t="s">
        <v>800</v>
      </c>
      <c r="I381" s="96" t="s">
        <v>63</v>
      </c>
      <c r="J381" s="96" t="s">
        <v>793</v>
      </c>
      <c r="K381" s="96">
        <v>2015</v>
      </c>
    </row>
    <row r="382" spans="2:11">
      <c r="B382" s="139"/>
      <c r="C382" s="135" t="s">
        <v>824</v>
      </c>
      <c r="D382" s="115">
        <v>3.6</v>
      </c>
      <c r="E382" s="117">
        <f t="shared" si="6"/>
        <v>0.87119999999999997</v>
      </c>
      <c r="F382" s="115" t="s">
        <v>800</v>
      </c>
      <c r="I382" s="96" t="s">
        <v>63</v>
      </c>
      <c r="J382" s="96" t="s">
        <v>793</v>
      </c>
      <c r="K382" s="96">
        <v>2015</v>
      </c>
    </row>
    <row r="383" spans="2:11">
      <c r="B383" s="135"/>
      <c r="C383" s="137" t="s">
        <v>1853</v>
      </c>
      <c r="D383" s="115">
        <v>0.2</v>
      </c>
      <c r="E383" s="117">
        <f t="shared" si="6"/>
        <v>4.8399999999999999E-2</v>
      </c>
      <c r="F383" s="115" t="s">
        <v>800</v>
      </c>
      <c r="I383" s="96" t="s">
        <v>63</v>
      </c>
      <c r="J383" s="96" t="s">
        <v>793</v>
      </c>
      <c r="K383" s="96">
        <v>2015</v>
      </c>
    </row>
    <row r="384" spans="2:11">
      <c r="B384" s="135"/>
      <c r="C384" s="135" t="s">
        <v>764</v>
      </c>
      <c r="D384" s="115">
        <v>0.5</v>
      </c>
      <c r="E384" s="117">
        <f t="shared" si="6"/>
        <v>0.121</v>
      </c>
      <c r="F384" s="115" t="s">
        <v>800</v>
      </c>
      <c r="I384" s="96" t="s">
        <v>63</v>
      </c>
      <c r="J384" s="96" t="s">
        <v>793</v>
      </c>
      <c r="K384" s="96">
        <v>2015</v>
      </c>
    </row>
    <row r="385" spans="2:11">
      <c r="B385" s="139"/>
      <c r="C385" s="135" t="s">
        <v>1982</v>
      </c>
      <c r="D385" s="115">
        <v>0</v>
      </c>
      <c r="E385" s="117">
        <f t="shared" si="6"/>
        <v>0</v>
      </c>
      <c r="F385" s="115" t="s">
        <v>800</v>
      </c>
      <c r="I385" s="96" t="s">
        <v>63</v>
      </c>
      <c r="J385" s="96" t="s">
        <v>793</v>
      </c>
      <c r="K385" s="96">
        <v>2015</v>
      </c>
    </row>
    <row r="386" spans="2:11">
      <c r="B386" s="139"/>
      <c r="C386" s="135" t="s">
        <v>829</v>
      </c>
      <c r="D386" s="115">
        <v>0</v>
      </c>
      <c r="E386" s="117">
        <f t="shared" si="6"/>
        <v>0</v>
      </c>
      <c r="F386" s="115" t="s">
        <v>800</v>
      </c>
      <c r="I386" s="96" t="s">
        <v>63</v>
      </c>
      <c r="J386" s="96" t="s">
        <v>793</v>
      </c>
      <c r="K386" s="96">
        <v>2015</v>
      </c>
    </row>
    <row r="387" spans="2:11">
      <c r="B387" s="135"/>
      <c r="C387" s="135" t="s">
        <v>1855</v>
      </c>
      <c r="D387" s="115">
        <v>0.7</v>
      </c>
      <c r="E387" s="117">
        <f t="shared" si="6"/>
        <v>0.1694</v>
      </c>
      <c r="F387" s="115" t="s">
        <v>800</v>
      </c>
      <c r="I387" s="96" t="s">
        <v>63</v>
      </c>
      <c r="J387" s="96" t="s">
        <v>793</v>
      </c>
      <c r="K387" s="96">
        <v>2015</v>
      </c>
    </row>
    <row r="388" spans="2:11">
      <c r="B388" s="135"/>
      <c r="C388" s="137" t="s">
        <v>1856</v>
      </c>
      <c r="D388" s="115">
        <v>0.2</v>
      </c>
      <c r="E388" s="117">
        <f t="shared" si="6"/>
        <v>4.8399999999999999E-2</v>
      </c>
      <c r="F388" s="115" t="s">
        <v>800</v>
      </c>
      <c r="I388" s="96" t="s">
        <v>63</v>
      </c>
      <c r="J388" s="96" t="s">
        <v>793</v>
      </c>
      <c r="K388" s="96">
        <v>2015</v>
      </c>
    </row>
    <row r="389" spans="2:11">
      <c r="B389" s="137"/>
      <c r="C389" s="135" t="s">
        <v>1488</v>
      </c>
      <c r="D389" s="115">
        <v>0.3</v>
      </c>
      <c r="E389" s="117">
        <f t="shared" si="6"/>
        <v>7.2599999999999998E-2</v>
      </c>
      <c r="F389" s="115" t="s">
        <v>800</v>
      </c>
      <c r="I389" s="96" t="s">
        <v>63</v>
      </c>
      <c r="J389" s="96" t="s">
        <v>793</v>
      </c>
      <c r="K389" s="96">
        <v>2015</v>
      </c>
    </row>
    <row r="390" spans="2:11">
      <c r="B390" s="135"/>
      <c r="C390" s="135" t="s">
        <v>1586</v>
      </c>
      <c r="D390" s="115">
        <v>4.2</v>
      </c>
      <c r="E390" s="117">
        <f t="shared" si="6"/>
        <v>1.0164</v>
      </c>
      <c r="F390" s="115" t="s">
        <v>800</v>
      </c>
      <c r="I390" s="96" t="s">
        <v>63</v>
      </c>
      <c r="J390" s="96" t="s">
        <v>793</v>
      </c>
      <c r="K390" s="96">
        <v>2015</v>
      </c>
    </row>
    <row r="391" spans="2:11">
      <c r="B391" s="139"/>
      <c r="C391" s="135" t="s">
        <v>831</v>
      </c>
      <c r="D391" s="115">
        <v>8.1</v>
      </c>
      <c r="E391" s="117">
        <f t="shared" si="6"/>
        <v>1.9601999999999999</v>
      </c>
      <c r="F391" s="115" t="s">
        <v>800</v>
      </c>
      <c r="I391" s="96" t="s">
        <v>63</v>
      </c>
      <c r="J391" s="96" t="s">
        <v>793</v>
      </c>
      <c r="K391" s="96">
        <v>2015</v>
      </c>
    </row>
    <row r="392" spans="2:11">
      <c r="B392" s="135"/>
      <c r="C392" s="135" t="s">
        <v>962</v>
      </c>
      <c r="D392" s="115">
        <v>0.9</v>
      </c>
      <c r="E392" s="117">
        <f t="shared" si="6"/>
        <v>0.21779999999999999</v>
      </c>
      <c r="F392" s="115" t="s">
        <v>800</v>
      </c>
      <c r="I392" s="96" t="s">
        <v>63</v>
      </c>
      <c r="J392" s="96" t="s">
        <v>793</v>
      </c>
      <c r="K392" s="96">
        <v>2015</v>
      </c>
    </row>
    <row r="393" spans="2:11">
      <c r="B393" s="135"/>
      <c r="C393" s="135" t="s">
        <v>1891</v>
      </c>
      <c r="D393" s="115">
        <v>0</v>
      </c>
      <c r="E393" s="117">
        <f t="shared" si="6"/>
        <v>0</v>
      </c>
      <c r="F393" s="115" t="s">
        <v>800</v>
      </c>
      <c r="I393" s="96" t="s">
        <v>63</v>
      </c>
      <c r="J393" s="96" t="s">
        <v>793</v>
      </c>
      <c r="K393" s="96">
        <v>2015</v>
      </c>
    </row>
    <row r="394" spans="2:11">
      <c r="B394" s="137"/>
      <c r="C394" s="135" t="s">
        <v>745</v>
      </c>
      <c r="D394" s="115">
        <v>0.1</v>
      </c>
      <c r="E394" s="117">
        <f t="shared" si="6"/>
        <v>2.4199999999999999E-2</v>
      </c>
      <c r="F394" s="115" t="s">
        <v>800</v>
      </c>
      <c r="I394" s="96" t="s">
        <v>63</v>
      </c>
      <c r="J394" s="96" t="s">
        <v>793</v>
      </c>
      <c r="K394" s="96">
        <v>2015</v>
      </c>
    </row>
    <row r="395" spans="2:11">
      <c r="B395" s="139"/>
      <c r="C395" s="137" t="s">
        <v>1861</v>
      </c>
      <c r="D395" s="115">
        <v>0.1</v>
      </c>
      <c r="E395" s="117">
        <f t="shared" si="6"/>
        <v>2.4199999999999999E-2</v>
      </c>
      <c r="F395" s="115" t="s">
        <v>800</v>
      </c>
      <c r="I395" s="96" t="s">
        <v>63</v>
      </c>
      <c r="J395" s="96" t="s">
        <v>793</v>
      </c>
      <c r="K395" s="96">
        <v>2015</v>
      </c>
    </row>
    <row r="396" spans="2:11">
      <c r="B396" s="135"/>
      <c r="C396" s="137" t="s">
        <v>2066</v>
      </c>
      <c r="D396" s="115">
        <v>0</v>
      </c>
      <c r="E396" s="117">
        <f t="shared" si="6"/>
        <v>0</v>
      </c>
      <c r="F396" s="115" t="s">
        <v>800</v>
      </c>
      <c r="I396" s="96" t="s">
        <v>63</v>
      </c>
      <c r="J396" s="96" t="s">
        <v>793</v>
      </c>
      <c r="K396" s="96">
        <v>2015</v>
      </c>
    </row>
    <row r="397" spans="2:11">
      <c r="B397" s="139"/>
      <c r="C397" s="135" t="s">
        <v>839</v>
      </c>
      <c r="D397" s="115">
        <v>0</v>
      </c>
      <c r="E397" s="117">
        <f t="shared" si="6"/>
        <v>0</v>
      </c>
      <c r="F397" s="115" t="s">
        <v>800</v>
      </c>
      <c r="I397" s="96" t="s">
        <v>63</v>
      </c>
      <c r="J397" s="96" t="s">
        <v>793</v>
      </c>
      <c r="K397" s="96">
        <v>2015</v>
      </c>
    </row>
    <row r="398" spans="2:11">
      <c r="B398" s="139"/>
      <c r="C398" s="137" t="s">
        <v>772</v>
      </c>
      <c r="D398" s="115">
        <v>0</v>
      </c>
      <c r="E398" s="117">
        <f t="shared" si="6"/>
        <v>0</v>
      </c>
      <c r="F398" s="115" t="s">
        <v>800</v>
      </c>
      <c r="I398" s="96" t="s">
        <v>63</v>
      </c>
      <c r="J398" s="96" t="s">
        <v>793</v>
      </c>
      <c r="K398" s="96">
        <v>2015</v>
      </c>
    </row>
    <row r="399" spans="2:11">
      <c r="B399" s="135"/>
      <c r="C399" s="135" t="s">
        <v>1892</v>
      </c>
      <c r="D399" s="117">
        <v>0</v>
      </c>
      <c r="E399" s="117">
        <f t="shared" si="6"/>
        <v>0</v>
      </c>
      <c r="F399" s="115" t="s">
        <v>800</v>
      </c>
      <c r="I399" s="96" t="s">
        <v>63</v>
      </c>
      <c r="J399" s="96" t="s">
        <v>793</v>
      </c>
      <c r="K399" s="96">
        <v>2015</v>
      </c>
    </row>
    <row r="400" spans="2:11">
      <c r="B400" s="135"/>
      <c r="C400" s="135" t="s">
        <v>1403</v>
      </c>
      <c r="D400" s="117">
        <v>0</v>
      </c>
      <c r="E400" s="117">
        <f t="shared" si="6"/>
        <v>0</v>
      </c>
      <c r="F400" s="115" t="s">
        <v>800</v>
      </c>
      <c r="I400" s="96" t="s">
        <v>63</v>
      </c>
      <c r="J400" s="96" t="s">
        <v>793</v>
      </c>
      <c r="K400" s="96">
        <v>2015</v>
      </c>
    </row>
    <row r="401" spans="2:11">
      <c r="B401" s="135"/>
      <c r="C401" s="137" t="s">
        <v>1206</v>
      </c>
      <c r="D401" s="117">
        <v>0</v>
      </c>
      <c r="E401" s="117">
        <f t="shared" si="6"/>
        <v>0</v>
      </c>
      <c r="F401" s="115" t="s">
        <v>800</v>
      </c>
      <c r="I401" s="96" t="s">
        <v>63</v>
      </c>
      <c r="J401" s="96" t="s">
        <v>793</v>
      </c>
      <c r="K401" s="96">
        <v>2015</v>
      </c>
    </row>
    <row r="402" spans="2:11">
      <c r="B402" s="135"/>
      <c r="C402" s="137" t="s">
        <v>1854</v>
      </c>
      <c r="D402" s="115">
        <v>0.3</v>
      </c>
      <c r="E402" s="117">
        <f t="shared" si="6"/>
        <v>7.2599999999999998E-2</v>
      </c>
      <c r="F402" s="115" t="s">
        <v>800</v>
      </c>
      <c r="I402" s="96" t="s">
        <v>63</v>
      </c>
      <c r="J402" s="96" t="s">
        <v>793</v>
      </c>
      <c r="K402" s="96">
        <v>2015</v>
      </c>
    </row>
    <row r="403" spans="2:11">
      <c r="B403" s="139"/>
      <c r="C403" s="135" t="s">
        <v>1857</v>
      </c>
      <c r="D403" s="115">
        <v>3.3</v>
      </c>
      <c r="E403" s="117">
        <f t="shared" si="6"/>
        <v>0.79859999999999998</v>
      </c>
      <c r="F403" s="115" t="s">
        <v>800</v>
      </c>
      <c r="I403" s="96" t="s">
        <v>63</v>
      </c>
      <c r="J403" s="96" t="s">
        <v>793</v>
      </c>
      <c r="K403" s="96">
        <v>2015</v>
      </c>
    </row>
    <row r="404" spans="2:11">
      <c r="B404" s="139"/>
      <c r="C404" s="137" t="s">
        <v>2011</v>
      </c>
      <c r="D404" s="117">
        <v>0</v>
      </c>
      <c r="E404" s="117">
        <f t="shared" si="6"/>
        <v>0</v>
      </c>
      <c r="F404" s="115" t="s">
        <v>800</v>
      </c>
      <c r="I404" s="96" t="s">
        <v>63</v>
      </c>
      <c r="J404" s="96" t="s">
        <v>793</v>
      </c>
      <c r="K404" s="96">
        <v>2015</v>
      </c>
    </row>
    <row r="405" spans="2:11">
      <c r="B405" s="139"/>
      <c r="C405" s="137" t="s">
        <v>1859</v>
      </c>
      <c r="D405" s="115">
        <v>0.1</v>
      </c>
      <c r="E405" s="117">
        <f t="shared" si="6"/>
        <v>2.4199999999999999E-2</v>
      </c>
      <c r="F405" s="115" t="s">
        <v>800</v>
      </c>
      <c r="I405" s="96" t="s">
        <v>63</v>
      </c>
      <c r="J405" s="96" t="s">
        <v>793</v>
      </c>
      <c r="K405" s="96">
        <v>2015</v>
      </c>
    </row>
    <row r="406" spans="2:11">
      <c r="B406" s="139"/>
      <c r="C406" s="137" t="s">
        <v>852</v>
      </c>
      <c r="D406" s="115">
        <v>4</v>
      </c>
      <c r="E406" s="117">
        <f t="shared" si="6"/>
        <v>0.96799999999999997</v>
      </c>
      <c r="F406" s="115" t="s">
        <v>800</v>
      </c>
      <c r="I406" s="96" t="s">
        <v>63</v>
      </c>
      <c r="J406" s="96" t="s">
        <v>793</v>
      </c>
      <c r="K406" s="96">
        <v>2015</v>
      </c>
    </row>
    <row r="407" spans="2:11">
      <c r="B407" s="137"/>
      <c r="C407" s="135" t="s">
        <v>1959</v>
      </c>
      <c r="D407" s="117">
        <v>0</v>
      </c>
      <c r="E407" s="117">
        <f t="shared" si="6"/>
        <v>0</v>
      </c>
      <c r="F407" s="115" t="s">
        <v>800</v>
      </c>
      <c r="I407" s="96" t="s">
        <v>63</v>
      </c>
      <c r="J407" s="96" t="s">
        <v>793</v>
      </c>
      <c r="K407" s="96">
        <v>2015</v>
      </c>
    </row>
    <row r="408" spans="2:11">
      <c r="B408" s="139"/>
      <c r="C408" s="135" t="s">
        <v>1587</v>
      </c>
      <c r="D408" s="117">
        <v>0</v>
      </c>
      <c r="E408" s="117">
        <f t="shared" si="6"/>
        <v>0</v>
      </c>
      <c r="F408" s="115" t="s">
        <v>800</v>
      </c>
      <c r="I408" s="96" t="s">
        <v>63</v>
      </c>
      <c r="J408" s="96" t="s">
        <v>793</v>
      </c>
      <c r="K408" s="96">
        <v>2015</v>
      </c>
    </row>
    <row r="409" spans="2:11">
      <c r="B409" s="139"/>
      <c r="C409" s="135" t="s">
        <v>1983</v>
      </c>
      <c r="D409" s="117">
        <v>0</v>
      </c>
      <c r="E409" s="117">
        <f t="shared" si="6"/>
        <v>0</v>
      </c>
      <c r="F409" s="115" t="s">
        <v>800</v>
      </c>
      <c r="I409" s="96" t="s">
        <v>63</v>
      </c>
      <c r="J409" s="96" t="s">
        <v>793</v>
      </c>
      <c r="K409" s="96">
        <v>2015</v>
      </c>
    </row>
    <row r="410" spans="2:11">
      <c r="B410" s="139"/>
      <c r="C410" s="135" t="s">
        <v>1860</v>
      </c>
      <c r="D410" s="115">
        <v>0.4</v>
      </c>
      <c r="E410" s="117">
        <f t="shared" si="6"/>
        <v>9.6799999999999997E-2</v>
      </c>
      <c r="F410" s="115" t="s">
        <v>800</v>
      </c>
      <c r="I410" s="96" t="s">
        <v>63</v>
      </c>
      <c r="J410" s="96" t="s">
        <v>793</v>
      </c>
      <c r="K410" s="96">
        <v>2015</v>
      </c>
    </row>
    <row r="411" spans="2:11">
      <c r="B411" s="139"/>
      <c r="C411" s="135" t="s">
        <v>1502</v>
      </c>
      <c r="D411" s="115">
        <v>0.1</v>
      </c>
      <c r="E411" s="117">
        <f t="shared" si="6"/>
        <v>2.4199999999999999E-2</v>
      </c>
      <c r="F411" s="115" t="s">
        <v>800</v>
      </c>
      <c r="I411" s="96" t="s">
        <v>63</v>
      </c>
      <c r="J411" s="96" t="s">
        <v>793</v>
      </c>
      <c r="K411" s="96">
        <v>2015</v>
      </c>
    </row>
    <row r="412" spans="2:11">
      <c r="B412" s="139"/>
      <c r="C412" s="135" t="s">
        <v>1831</v>
      </c>
      <c r="D412" s="115">
        <v>1.3</v>
      </c>
      <c r="E412" s="117">
        <f t="shared" si="6"/>
        <v>0.31459999999999999</v>
      </c>
      <c r="F412" s="115" t="s">
        <v>800</v>
      </c>
      <c r="I412" s="96" t="s">
        <v>63</v>
      </c>
      <c r="J412" s="96" t="s">
        <v>793</v>
      </c>
      <c r="K412" s="96">
        <v>2015</v>
      </c>
    </row>
    <row r="413" spans="2:11">
      <c r="B413" s="139"/>
      <c r="C413" s="135" t="s">
        <v>1862</v>
      </c>
      <c r="D413" s="115">
        <v>0.7</v>
      </c>
      <c r="E413" s="117">
        <f t="shared" si="6"/>
        <v>0.1694</v>
      </c>
      <c r="F413" s="115" t="s">
        <v>800</v>
      </c>
      <c r="I413" s="96" t="s">
        <v>63</v>
      </c>
      <c r="J413" s="96" t="s">
        <v>793</v>
      </c>
      <c r="K413" s="96">
        <v>2015</v>
      </c>
    </row>
    <row r="414" spans="2:11">
      <c r="B414" s="139"/>
      <c r="C414" s="135" t="s">
        <v>1007</v>
      </c>
      <c r="D414" s="115">
        <v>42</v>
      </c>
      <c r="E414" s="117">
        <f t="shared" si="6"/>
        <v>10.164</v>
      </c>
      <c r="F414" s="115" t="s">
        <v>800</v>
      </c>
      <c r="I414" s="96" t="s">
        <v>63</v>
      </c>
      <c r="J414" s="96" t="s">
        <v>793</v>
      </c>
      <c r="K414" s="96">
        <v>2015</v>
      </c>
    </row>
    <row r="415" spans="2:11">
      <c r="B415" s="139"/>
      <c r="C415" s="135" t="s">
        <v>1600</v>
      </c>
      <c r="D415" s="115">
        <v>0.5</v>
      </c>
      <c r="E415" s="117">
        <f t="shared" si="6"/>
        <v>0.121</v>
      </c>
      <c r="F415" s="115" t="s">
        <v>800</v>
      </c>
      <c r="I415" s="96" t="s">
        <v>63</v>
      </c>
      <c r="J415" s="96" t="s">
        <v>793</v>
      </c>
      <c r="K415" s="96">
        <v>2015</v>
      </c>
    </row>
    <row r="416" spans="2:11">
      <c r="B416" s="139"/>
      <c r="C416" s="135" t="s">
        <v>1277</v>
      </c>
      <c r="D416" s="115">
        <v>6.7</v>
      </c>
      <c r="E416" s="117">
        <f t="shared" si="6"/>
        <v>1.6214</v>
      </c>
      <c r="F416" s="115" t="s">
        <v>800</v>
      </c>
      <c r="I416" s="96" t="s">
        <v>63</v>
      </c>
      <c r="J416" s="96" t="s">
        <v>793</v>
      </c>
      <c r="K416" s="96">
        <v>2015</v>
      </c>
    </row>
    <row r="417" spans="1:18">
      <c r="B417" s="139"/>
      <c r="C417" s="137" t="s">
        <v>1219</v>
      </c>
      <c r="D417" s="115">
        <v>0</v>
      </c>
      <c r="E417" s="117">
        <f t="shared" si="6"/>
        <v>0</v>
      </c>
      <c r="F417" s="115" t="s">
        <v>800</v>
      </c>
      <c r="I417" s="96" t="s">
        <v>63</v>
      </c>
      <c r="J417" s="96" t="s">
        <v>793</v>
      </c>
      <c r="K417" s="96">
        <v>2015</v>
      </c>
    </row>
    <row r="418" spans="1:18">
      <c r="B418" s="139"/>
      <c r="C418" s="137" t="s">
        <v>1681</v>
      </c>
      <c r="D418" s="115">
        <v>0</v>
      </c>
      <c r="E418" s="117">
        <f t="shared" si="6"/>
        <v>0</v>
      </c>
      <c r="F418" s="115" t="s">
        <v>800</v>
      </c>
      <c r="I418" s="96" t="s">
        <v>63</v>
      </c>
      <c r="J418" s="96" t="s">
        <v>793</v>
      </c>
      <c r="K418" s="96">
        <v>2015</v>
      </c>
    </row>
    <row r="419" spans="1:18">
      <c r="B419" s="139"/>
      <c r="C419" s="135" t="s">
        <v>868</v>
      </c>
      <c r="D419" s="115">
        <v>0.4</v>
      </c>
      <c r="E419" s="117">
        <f t="shared" si="6"/>
        <v>9.6799999999999997E-2</v>
      </c>
      <c r="F419" s="115" t="s">
        <v>800</v>
      </c>
      <c r="I419" s="96" t="s">
        <v>63</v>
      </c>
      <c r="J419" s="96" t="s">
        <v>793</v>
      </c>
      <c r="K419" s="96">
        <v>2015</v>
      </c>
    </row>
    <row r="420" spans="1:18">
      <c r="B420" s="139"/>
      <c r="C420" s="135" t="s">
        <v>1863</v>
      </c>
      <c r="D420" s="115">
        <v>0.2</v>
      </c>
      <c r="E420" s="117">
        <f t="shared" si="6"/>
        <v>4.8399999999999999E-2</v>
      </c>
      <c r="F420" s="115" t="s">
        <v>800</v>
      </c>
      <c r="I420" s="96" t="s">
        <v>63</v>
      </c>
      <c r="J420" s="96" t="s">
        <v>793</v>
      </c>
      <c r="K420" s="96">
        <v>2015</v>
      </c>
    </row>
    <row r="421" spans="1:18">
      <c r="B421" s="139"/>
      <c r="C421" s="135" t="s">
        <v>1984</v>
      </c>
      <c r="D421" s="115">
        <v>0</v>
      </c>
      <c r="E421" s="117">
        <f t="shared" si="6"/>
        <v>0</v>
      </c>
      <c r="F421" s="115" t="s">
        <v>800</v>
      </c>
      <c r="I421" s="96" t="s">
        <v>63</v>
      </c>
      <c r="J421" s="96" t="s">
        <v>793</v>
      </c>
      <c r="K421" s="96">
        <v>2015</v>
      </c>
    </row>
    <row r="422" spans="1:18">
      <c r="B422" s="139"/>
      <c r="C422" s="137" t="s">
        <v>1507</v>
      </c>
      <c r="D422" s="115">
        <v>0.3</v>
      </c>
      <c r="E422" s="117">
        <f t="shared" si="6"/>
        <v>7.2599999999999998E-2</v>
      </c>
      <c r="F422" s="115" t="s">
        <v>800</v>
      </c>
      <c r="I422" s="96" t="s">
        <v>63</v>
      </c>
      <c r="J422" s="96" t="s">
        <v>793</v>
      </c>
      <c r="K422" s="96">
        <v>2015</v>
      </c>
    </row>
    <row r="423" spans="1:18">
      <c r="B423" s="139"/>
      <c r="C423" s="137" t="s">
        <v>1864</v>
      </c>
      <c r="D423" s="115">
        <v>0.7</v>
      </c>
      <c r="E423" s="117">
        <f t="shared" si="6"/>
        <v>0.1694</v>
      </c>
      <c r="F423" s="115" t="s">
        <v>800</v>
      </c>
      <c r="I423" s="96" t="s">
        <v>63</v>
      </c>
      <c r="J423" s="96" t="s">
        <v>793</v>
      </c>
      <c r="K423" s="96">
        <v>2015</v>
      </c>
    </row>
    <row r="424" spans="1:18">
      <c r="B424" s="139"/>
      <c r="C424" s="135" t="s">
        <v>872</v>
      </c>
      <c r="D424" s="115">
        <v>0.2</v>
      </c>
      <c r="E424" s="117">
        <f t="shared" si="6"/>
        <v>4.8399999999999999E-2</v>
      </c>
      <c r="F424" s="115" t="s">
        <v>800</v>
      </c>
      <c r="I424" s="96" t="s">
        <v>63</v>
      </c>
      <c r="J424" s="96" t="s">
        <v>793</v>
      </c>
      <c r="K424" s="96">
        <v>2015</v>
      </c>
    </row>
    <row r="425" spans="1:18">
      <c r="B425" s="139"/>
      <c r="C425" s="135" t="s">
        <v>857</v>
      </c>
      <c r="D425" s="115">
        <v>1.5</v>
      </c>
      <c r="E425" s="117">
        <f t="shared" si="6"/>
        <v>0.36299999999999999</v>
      </c>
      <c r="F425" s="115" t="s">
        <v>800</v>
      </c>
      <c r="I425" s="96" t="s">
        <v>63</v>
      </c>
      <c r="J425" s="96" t="s">
        <v>793</v>
      </c>
      <c r="K425" s="96">
        <v>2015</v>
      </c>
    </row>
    <row r="426" spans="1:18">
      <c r="B426" s="139"/>
      <c r="C426" s="137" t="s">
        <v>863</v>
      </c>
      <c r="D426" s="115">
        <v>0.1</v>
      </c>
      <c r="E426" s="117">
        <f t="shared" si="6"/>
        <v>2.4199999999999999E-2</v>
      </c>
      <c r="F426" s="115" t="s">
        <v>800</v>
      </c>
      <c r="I426" s="96" t="s">
        <v>63</v>
      </c>
      <c r="J426" s="96" t="s">
        <v>793</v>
      </c>
      <c r="K426" s="96">
        <v>2015</v>
      </c>
    </row>
    <row r="427" spans="1:18">
      <c r="B427" s="139"/>
      <c r="C427" s="137" t="s">
        <v>725</v>
      </c>
      <c r="D427" s="115">
        <v>2.6</v>
      </c>
      <c r="E427" s="117">
        <f t="shared" si="6"/>
        <v>0.62919999999999998</v>
      </c>
      <c r="F427" s="115" t="s">
        <v>800</v>
      </c>
      <c r="I427" s="96" t="s">
        <v>63</v>
      </c>
      <c r="J427" s="96" t="s">
        <v>793</v>
      </c>
      <c r="K427" s="96">
        <v>2015</v>
      </c>
    </row>
    <row r="428" spans="1:18">
      <c r="B428" s="139"/>
      <c r="C428" s="137" t="s">
        <v>882</v>
      </c>
      <c r="D428" s="115">
        <v>0</v>
      </c>
      <c r="E428" s="117">
        <f t="shared" si="6"/>
        <v>0</v>
      </c>
      <c r="F428" s="115" t="s">
        <v>800</v>
      </c>
      <c r="I428" s="96" t="s">
        <v>63</v>
      </c>
      <c r="J428" s="96" t="s">
        <v>793</v>
      </c>
      <c r="K428" s="96">
        <v>2015</v>
      </c>
    </row>
    <row r="429" spans="1:18">
      <c r="B429" s="139"/>
      <c r="C429" s="135" t="s">
        <v>1865</v>
      </c>
      <c r="D429" s="115">
        <v>5.2</v>
      </c>
      <c r="E429" s="117">
        <f t="shared" si="6"/>
        <v>1.2584</v>
      </c>
      <c r="F429" s="115" t="s">
        <v>800</v>
      </c>
      <c r="I429" s="96" t="s">
        <v>63</v>
      </c>
      <c r="J429" s="96" t="s">
        <v>793</v>
      </c>
      <c r="K429" s="96">
        <v>2015</v>
      </c>
    </row>
    <row r="430" spans="1:18">
      <c r="B430" s="139"/>
      <c r="C430" s="135" t="s">
        <v>1209</v>
      </c>
      <c r="D430" s="115">
        <v>0.8</v>
      </c>
      <c r="E430" s="117">
        <f t="shared" si="6"/>
        <v>0.19359999999999999</v>
      </c>
      <c r="F430" s="115" t="s">
        <v>800</v>
      </c>
      <c r="I430" s="96" t="s">
        <v>63</v>
      </c>
      <c r="J430" s="96" t="s">
        <v>793</v>
      </c>
      <c r="K430" s="96">
        <v>2015</v>
      </c>
    </row>
    <row r="431" spans="1:18" s="133" customFormat="1">
      <c r="A431" s="130"/>
      <c r="B431" s="140"/>
      <c r="C431" s="138" t="s">
        <v>883</v>
      </c>
      <c r="D431" s="131">
        <v>5.4</v>
      </c>
      <c r="E431" s="117">
        <f t="shared" si="6"/>
        <v>1.3068</v>
      </c>
      <c r="F431" s="131" t="s">
        <v>800</v>
      </c>
      <c r="G431" s="130"/>
      <c r="H431" s="130"/>
      <c r="I431" s="124" t="s">
        <v>63</v>
      </c>
      <c r="J431" s="124" t="s">
        <v>793</v>
      </c>
      <c r="K431" s="124">
        <v>2015</v>
      </c>
      <c r="L431" s="130"/>
      <c r="M431" s="130"/>
      <c r="N431" s="130"/>
      <c r="O431" s="130"/>
      <c r="P431" s="130"/>
      <c r="Q431" s="130"/>
      <c r="R431" s="130"/>
    </row>
    <row r="432" spans="1:18" s="121" customFormat="1">
      <c r="A432" s="120" t="s">
        <v>2080</v>
      </c>
      <c r="B432" s="120"/>
      <c r="C432" s="120"/>
      <c r="D432" s="120"/>
      <c r="E432" s="120"/>
      <c r="F432" s="120"/>
      <c r="G432" s="120"/>
      <c r="H432" s="120" t="s">
        <v>2078</v>
      </c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</row>
    <row r="433" spans="2:76">
      <c r="B433" s="128">
        <v>2.473504373094405E-2</v>
      </c>
      <c r="C433" s="135" t="s">
        <v>1850</v>
      </c>
      <c r="D433" s="117">
        <f t="shared" ref="D433:D464" si="7">AVERAGE(D367,D301,D235,D169,D103)</f>
        <v>0.02</v>
      </c>
      <c r="E433" s="117">
        <f>SUM(E103,E169,E235,E301,E367)</f>
        <v>2.4199999999999999E-2</v>
      </c>
      <c r="H433" s="128">
        <f>E433*100/E$498</f>
        <v>2.473504373094405E-2</v>
      </c>
      <c r="I433" s="96" t="s">
        <v>63</v>
      </c>
      <c r="J433" s="96" t="s">
        <v>793</v>
      </c>
      <c r="K433" s="96">
        <v>2015</v>
      </c>
      <c r="M433" s="128">
        <v>2.473504373094405E-2</v>
      </c>
      <c r="N433" s="135" t="s">
        <v>1850</v>
      </c>
      <c r="O433" s="117" t="s">
        <v>2142</v>
      </c>
      <c r="P433" s="128">
        <f>SUM(M433,M435,M443,M450,M456:M457,M460,M473:M475,M478,M484,M489,)</f>
        <v>13.683691940361969</v>
      </c>
      <c r="Q433" s="117" t="s">
        <v>2142</v>
      </c>
    </row>
    <row r="434" spans="2:76">
      <c r="B434" s="128">
        <v>0.69585197405069066</v>
      </c>
      <c r="C434" s="135" t="s">
        <v>2009</v>
      </c>
      <c r="D434" s="117">
        <f t="shared" si="7"/>
        <v>0.94000000000000006</v>
      </c>
      <c r="E434" s="117">
        <f t="shared" ref="E434:E497" si="8">SUM(E104,E170,E236,E302,E368)</f>
        <v>0.68080000000000007</v>
      </c>
      <c r="H434" s="128">
        <f t="shared" ref="H434:H497" si="9">E434*100/E$498</f>
        <v>0.69585197405069066</v>
      </c>
      <c r="M434" s="128">
        <v>0.69585197405069066</v>
      </c>
      <c r="N434" s="135" t="s">
        <v>2009</v>
      </c>
      <c r="O434" s="117" t="s">
        <v>2143</v>
      </c>
      <c r="P434" s="128">
        <f>SUM(M446,M448,M459,M463:M465,M491:M493)</f>
        <v>39.850404090890038</v>
      </c>
      <c r="Q434" s="117" t="s">
        <v>2149</v>
      </c>
    </row>
    <row r="435" spans="2:76">
      <c r="B435" s="128">
        <v>0.73959824974012889</v>
      </c>
      <c r="C435" s="137" t="s">
        <v>2010</v>
      </c>
      <c r="D435" s="117">
        <f t="shared" si="7"/>
        <v>1.08</v>
      </c>
      <c r="E435" s="117">
        <f t="shared" si="8"/>
        <v>0.72360000000000013</v>
      </c>
      <c r="H435" s="128">
        <f t="shared" si="9"/>
        <v>0.73959824974012889</v>
      </c>
      <c r="M435" s="128">
        <v>0.73959824974012889</v>
      </c>
      <c r="N435" s="137" t="s">
        <v>2010</v>
      </c>
      <c r="O435" s="117" t="s">
        <v>2142</v>
      </c>
      <c r="P435" s="128">
        <f>SUM(M441:M442)</f>
        <v>0.32625727102964214</v>
      </c>
      <c r="Q435" s="117" t="s">
        <v>2146</v>
      </c>
    </row>
    <row r="436" spans="2:76">
      <c r="B436" s="128">
        <v>9.89401749237762E-2</v>
      </c>
      <c r="C436" s="137" t="s">
        <v>1585</v>
      </c>
      <c r="D436" s="117">
        <f t="shared" si="7"/>
        <v>0.08</v>
      </c>
      <c r="E436" s="117">
        <f t="shared" si="8"/>
        <v>9.6799999999999997E-2</v>
      </c>
      <c r="H436" s="128">
        <f t="shared" si="9"/>
        <v>9.89401749237762E-2</v>
      </c>
      <c r="M436" s="128">
        <v>9.89401749237762E-2</v>
      </c>
      <c r="N436" s="137" t="s">
        <v>1585</v>
      </c>
      <c r="O436" s="117" t="s">
        <v>2144</v>
      </c>
      <c r="P436" s="128">
        <f>M470</f>
        <v>7.8068704139235816</v>
      </c>
      <c r="Q436" s="117" t="s">
        <v>2151</v>
      </c>
    </row>
    <row r="437" spans="2:76">
      <c r="B437" s="128">
        <v>2.473504373094405E-2</v>
      </c>
      <c r="C437" s="135" t="s">
        <v>1446</v>
      </c>
      <c r="D437" s="117">
        <f t="shared" si="7"/>
        <v>0.02</v>
      </c>
      <c r="E437" s="117">
        <f t="shared" si="8"/>
        <v>2.4199999999999999E-2</v>
      </c>
      <c r="H437" s="128">
        <f t="shared" si="9"/>
        <v>2.473504373094405E-2</v>
      </c>
      <c r="M437" s="128">
        <v>2.473504373094405E-2</v>
      </c>
      <c r="N437" s="135" t="s">
        <v>1446</v>
      </c>
      <c r="O437" s="117" t="s">
        <v>2145</v>
      </c>
      <c r="P437" s="128">
        <f>SUM(M434,M466:M467,M490,M477)</f>
        <v>2.8849033442392398</v>
      </c>
      <c r="Q437" s="117" t="s">
        <v>2143</v>
      </c>
    </row>
    <row r="438" spans="2:76">
      <c r="B438" s="128">
        <v>7.4205131192832147E-2</v>
      </c>
      <c r="C438" s="137" t="s">
        <v>1851</v>
      </c>
      <c r="D438" s="117">
        <f t="shared" si="7"/>
        <v>0.06</v>
      </c>
      <c r="E438" s="117">
        <f t="shared" si="8"/>
        <v>7.2599999999999998E-2</v>
      </c>
      <c r="H438" s="128">
        <f t="shared" si="9"/>
        <v>7.4205131192832147E-2</v>
      </c>
      <c r="L438" s="128"/>
      <c r="M438" s="128">
        <v>7.4205131192832147E-2</v>
      </c>
      <c r="N438" s="137" t="s">
        <v>1851</v>
      </c>
      <c r="O438" s="128" t="s">
        <v>2145</v>
      </c>
      <c r="P438" s="128">
        <f>SUM(M436,M469,M479:M480,M485,M488)</f>
        <v>14.401110419483855</v>
      </c>
      <c r="Q438" s="128" t="s">
        <v>2154</v>
      </c>
      <c r="R438" s="128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E438" s="128"/>
      <c r="AF438" s="128"/>
      <c r="AG438" s="128"/>
      <c r="AH438" s="128"/>
      <c r="AI438" s="128"/>
      <c r="AJ438" s="128"/>
      <c r="AK438" s="128"/>
      <c r="AL438" s="128"/>
      <c r="AM438" s="128"/>
      <c r="AN438" s="128"/>
      <c r="AO438" s="128"/>
      <c r="AP438" s="128"/>
      <c r="AQ438" s="128"/>
      <c r="AR438" s="128"/>
      <c r="AS438" s="128"/>
      <c r="AT438" s="128"/>
      <c r="AU438" s="128"/>
      <c r="AV438" s="128"/>
      <c r="AW438" s="128"/>
      <c r="AX438" s="128"/>
      <c r="AY438" s="128"/>
      <c r="AZ438" s="128"/>
      <c r="BA438" s="128"/>
      <c r="BB438" s="128"/>
      <c r="BC438" s="128"/>
      <c r="BD438" s="128"/>
      <c r="BE438" s="128"/>
      <c r="BF438" s="128"/>
      <c r="BG438" s="128"/>
      <c r="BH438" s="128"/>
      <c r="BI438" s="128"/>
      <c r="BJ438" s="128"/>
      <c r="BK438" s="128"/>
      <c r="BL438" s="128"/>
      <c r="BM438" s="128"/>
      <c r="BN438" s="128"/>
      <c r="BO438" s="128"/>
      <c r="BP438" s="128"/>
      <c r="BQ438" s="128"/>
      <c r="BR438" s="128"/>
      <c r="BS438" s="128"/>
      <c r="BT438" s="128"/>
      <c r="BU438" s="193"/>
      <c r="BV438" s="194"/>
      <c r="BW438" s="194"/>
      <c r="BX438" s="194"/>
    </row>
    <row r="439" spans="2:76">
      <c r="B439" s="128">
        <v>0.27208548104038455</v>
      </c>
      <c r="C439" s="135" t="s">
        <v>768</v>
      </c>
      <c r="D439" s="117">
        <f t="shared" si="7"/>
        <v>0.22000000000000003</v>
      </c>
      <c r="E439" s="117">
        <f t="shared" si="8"/>
        <v>0.26619999999999999</v>
      </c>
      <c r="H439" s="128">
        <f t="shared" si="9"/>
        <v>0.27208548104038455</v>
      </c>
      <c r="M439" s="128">
        <v>0.27208548104038455</v>
      </c>
      <c r="N439" s="135" t="s">
        <v>768</v>
      </c>
      <c r="O439" s="117" t="s">
        <v>2145</v>
      </c>
      <c r="P439" s="128">
        <f>SUM(M437:M440,M449,M453:M454,M458,M461,M468,M471,M476,M486,M495)</f>
        <v>2.4487693293634609</v>
      </c>
      <c r="Q439" s="117" t="s">
        <v>2155</v>
      </c>
    </row>
    <row r="440" spans="2:76">
      <c r="B440" s="128">
        <v>2.473504373094405E-2</v>
      </c>
      <c r="C440" s="135" t="s">
        <v>1852</v>
      </c>
      <c r="D440" s="117">
        <f t="shared" si="7"/>
        <v>0.02</v>
      </c>
      <c r="E440" s="117">
        <f t="shared" si="8"/>
        <v>2.4199999999999999E-2</v>
      </c>
      <c r="H440" s="128">
        <f t="shared" si="9"/>
        <v>2.473504373094405E-2</v>
      </c>
      <c r="M440" s="128">
        <v>2.473504373094405E-2</v>
      </c>
      <c r="N440" s="135" t="s">
        <v>1852</v>
      </c>
      <c r="O440" s="117" t="s">
        <v>2145</v>
      </c>
      <c r="P440" s="128">
        <f>SUM(M444,M462,M482:M483,M487)</f>
        <v>7.6530429725389908</v>
      </c>
      <c r="Q440" s="117" t="s">
        <v>2147</v>
      </c>
    </row>
    <row r="441" spans="2:76">
      <c r="B441" s="128">
        <v>2.9334535333805548E-2</v>
      </c>
      <c r="C441" s="135" t="s">
        <v>810</v>
      </c>
      <c r="D441" s="117">
        <f t="shared" si="7"/>
        <v>0.02</v>
      </c>
      <c r="E441" s="117">
        <f t="shared" si="8"/>
        <v>2.87E-2</v>
      </c>
      <c r="H441" s="128">
        <f t="shared" si="9"/>
        <v>2.9334535333805548E-2</v>
      </c>
      <c r="M441" s="128">
        <v>2.9334535333805548E-2</v>
      </c>
      <c r="N441" s="135" t="s">
        <v>810</v>
      </c>
      <c r="O441" s="117" t="s">
        <v>2146</v>
      </c>
      <c r="P441" s="128">
        <f>M445</f>
        <v>2.6249809632153109</v>
      </c>
      <c r="Q441" s="117" t="s">
        <v>2156</v>
      </c>
    </row>
    <row r="442" spans="2:76">
      <c r="B442" s="128">
        <v>0.2969227356958366</v>
      </c>
      <c r="C442" s="135" t="s">
        <v>817</v>
      </c>
      <c r="D442" s="117">
        <f t="shared" si="7"/>
        <v>0.24</v>
      </c>
      <c r="E442" s="117">
        <f t="shared" si="8"/>
        <v>0.29049999999999998</v>
      </c>
      <c r="H442" s="128">
        <f t="shared" si="9"/>
        <v>0.2969227356958366</v>
      </c>
      <c r="M442" s="128">
        <v>0.2969227356958366</v>
      </c>
      <c r="N442" s="135" t="s">
        <v>817</v>
      </c>
      <c r="O442" s="117" t="s">
        <v>2146</v>
      </c>
      <c r="P442" s="128">
        <f>M451</f>
        <v>3.1276542899458179E-2</v>
      </c>
      <c r="Q442" s="117" t="s">
        <v>2150</v>
      </c>
    </row>
    <row r="443" spans="2:76">
      <c r="B443" s="128">
        <v>0.23457407174593634</v>
      </c>
      <c r="C443" s="137" t="s">
        <v>1981</v>
      </c>
      <c r="D443" s="117">
        <f t="shared" si="7"/>
        <v>0.3</v>
      </c>
      <c r="E443" s="117">
        <f t="shared" si="8"/>
        <v>0.22949999999999998</v>
      </c>
      <c r="H443" s="128">
        <f t="shared" si="9"/>
        <v>0.23457407174593634</v>
      </c>
      <c r="M443" s="128">
        <v>0.23457407174593634</v>
      </c>
      <c r="N443" s="137" t="s">
        <v>1981</v>
      </c>
      <c r="O443" s="117" t="s">
        <v>2142</v>
      </c>
      <c r="P443" s="128">
        <f>SUM(M452,M472,M494)</f>
        <v>4.7300149534582552</v>
      </c>
      <c r="Q443" s="117" t="s">
        <v>403</v>
      </c>
    </row>
    <row r="444" spans="2:76">
      <c r="B444" s="128">
        <v>1.0804716829744196</v>
      </c>
      <c r="C444" s="135" t="s">
        <v>920</v>
      </c>
      <c r="D444" s="117">
        <f t="shared" si="7"/>
        <v>1.34</v>
      </c>
      <c r="E444" s="117">
        <f t="shared" si="8"/>
        <v>1.0570999999999999</v>
      </c>
      <c r="H444" s="128">
        <f t="shared" si="9"/>
        <v>1.0804716829744196</v>
      </c>
      <c r="M444" s="128">
        <v>1.0804716829744196</v>
      </c>
      <c r="N444" s="135" t="s">
        <v>920</v>
      </c>
      <c r="O444" s="117" t="s">
        <v>2147</v>
      </c>
      <c r="P444" s="128">
        <f>M481</f>
        <v>0.12367521865472025</v>
      </c>
      <c r="Q444" s="117" t="s">
        <v>2152</v>
      </c>
    </row>
    <row r="445" spans="2:76">
      <c r="B445" s="128">
        <v>2.6249809632153109</v>
      </c>
      <c r="C445" s="135" t="s">
        <v>1352</v>
      </c>
      <c r="D445" s="117">
        <f t="shared" si="7"/>
        <v>3.8</v>
      </c>
      <c r="E445" s="117">
        <f t="shared" si="8"/>
        <v>2.5682000000000005</v>
      </c>
      <c r="H445" s="128">
        <f t="shared" si="9"/>
        <v>2.6249809632153109</v>
      </c>
      <c r="M445" s="128">
        <v>2.6249809632153109</v>
      </c>
      <c r="N445" s="135" t="s">
        <v>1352</v>
      </c>
      <c r="O445" s="117" t="s">
        <v>2148</v>
      </c>
      <c r="P445" s="128">
        <f>M496</f>
        <v>0.1978803498475524</v>
      </c>
      <c r="Q445" s="117" t="s">
        <v>2153</v>
      </c>
    </row>
    <row r="446" spans="2:76">
      <c r="B446" s="128">
        <v>4.94700874618881E-2</v>
      </c>
      <c r="C446" s="135" t="s">
        <v>1150</v>
      </c>
      <c r="D446" s="117">
        <f t="shared" si="7"/>
        <v>0.04</v>
      </c>
      <c r="E446" s="117">
        <f t="shared" si="8"/>
        <v>4.8399999999999999E-2</v>
      </c>
      <c r="H446" s="128">
        <f t="shared" si="9"/>
        <v>4.94700874618881E-2</v>
      </c>
      <c r="M446" s="128">
        <v>4.94700874618881E-2</v>
      </c>
      <c r="N446" s="135" t="s">
        <v>1150</v>
      </c>
      <c r="O446" s="117" t="s">
        <v>2149</v>
      </c>
    </row>
    <row r="447" spans="2:76">
      <c r="B447" s="128">
        <v>0.40659505769295634</v>
      </c>
      <c r="C447" s="135" t="s">
        <v>1768</v>
      </c>
      <c r="D447" s="117">
        <f t="shared" si="7"/>
        <v>0.52</v>
      </c>
      <c r="E447" s="117">
        <f t="shared" si="8"/>
        <v>0.39779999999999999</v>
      </c>
      <c r="H447" s="128">
        <f t="shared" si="9"/>
        <v>0.40659505769295634</v>
      </c>
      <c r="M447" s="128">
        <v>0.40659505769295634</v>
      </c>
      <c r="N447" s="135" t="s">
        <v>1768</v>
      </c>
      <c r="P447" s="128">
        <f>SUM(P433:P445)</f>
        <v>96.762877809906072</v>
      </c>
    </row>
    <row r="448" spans="2:76">
      <c r="B448" s="128">
        <v>6.4824212541484849</v>
      </c>
      <c r="C448" s="135" t="s">
        <v>824</v>
      </c>
      <c r="D448" s="117">
        <f t="shared" si="7"/>
        <v>7.6400000000000006</v>
      </c>
      <c r="E448" s="117">
        <f t="shared" si="8"/>
        <v>6.3421999999999992</v>
      </c>
      <c r="H448" s="128">
        <f t="shared" si="9"/>
        <v>6.4824212541484849</v>
      </c>
      <c r="M448" s="128">
        <v>6.4824212541484849</v>
      </c>
      <c r="N448" s="135" t="s">
        <v>824</v>
      </c>
      <c r="O448" s="117" t="s">
        <v>2149</v>
      </c>
    </row>
    <row r="449" spans="2:17">
      <c r="B449" s="128">
        <v>4.94700874618881E-2</v>
      </c>
      <c r="C449" s="137" t="s">
        <v>1853</v>
      </c>
      <c r="D449" s="117">
        <f t="shared" si="7"/>
        <v>0.04</v>
      </c>
      <c r="E449" s="117">
        <f t="shared" si="8"/>
        <v>4.8399999999999999E-2</v>
      </c>
      <c r="H449" s="128">
        <f t="shared" si="9"/>
        <v>4.94700874618881E-2</v>
      </c>
      <c r="M449" s="128">
        <v>4.94700874618881E-2</v>
      </c>
      <c r="N449" s="137" t="s">
        <v>1853</v>
      </c>
      <c r="O449" s="117" t="s">
        <v>2145</v>
      </c>
    </row>
    <row r="450" spans="2:17">
      <c r="B450" s="128">
        <v>0.12367521865472025</v>
      </c>
      <c r="C450" s="135" t="s">
        <v>764</v>
      </c>
      <c r="D450" s="117">
        <f t="shared" si="7"/>
        <v>0.1</v>
      </c>
      <c r="E450" s="117">
        <f t="shared" si="8"/>
        <v>0.121</v>
      </c>
      <c r="H450" s="128">
        <f t="shared" si="9"/>
        <v>0.12367521865472025</v>
      </c>
      <c r="M450" s="128">
        <v>0.12367521865472025</v>
      </c>
      <c r="N450" s="135" t="s">
        <v>764</v>
      </c>
      <c r="O450" s="117" t="s">
        <v>2142</v>
      </c>
      <c r="Q450" s="128"/>
    </row>
    <row r="451" spans="2:17">
      <c r="B451" s="128">
        <v>3.1276542899458179E-2</v>
      </c>
      <c r="C451" s="135" t="s">
        <v>1982</v>
      </c>
      <c r="D451" s="117">
        <f t="shared" si="7"/>
        <v>0.04</v>
      </c>
      <c r="E451" s="117">
        <f t="shared" si="8"/>
        <v>3.0600000000000002E-2</v>
      </c>
      <c r="H451" s="128">
        <f t="shared" si="9"/>
        <v>3.1276542899458179E-2</v>
      </c>
      <c r="M451" s="128">
        <v>3.1276542899458179E-2</v>
      </c>
      <c r="N451" s="135" t="s">
        <v>1982</v>
      </c>
      <c r="O451" s="117" t="s">
        <v>2150</v>
      </c>
    </row>
    <row r="452" spans="2:17">
      <c r="B452" s="128">
        <v>2.5304358580453798</v>
      </c>
      <c r="C452" s="135" t="s">
        <v>829</v>
      </c>
      <c r="D452" s="117">
        <f t="shared" si="7"/>
        <v>1.94</v>
      </c>
      <c r="E452" s="117">
        <f t="shared" si="8"/>
        <v>2.4757000000000002</v>
      </c>
      <c r="H452" s="128">
        <f t="shared" si="9"/>
        <v>2.5304358580453798</v>
      </c>
      <c r="M452" s="128">
        <v>2.5304358580453798</v>
      </c>
      <c r="N452" s="135" t="s">
        <v>829</v>
      </c>
      <c r="O452" s="117" t="s">
        <v>403</v>
      </c>
    </row>
    <row r="453" spans="2:17">
      <c r="B453" s="128">
        <v>0.17314530611660833</v>
      </c>
      <c r="C453" s="135" t="s">
        <v>1855</v>
      </c>
      <c r="D453" s="117">
        <f t="shared" si="7"/>
        <v>0.13999999999999999</v>
      </c>
      <c r="E453" s="117">
        <f t="shared" si="8"/>
        <v>0.1694</v>
      </c>
      <c r="H453" s="128">
        <f t="shared" si="9"/>
        <v>0.17314530611660833</v>
      </c>
      <c r="M453" s="128">
        <v>0.17314530611660833</v>
      </c>
      <c r="N453" s="135" t="s">
        <v>1855</v>
      </c>
      <c r="O453" s="117" t="s">
        <v>2145</v>
      </c>
    </row>
    <row r="454" spans="2:17">
      <c r="B454" s="128">
        <v>4.94700874618881E-2</v>
      </c>
      <c r="C454" s="137" t="s">
        <v>1856</v>
      </c>
      <c r="D454" s="117">
        <f t="shared" si="7"/>
        <v>0.04</v>
      </c>
      <c r="E454" s="117">
        <f t="shared" si="8"/>
        <v>4.8399999999999999E-2</v>
      </c>
      <c r="H454" s="128">
        <f t="shared" si="9"/>
        <v>4.94700874618881E-2</v>
      </c>
      <c r="M454" s="128">
        <v>4.94700874618881E-2</v>
      </c>
      <c r="N454" s="137" t="s">
        <v>1856</v>
      </c>
      <c r="O454" s="117" t="s">
        <v>2145</v>
      </c>
    </row>
    <row r="455" spans="2:17">
      <c r="B455" s="128">
        <v>8.9843402642561257E-2</v>
      </c>
      <c r="C455" s="135" t="s">
        <v>1488</v>
      </c>
      <c r="D455" s="117">
        <f t="shared" si="7"/>
        <v>0.08</v>
      </c>
      <c r="E455" s="117">
        <f t="shared" si="8"/>
        <v>8.7900000000000006E-2</v>
      </c>
      <c r="H455" s="128">
        <f t="shared" si="9"/>
        <v>8.9843402642561257E-2</v>
      </c>
      <c r="M455" s="128">
        <v>8.9843402642561257E-2</v>
      </c>
      <c r="N455" s="135" t="s">
        <v>1488</v>
      </c>
    </row>
    <row r="456" spans="2:17">
      <c r="B456" s="128">
        <v>5.3877422526674481</v>
      </c>
      <c r="C456" s="135" t="s">
        <v>1586</v>
      </c>
      <c r="D456" s="117">
        <f t="shared" si="7"/>
        <v>5.76</v>
      </c>
      <c r="E456" s="117">
        <f t="shared" si="8"/>
        <v>5.2711999999999994</v>
      </c>
      <c r="H456" s="128">
        <f t="shared" si="9"/>
        <v>5.3877422526674481</v>
      </c>
      <c r="M456" s="128">
        <v>5.3877422526674481</v>
      </c>
      <c r="N456" s="135" t="s">
        <v>1586</v>
      </c>
      <c r="O456" s="117" t="s">
        <v>2142</v>
      </c>
    </row>
    <row r="457" spans="2:17">
      <c r="B457" s="128">
        <v>5.6550238202559564</v>
      </c>
      <c r="C457" s="135" t="s">
        <v>831</v>
      </c>
      <c r="D457" s="117">
        <f t="shared" si="7"/>
        <v>5.6800000000000006</v>
      </c>
      <c r="E457" s="117">
        <f t="shared" si="8"/>
        <v>5.5327000000000002</v>
      </c>
      <c r="H457" s="128">
        <f t="shared" si="9"/>
        <v>5.6550238202559564</v>
      </c>
      <c r="M457" s="128">
        <v>5.6550238202559564</v>
      </c>
      <c r="N457" s="135" t="s">
        <v>831</v>
      </c>
      <c r="O457" s="117" t="s">
        <v>2142</v>
      </c>
    </row>
    <row r="458" spans="2:17">
      <c r="B458" s="128">
        <v>0.22261539357849647</v>
      </c>
      <c r="C458" s="135" t="s">
        <v>962</v>
      </c>
      <c r="D458" s="117">
        <f t="shared" si="7"/>
        <v>0.18</v>
      </c>
      <c r="E458" s="117">
        <f t="shared" si="8"/>
        <v>0.21779999999999999</v>
      </c>
      <c r="H458" s="128">
        <f t="shared" si="9"/>
        <v>0.22261539357849647</v>
      </c>
      <c r="M458" s="128">
        <v>0.22261539357849647</v>
      </c>
      <c r="N458" s="135" t="s">
        <v>962</v>
      </c>
      <c r="O458" s="117" t="s">
        <v>2145</v>
      </c>
    </row>
    <row r="459" spans="2:17">
      <c r="B459" s="128">
        <v>0.15065890272484109</v>
      </c>
      <c r="C459" s="135" t="s">
        <v>1891</v>
      </c>
      <c r="D459" s="117">
        <f t="shared" si="7"/>
        <v>0.22000000000000003</v>
      </c>
      <c r="E459" s="117">
        <f t="shared" si="8"/>
        <v>0.14740000000000003</v>
      </c>
      <c r="H459" s="128">
        <f t="shared" si="9"/>
        <v>0.15065890272484109</v>
      </c>
      <c r="M459" s="128">
        <v>0.15065890272484109</v>
      </c>
      <c r="N459" s="135" t="s">
        <v>1891</v>
      </c>
      <c r="O459" s="117" t="s">
        <v>2149</v>
      </c>
    </row>
    <row r="460" spans="2:17">
      <c r="B460" s="128">
        <v>2.473504373094405E-2</v>
      </c>
      <c r="C460" s="135" t="s">
        <v>745</v>
      </c>
      <c r="D460" s="117">
        <f t="shared" si="7"/>
        <v>0.02</v>
      </c>
      <c r="E460" s="117">
        <f t="shared" si="8"/>
        <v>2.4199999999999999E-2</v>
      </c>
      <c r="H460" s="128">
        <f t="shared" si="9"/>
        <v>2.473504373094405E-2</v>
      </c>
      <c r="M460" s="128">
        <v>2.473504373094405E-2</v>
      </c>
      <c r="N460" s="135" t="s">
        <v>745</v>
      </c>
      <c r="O460" s="117" t="s">
        <v>2142</v>
      </c>
    </row>
    <row r="461" spans="2:17">
      <c r="B461" s="128">
        <v>2.473504373094405E-2</v>
      </c>
      <c r="C461" s="137" t="s">
        <v>1861</v>
      </c>
      <c r="D461" s="117">
        <f t="shared" si="7"/>
        <v>0.02</v>
      </c>
      <c r="E461" s="117">
        <f t="shared" si="8"/>
        <v>2.4199999999999999E-2</v>
      </c>
      <c r="H461" s="128">
        <f t="shared" si="9"/>
        <v>2.473504373094405E-2</v>
      </c>
      <c r="M461" s="128">
        <v>2.473504373094405E-2</v>
      </c>
      <c r="N461" s="137" t="s">
        <v>1861</v>
      </c>
      <c r="O461" s="117" t="s">
        <v>2145</v>
      </c>
    </row>
    <row r="462" spans="2:17">
      <c r="B462" s="128">
        <v>4.3679838588508018</v>
      </c>
      <c r="C462" s="137" t="s">
        <v>2066</v>
      </c>
      <c r="D462" s="117">
        <f t="shared" si="7"/>
        <v>4.62</v>
      </c>
      <c r="E462" s="117">
        <f t="shared" si="8"/>
        <v>4.2735000000000003</v>
      </c>
      <c r="H462" s="128">
        <f t="shared" si="9"/>
        <v>4.3679838588508018</v>
      </c>
      <c r="M462" s="128">
        <v>4.3679838588508018</v>
      </c>
      <c r="N462" s="137" t="s">
        <v>2066</v>
      </c>
      <c r="O462" s="117" t="s">
        <v>2147</v>
      </c>
    </row>
    <row r="463" spans="2:17">
      <c r="B463" s="128">
        <v>5.8669070667611095E-2</v>
      </c>
      <c r="C463" s="135" t="s">
        <v>839</v>
      </c>
      <c r="D463" s="117">
        <f t="shared" si="7"/>
        <v>0.04</v>
      </c>
      <c r="E463" s="117">
        <f t="shared" si="8"/>
        <v>5.74E-2</v>
      </c>
      <c r="H463" s="128">
        <f t="shared" si="9"/>
        <v>5.8669070667611095E-2</v>
      </c>
      <c r="M463" s="128">
        <v>5.8669070667611095E-2</v>
      </c>
      <c r="N463" s="135" t="s">
        <v>839</v>
      </c>
      <c r="O463" s="117" t="s">
        <v>2149</v>
      </c>
    </row>
    <row r="464" spans="2:17">
      <c r="B464" s="128">
        <v>2.7867808567115269</v>
      </c>
      <c r="C464" s="137" t="s">
        <v>772</v>
      </c>
      <c r="D464" s="117">
        <f t="shared" si="7"/>
        <v>1.9</v>
      </c>
      <c r="E464" s="117">
        <f t="shared" si="8"/>
        <v>2.7264999999999997</v>
      </c>
      <c r="H464" s="128">
        <f t="shared" si="9"/>
        <v>2.7867808567115269</v>
      </c>
      <c r="M464" s="128">
        <v>2.7867808567115269</v>
      </c>
      <c r="N464" s="137" t="s">
        <v>772</v>
      </c>
      <c r="O464" s="117" t="s">
        <v>2149</v>
      </c>
    </row>
    <row r="465" spans="2:15">
      <c r="B465" s="128">
        <v>0.29334535333805545</v>
      </c>
      <c r="C465" s="135" t="s">
        <v>1892</v>
      </c>
      <c r="D465" s="117">
        <f t="shared" ref="D465:D496" si="10">AVERAGE(D399,D333,D267,D201,D135)</f>
        <v>0.2</v>
      </c>
      <c r="E465" s="117">
        <f t="shared" si="8"/>
        <v>0.28699999999999998</v>
      </c>
      <c r="H465" s="128">
        <f t="shared" si="9"/>
        <v>0.29334535333805545</v>
      </c>
      <c r="M465" s="128">
        <v>0.29334535333805545</v>
      </c>
      <c r="N465" s="135" t="s">
        <v>1892</v>
      </c>
      <c r="O465" s="117" t="s">
        <v>2149</v>
      </c>
    </row>
    <row r="466" spans="2:15">
      <c r="B466" s="128">
        <v>0.50676176371082904</v>
      </c>
      <c r="C466" s="135" t="s">
        <v>1403</v>
      </c>
      <c r="D466" s="117">
        <f t="shared" si="10"/>
        <v>0.74</v>
      </c>
      <c r="E466" s="117">
        <f t="shared" si="8"/>
        <v>0.49580000000000007</v>
      </c>
      <c r="H466" s="128">
        <f t="shared" si="9"/>
        <v>0.50676176371082904</v>
      </c>
      <c r="M466" s="128">
        <v>0.50676176371082904</v>
      </c>
      <c r="N466" s="135" t="s">
        <v>1403</v>
      </c>
      <c r="O466" s="117" t="s">
        <v>2143</v>
      </c>
    </row>
    <row r="467" spans="2:15">
      <c r="B467" s="128">
        <v>1.3011450689872637</v>
      </c>
      <c r="C467" s="137" t="s">
        <v>1206</v>
      </c>
      <c r="D467" s="117">
        <f t="shared" si="10"/>
        <v>1.9</v>
      </c>
      <c r="E467" s="117">
        <f t="shared" si="8"/>
        <v>1.2730000000000001</v>
      </c>
      <c r="H467" s="128">
        <f t="shared" si="9"/>
        <v>1.3011450689872637</v>
      </c>
      <c r="M467" s="128">
        <v>1.3011450689872637</v>
      </c>
      <c r="N467" s="137" t="s">
        <v>1206</v>
      </c>
      <c r="O467" s="117" t="s">
        <v>2143</v>
      </c>
    </row>
    <row r="468" spans="2:15">
      <c r="B468" s="128">
        <v>7.4205131192832147E-2</v>
      </c>
      <c r="C468" s="137" t="s">
        <v>1854</v>
      </c>
      <c r="D468" s="117">
        <f t="shared" si="10"/>
        <v>0.06</v>
      </c>
      <c r="E468" s="117">
        <f t="shared" si="8"/>
        <v>7.2599999999999998E-2</v>
      </c>
      <c r="H468" s="128">
        <f t="shared" si="9"/>
        <v>7.4205131192832147E-2</v>
      </c>
      <c r="M468" s="128">
        <v>7.4205131192832147E-2</v>
      </c>
      <c r="N468" s="137" t="s">
        <v>1854</v>
      </c>
      <c r="O468" s="117" t="s">
        <v>2145</v>
      </c>
    </row>
    <row r="469" spans="2:15">
      <c r="B469" s="128">
        <v>0.81625644312115364</v>
      </c>
      <c r="C469" s="135" t="s">
        <v>1857</v>
      </c>
      <c r="D469" s="117">
        <f t="shared" si="10"/>
        <v>0.65999999999999992</v>
      </c>
      <c r="E469" s="117">
        <f t="shared" si="8"/>
        <v>0.79859999999999998</v>
      </c>
      <c r="H469" s="128">
        <f t="shared" si="9"/>
        <v>0.81625644312115364</v>
      </c>
      <c r="M469" s="128">
        <v>0.81625644312115364</v>
      </c>
      <c r="N469" s="135" t="s">
        <v>1857</v>
      </c>
      <c r="O469" s="117" t="s">
        <v>2144</v>
      </c>
    </row>
    <row r="470" spans="2:15">
      <c r="B470" s="128">
        <v>7.8068704139235816</v>
      </c>
      <c r="C470" s="137" t="s">
        <v>2011</v>
      </c>
      <c r="D470" s="117">
        <f t="shared" si="10"/>
        <v>11.4</v>
      </c>
      <c r="E470" s="117">
        <f t="shared" si="8"/>
        <v>7.6380000000000008</v>
      </c>
      <c r="H470" s="128">
        <f t="shared" si="9"/>
        <v>7.8068704139235816</v>
      </c>
      <c r="M470" s="128">
        <v>7.8068704139235816</v>
      </c>
      <c r="N470" s="137" t="s">
        <v>2011</v>
      </c>
      <c r="O470" s="117" t="s">
        <v>2151</v>
      </c>
    </row>
    <row r="471" spans="2:15">
      <c r="B471" s="128">
        <v>2.473504373094405E-2</v>
      </c>
      <c r="C471" s="137" t="s">
        <v>1859</v>
      </c>
      <c r="D471" s="117">
        <f t="shared" si="10"/>
        <v>0.02</v>
      </c>
      <c r="E471" s="117">
        <f t="shared" si="8"/>
        <v>2.4199999999999999E-2</v>
      </c>
      <c r="H471" s="128">
        <f t="shared" si="9"/>
        <v>2.473504373094405E-2</v>
      </c>
      <c r="M471" s="128">
        <v>2.473504373094405E-2</v>
      </c>
      <c r="N471" s="137" t="s">
        <v>1859</v>
      </c>
      <c r="O471" s="117" t="s">
        <v>2145</v>
      </c>
    </row>
    <row r="472" spans="2:15">
      <c r="B472" s="128">
        <v>0.98940174923776203</v>
      </c>
      <c r="C472" s="137" t="s">
        <v>852</v>
      </c>
      <c r="D472" s="117">
        <f t="shared" si="10"/>
        <v>0.8</v>
      </c>
      <c r="E472" s="117">
        <f t="shared" si="8"/>
        <v>0.96799999999999997</v>
      </c>
      <c r="H472" s="128">
        <f t="shared" si="9"/>
        <v>0.98940174923776203</v>
      </c>
      <c r="M472" s="128">
        <v>0.98940174923776203</v>
      </c>
      <c r="N472" s="137" t="s">
        <v>852</v>
      </c>
      <c r="O472" s="117" t="s">
        <v>403</v>
      </c>
    </row>
    <row r="473" spans="2:15">
      <c r="B473" s="128">
        <v>2.9334535333805548E-2</v>
      </c>
      <c r="C473" s="135" t="s">
        <v>1959</v>
      </c>
      <c r="D473" s="117">
        <f t="shared" si="10"/>
        <v>0.02</v>
      </c>
      <c r="E473" s="117">
        <f t="shared" si="8"/>
        <v>2.87E-2</v>
      </c>
      <c r="H473" s="128">
        <f t="shared" si="9"/>
        <v>2.9334535333805548E-2</v>
      </c>
      <c r="M473" s="128">
        <v>2.9334535333805548E-2</v>
      </c>
      <c r="N473" s="135" t="s">
        <v>1959</v>
      </c>
      <c r="O473" s="117" t="s">
        <v>2142</v>
      </c>
    </row>
    <row r="474" spans="2:15">
      <c r="B474" s="128">
        <v>4.6914814349187269E-2</v>
      </c>
      <c r="C474" s="135" t="s">
        <v>1587</v>
      </c>
      <c r="D474" s="117">
        <f t="shared" si="10"/>
        <v>0.06</v>
      </c>
      <c r="E474" s="117">
        <f t="shared" si="8"/>
        <v>4.5899999999999996E-2</v>
      </c>
      <c r="H474" s="128">
        <f t="shared" si="9"/>
        <v>4.6914814349187269E-2</v>
      </c>
      <c r="M474" s="128">
        <v>4.6914814349187269E-2</v>
      </c>
      <c r="N474" s="135" t="s">
        <v>1587</v>
      </c>
      <c r="O474" s="117" t="s">
        <v>2142</v>
      </c>
    </row>
    <row r="475" spans="2:15">
      <c r="B475" s="128">
        <v>0.6411691294388927</v>
      </c>
      <c r="C475" s="135" t="s">
        <v>1983</v>
      </c>
      <c r="D475" s="117">
        <f t="shared" si="10"/>
        <v>0.82</v>
      </c>
      <c r="E475" s="117">
        <f t="shared" si="8"/>
        <v>0.62729999999999997</v>
      </c>
      <c r="H475" s="128">
        <f t="shared" si="9"/>
        <v>0.6411691294388927</v>
      </c>
      <c r="M475" s="128">
        <v>0.6411691294388927</v>
      </c>
      <c r="N475" s="135" t="s">
        <v>1983</v>
      </c>
      <c r="O475" s="117" t="s">
        <v>2142</v>
      </c>
    </row>
    <row r="476" spans="2:15">
      <c r="B476" s="128">
        <v>9.89401749237762E-2</v>
      </c>
      <c r="C476" s="135" t="s">
        <v>1860</v>
      </c>
      <c r="D476" s="117">
        <f t="shared" si="10"/>
        <v>0.08</v>
      </c>
      <c r="E476" s="117">
        <f t="shared" si="8"/>
        <v>9.6799999999999997E-2</v>
      </c>
      <c r="H476" s="128">
        <f t="shared" si="9"/>
        <v>9.89401749237762E-2</v>
      </c>
      <c r="M476" s="128">
        <v>9.89401749237762E-2</v>
      </c>
      <c r="N476" s="135" t="s">
        <v>1860</v>
      </c>
      <c r="O476" s="117" t="s">
        <v>2145</v>
      </c>
    </row>
    <row r="477" spans="2:15">
      <c r="B477" s="128">
        <v>2.473504373094405E-2</v>
      </c>
      <c r="C477" s="135" t="s">
        <v>1502</v>
      </c>
      <c r="D477" s="117">
        <f t="shared" si="10"/>
        <v>0.02</v>
      </c>
      <c r="E477" s="117">
        <f t="shared" si="8"/>
        <v>2.4199999999999999E-2</v>
      </c>
      <c r="H477" s="128">
        <f t="shared" si="9"/>
        <v>2.473504373094405E-2</v>
      </c>
      <c r="M477" s="128">
        <v>2.473504373094405E-2</v>
      </c>
      <c r="N477" s="135" t="s">
        <v>1502</v>
      </c>
      <c r="O477" s="117" t="s">
        <v>2143</v>
      </c>
    </row>
    <row r="478" spans="2:15">
      <c r="B478" s="128">
        <v>0.32155556850227268</v>
      </c>
      <c r="C478" s="135" t="s">
        <v>1831</v>
      </c>
      <c r="D478" s="117">
        <f t="shared" si="10"/>
        <v>0.26</v>
      </c>
      <c r="E478" s="117">
        <f t="shared" si="8"/>
        <v>0.31459999999999999</v>
      </c>
      <c r="H478" s="128">
        <f t="shared" si="9"/>
        <v>0.32155556850227268</v>
      </c>
      <c r="M478" s="128">
        <v>0.32155556850227268</v>
      </c>
      <c r="N478" s="135" t="s">
        <v>1831</v>
      </c>
      <c r="O478" s="117" t="s">
        <v>2142</v>
      </c>
    </row>
    <row r="479" spans="2:15">
      <c r="B479" s="128">
        <v>0.17314530611660833</v>
      </c>
      <c r="C479" s="135" t="s">
        <v>1862</v>
      </c>
      <c r="D479" s="117">
        <f t="shared" si="10"/>
        <v>0.13999999999999999</v>
      </c>
      <c r="E479" s="117">
        <f t="shared" si="8"/>
        <v>0.1694</v>
      </c>
      <c r="H479" s="128">
        <f t="shared" si="9"/>
        <v>0.17314530611660833</v>
      </c>
      <c r="M479" s="128">
        <v>0.17314530611660833</v>
      </c>
      <c r="N479" s="135" t="s">
        <v>1862</v>
      </c>
      <c r="O479" s="117" t="s">
        <v>2144</v>
      </c>
    </row>
    <row r="480" spans="2:15">
      <c r="B480" s="128">
        <v>13.139623189205709</v>
      </c>
      <c r="C480" s="135" t="s">
        <v>1007</v>
      </c>
      <c r="D480" s="117">
        <f t="shared" si="10"/>
        <v>11.319999999999999</v>
      </c>
      <c r="E480" s="117">
        <f t="shared" si="8"/>
        <v>12.855399999999999</v>
      </c>
      <c r="H480" s="128">
        <f t="shared" si="9"/>
        <v>13.139623189205709</v>
      </c>
      <c r="M480" s="128">
        <v>13.139623189205709</v>
      </c>
      <c r="N480" s="135" t="s">
        <v>1007</v>
      </c>
      <c r="O480" s="117" t="s">
        <v>2144</v>
      </c>
    </row>
    <row r="481" spans="2:15">
      <c r="B481" s="128">
        <v>0.12367521865472025</v>
      </c>
      <c r="C481" s="135" t="s">
        <v>1600</v>
      </c>
      <c r="D481" s="117">
        <f t="shared" si="10"/>
        <v>0.1</v>
      </c>
      <c r="E481" s="117">
        <f t="shared" si="8"/>
        <v>0.121</v>
      </c>
      <c r="H481" s="128">
        <f t="shared" si="9"/>
        <v>0.12367521865472025</v>
      </c>
      <c r="M481" s="128">
        <v>0.12367521865472025</v>
      </c>
      <c r="N481" s="135" t="s">
        <v>1600</v>
      </c>
      <c r="O481" s="117" t="s">
        <v>2152</v>
      </c>
    </row>
    <row r="482" spans="2:15">
      <c r="B482" s="128">
        <v>1.8449071873700005</v>
      </c>
      <c r="C482" s="135" t="s">
        <v>1277</v>
      </c>
      <c r="D482" s="117">
        <f t="shared" si="10"/>
        <v>1.58</v>
      </c>
      <c r="E482" s="117">
        <f t="shared" si="8"/>
        <v>1.8049999999999999</v>
      </c>
      <c r="H482" s="128">
        <f t="shared" si="9"/>
        <v>1.8449071873700005</v>
      </c>
      <c r="M482" s="128">
        <v>1.8449071873700005</v>
      </c>
      <c r="N482" s="135" t="s">
        <v>1277</v>
      </c>
      <c r="O482" s="117" t="s">
        <v>2147</v>
      </c>
    </row>
    <row r="483" spans="2:15">
      <c r="B483" s="128">
        <v>0.2658506146453945</v>
      </c>
      <c r="C483" s="137" t="s">
        <v>1219</v>
      </c>
      <c r="D483" s="117">
        <f t="shared" si="10"/>
        <v>0.33999999999999997</v>
      </c>
      <c r="E483" s="117">
        <f t="shared" si="8"/>
        <v>0.2601</v>
      </c>
      <c r="H483" s="128">
        <f t="shared" si="9"/>
        <v>0.2658506146453945</v>
      </c>
      <c r="M483" s="128">
        <v>0.2658506146453945</v>
      </c>
      <c r="N483" s="137" t="s">
        <v>1219</v>
      </c>
      <c r="O483" s="117" t="s">
        <v>2147</v>
      </c>
    </row>
    <row r="484" spans="2:15">
      <c r="B484" s="128">
        <v>0.2658506146453945</v>
      </c>
      <c r="C484" s="137" t="s">
        <v>1681</v>
      </c>
      <c r="D484" s="117">
        <f t="shared" si="10"/>
        <v>0.33999999999999997</v>
      </c>
      <c r="E484" s="117">
        <f t="shared" si="8"/>
        <v>0.2601</v>
      </c>
      <c r="H484" s="128">
        <f t="shared" si="9"/>
        <v>0.2658506146453945</v>
      </c>
      <c r="M484" s="128">
        <v>0.2658506146453945</v>
      </c>
      <c r="N484" s="137" t="s">
        <v>1681</v>
      </c>
      <c r="O484" s="117" t="s">
        <v>2142</v>
      </c>
    </row>
    <row r="485" spans="2:15">
      <c r="B485" s="128">
        <v>9.89401749237762E-2</v>
      </c>
      <c r="C485" s="135" t="s">
        <v>868</v>
      </c>
      <c r="D485" s="117">
        <f t="shared" si="10"/>
        <v>0.08</v>
      </c>
      <c r="E485" s="117">
        <f t="shared" si="8"/>
        <v>9.6799999999999997E-2</v>
      </c>
      <c r="H485" s="128">
        <f t="shared" si="9"/>
        <v>9.89401749237762E-2</v>
      </c>
      <c r="M485" s="128">
        <v>9.89401749237762E-2</v>
      </c>
      <c r="N485" s="135" t="s">
        <v>868</v>
      </c>
      <c r="O485" s="117" t="s">
        <v>2144</v>
      </c>
    </row>
    <row r="486" spans="2:15">
      <c r="B486" s="128">
        <v>4.94700874618881E-2</v>
      </c>
      <c r="C486" s="135" t="s">
        <v>1863</v>
      </c>
      <c r="D486" s="117">
        <f t="shared" si="10"/>
        <v>0.04</v>
      </c>
      <c r="E486" s="117">
        <f t="shared" si="8"/>
        <v>4.8399999999999999E-2</v>
      </c>
      <c r="H486" s="128">
        <f t="shared" si="9"/>
        <v>4.94700874618881E-2</v>
      </c>
      <c r="M486" s="128">
        <v>4.94700874618881E-2</v>
      </c>
      <c r="N486" s="135" t="s">
        <v>1863</v>
      </c>
      <c r="O486" s="117" t="s">
        <v>2145</v>
      </c>
    </row>
    <row r="487" spans="2:15">
      <c r="B487" s="128">
        <v>9.3829628698374537E-2</v>
      </c>
      <c r="C487" s="135" t="s">
        <v>1984</v>
      </c>
      <c r="D487" s="117">
        <f t="shared" si="10"/>
        <v>0.12</v>
      </c>
      <c r="E487" s="117">
        <f t="shared" si="8"/>
        <v>9.1799999999999993E-2</v>
      </c>
      <c r="H487" s="128">
        <f t="shared" si="9"/>
        <v>9.3829628698374537E-2</v>
      </c>
      <c r="M487" s="128">
        <v>9.3829628698374537E-2</v>
      </c>
      <c r="N487" s="135" t="s">
        <v>1984</v>
      </c>
      <c r="O487" s="117" t="s">
        <v>2147</v>
      </c>
    </row>
    <row r="488" spans="2:15">
      <c r="B488" s="128">
        <v>7.4205131192832147E-2</v>
      </c>
      <c r="C488" s="137" t="s">
        <v>1507</v>
      </c>
      <c r="D488" s="117">
        <f t="shared" si="10"/>
        <v>0.06</v>
      </c>
      <c r="E488" s="117">
        <f t="shared" si="8"/>
        <v>7.2599999999999998E-2</v>
      </c>
      <c r="H488" s="128">
        <f t="shared" si="9"/>
        <v>7.4205131192832147E-2</v>
      </c>
      <c r="M488" s="128">
        <v>7.4205131192832147E-2</v>
      </c>
      <c r="N488" s="137" t="s">
        <v>1507</v>
      </c>
      <c r="O488" s="117" t="s">
        <v>2144</v>
      </c>
    </row>
    <row r="489" spans="2:15">
      <c r="B489" s="128">
        <v>0.18878357756633743</v>
      </c>
      <c r="C489" s="137" t="s">
        <v>1864</v>
      </c>
      <c r="D489" s="117">
        <f t="shared" si="10"/>
        <v>0.15999999999999998</v>
      </c>
      <c r="E489" s="117">
        <f t="shared" si="8"/>
        <v>0.1847</v>
      </c>
      <c r="H489" s="128">
        <f t="shared" si="9"/>
        <v>0.18878357756633743</v>
      </c>
      <c r="M489" s="128">
        <v>0.18878357756633743</v>
      </c>
      <c r="N489" s="137" t="s">
        <v>1864</v>
      </c>
      <c r="O489" s="117" t="s">
        <v>2142</v>
      </c>
    </row>
    <row r="490" spans="2:15">
      <c r="B490" s="128">
        <v>0.35640949375951197</v>
      </c>
      <c r="C490" s="135" t="s">
        <v>872</v>
      </c>
      <c r="D490" s="117">
        <f t="shared" si="10"/>
        <v>0.38</v>
      </c>
      <c r="E490" s="117">
        <f t="shared" si="8"/>
        <v>0.34869999999999995</v>
      </c>
      <c r="H490" s="128">
        <f t="shared" si="9"/>
        <v>0.35640949375951197</v>
      </c>
      <c r="M490" s="128">
        <v>0.35640949375951197</v>
      </c>
      <c r="N490" s="135" t="s">
        <v>872</v>
      </c>
      <c r="O490" s="117" t="s">
        <v>2143</v>
      </c>
    </row>
    <row r="491" spans="2:15">
      <c r="B491" s="128">
        <v>1.0672864737128833</v>
      </c>
      <c r="C491" s="135" t="s">
        <v>857</v>
      </c>
      <c r="D491" s="117">
        <f t="shared" si="10"/>
        <v>0.86</v>
      </c>
      <c r="E491" s="117">
        <f t="shared" si="8"/>
        <v>1.0442</v>
      </c>
      <c r="H491" s="128">
        <f t="shared" si="9"/>
        <v>1.0672864737128833</v>
      </c>
      <c r="M491" s="128">
        <v>1.0672864737128833</v>
      </c>
      <c r="N491" s="135" t="s">
        <v>857</v>
      </c>
      <c r="O491" s="117" t="s">
        <v>2149</v>
      </c>
    </row>
    <row r="492" spans="2:15">
      <c r="B492" s="128">
        <v>0.17140772039997179</v>
      </c>
      <c r="C492" s="137" t="s">
        <v>863</v>
      </c>
      <c r="D492" s="117">
        <f t="shared" si="10"/>
        <v>0.12</v>
      </c>
      <c r="E492" s="117">
        <f t="shared" si="8"/>
        <v>0.16769999999999999</v>
      </c>
      <c r="H492" s="128">
        <f t="shared" si="9"/>
        <v>0.17140772039997179</v>
      </c>
      <c r="M492" s="128">
        <v>0.17140772039997179</v>
      </c>
      <c r="N492" s="137" t="s">
        <v>863</v>
      </c>
      <c r="O492" s="117" t="s">
        <v>2149</v>
      </c>
    </row>
    <row r="493" spans="2:15">
      <c r="B493" s="128">
        <v>28.790364371724777</v>
      </c>
      <c r="C493" s="137" t="s">
        <v>725</v>
      </c>
      <c r="D493" s="117">
        <f t="shared" si="10"/>
        <v>23.46</v>
      </c>
      <c r="E493" s="117">
        <f t="shared" si="8"/>
        <v>28.167599999999997</v>
      </c>
      <c r="H493" s="128">
        <f t="shared" si="9"/>
        <v>28.790364371724777</v>
      </c>
      <c r="M493" s="128">
        <v>28.790364371724777</v>
      </c>
      <c r="N493" s="137" t="s">
        <v>725</v>
      </c>
      <c r="O493" s="117" t="s">
        <v>2149</v>
      </c>
    </row>
    <row r="494" spans="2:15">
      <c r="B494" s="128">
        <v>1.2101773461751137</v>
      </c>
      <c r="C494" s="137" t="s">
        <v>882</v>
      </c>
      <c r="D494" s="117">
        <f t="shared" si="10"/>
        <v>1.28</v>
      </c>
      <c r="E494" s="117">
        <f t="shared" si="8"/>
        <v>1.1839999999999999</v>
      </c>
      <c r="H494" s="128">
        <f t="shared" si="9"/>
        <v>1.2101773461751137</v>
      </c>
      <c r="M494" s="128">
        <v>1.2101773461751137</v>
      </c>
      <c r="N494" s="137" t="s">
        <v>882</v>
      </c>
      <c r="O494" s="117" t="s">
        <v>403</v>
      </c>
    </row>
    <row r="495" spans="2:15">
      <c r="B495" s="128">
        <v>1.2862222740090907</v>
      </c>
      <c r="C495" s="135" t="s">
        <v>1865</v>
      </c>
      <c r="D495" s="117">
        <f t="shared" si="10"/>
        <v>1.04</v>
      </c>
      <c r="E495" s="117">
        <f t="shared" si="8"/>
        <v>1.2584</v>
      </c>
      <c r="H495" s="128">
        <f t="shared" si="9"/>
        <v>1.2862222740090907</v>
      </c>
      <c r="M495" s="128">
        <v>1.2862222740090907</v>
      </c>
      <c r="N495" s="135" t="s">
        <v>1865</v>
      </c>
      <c r="O495" s="117" t="s">
        <v>2145</v>
      </c>
    </row>
    <row r="496" spans="2:15">
      <c r="B496" s="128">
        <v>0.1978803498475524</v>
      </c>
      <c r="C496" s="135" t="s">
        <v>1209</v>
      </c>
      <c r="D496" s="117">
        <f t="shared" si="10"/>
        <v>0.16</v>
      </c>
      <c r="E496" s="117">
        <f t="shared" si="8"/>
        <v>0.19359999999999999</v>
      </c>
      <c r="H496" s="128">
        <f t="shared" si="9"/>
        <v>0.1978803498475524</v>
      </c>
      <c r="M496" s="128">
        <v>0.1978803498475524</v>
      </c>
      <c r="N496" s="135" t="s">
        <v>1209</v>
      </c>
      <c r="O496" s="117" t="s">
        <v>2153</v>
      </c>
    </row>
    <row r="497" spans="1:14">
      <c r="B497" s="128">
        <v>2.7406837297584037</v>
      </c>
      <c r="C497" s="138" t="s">
        <v>883</v>
      </c>
      <c r="D497" s="117">
        <f t="shared" ref="D497" si="11">AVERAGE(D431,D365,D299,D233,D167)</f>
        <v>2.48</v>
      </c>
      <c r="E497" s="117">
        <f t="shared" si="8"/>
        <v>2.6814</v>
      </c>
      <c r="H497" s="128">
        <f t="shared" si="9"/>
        <v>2.7406837297584037</v>
      </c>
      <c r="M497" s="128">
        <v>2.7406837297584037</v>
      </c>
      <c r="N497" s="138" t="s">
        <v>883</v>
      </c>
    </row>
    <row r="498" spans="1:14">
      <c r="B498" s="117" t="s">
        <v>2077</v>
      </c>
      <c r="D498" s="117">
        <f>SUM(D432:D497)</f>
        <v>98.260000000000019</v>
      </c>
      <c r="E498" s="117">
        <f>SUM(E432:E497)</f>
        <v>97.8369</v>
      </c>
    </row>
    <row r="499" spans="1:14" s="118" customFormat="1">
      <c r="A499" s="118" t="s">
        <v>2164</v>
      </c>
      <c r="E499" s="118" t="s">
        <v>2141</v>
      </c>
      <c r="K499" s="118">
        <v>1.2101773461751137</v>
      </c>
    </row>
    <row r="500" spans="1:14" s="119" customFormat="1">
      <c r="A500" s="119" t="s">
        <v>36</v>
      </c>
      <c r="E500" s="119">
        <v>0.186747</v>
      </c>
    </row>
    <row r="501" spans="1:14">
      <c r="C501" s="115" t="s">
        <v>798</v>
      </c>
      <c r="D501" s="115">
        <v>0.3</v>
      </c>
      <c r="E501" s="117">
        <f>D501*E$500</f>
        <v>5.60241E-2</v>
      </c>
      <c r="F501" s="96" t="s">
        <v>800</v>
      </c>
      <c r="J501" s="96" t="s">
        <v>63</v>
      </c>
      <c r="K501" s="96">
        <v>1.2862222740090907</v>
      </c>
      <c r="L501" s="96">
        <v>2015</v>
      </c>
    </row>
    <row r="502" spans="1:14">
      <c r="C502" s="97" t="s">
        <v>1585</v>
      </c>
      <c r="D502" s="115">
        <v>0.1</v>
      </c>
      <c r="E502" s="117">
        <f t="shared" ref="E502:E535" si="12">D502*E$500</f>
        <v>1.8674699999999999E-2</v>
      </c>
      <c r="F502" s="96" t="s">
        <v>800</v>
      </c>
      <c r="J502" s="96" t="s">
        <v>63</v>
      </c>
      <c r="K502" s="96">
        <v>0.1978803498475524</v>
      </c>
      <c r="L502" s="96">
        <v>2015</v>
      </c>
    </row>
    <row r="503" spans="1:14">
      <c r="C503" s="115" t="s">
        <v>768</v>
      </c>
      <c r="D503" s="115">
        <v>0.3</v>
      </c>
      <c r="E503" s="117">
        <f t="shared" si="12"/>
        <v>5.60241E-2</v>
      </c>
      <c r="F503" s="96" t="s">
        <v>800</v>
      </c>
      <c r="J503" s="96" t="s">
        <v>63</v>
      </c>
      <c r="K503" s="96">
        <v>2.7406837297584037</v>
      </c>
      <c r="L503" s="96">
        <v>2015</v>
      </c>
    </row>
    <row r="504" spans="1:14">
      <c r="C504" s="115" t="s">
        <v>810</v>
      </c>
      <c r="D504" s="115">
        <v>0.1</v>
      </c>
      <c r="E504" s="117">
        <f t="shared" si="12"/>
        <v>1.8674699999999999E-2</v>
      </c>
      <c r="F504" s="96" t="s">
        <v>800</v>
      </c>
      <c r="J504" s="96" t="s">
        <v>63</v>
      </c>
      <c r="K504" s="96" t="s">
        <v>793</v>
      </c>
      <c r="L504" s="96">
        <v>2015</v>
      </c>
    </row>
    <row r="505" spans="1:14">
      <c r="C505" s="115" t="s">
        <v>817</v>
      </c>
      <c r="D505" s="115">
        <v>1.5</v>
      </c>
      <c r="E505" s="117">
        <f t="shared" si="12"/>
        <v>0.28012049999999999</v>
      </c>
      <c r="F505" s="96" t="s">
        <v>800</v>
      </c>
      <c r="J505" s="96" t="s">
        <v>63</v>
      </c>
      <c r="K505" s="96" t="s">
        <v>793</v>
      </c>
      <c r="L505" s="96">
        <v>2015</v>
      </c>
    </row>
    <row r="506" spans="1:14">
      <c r="C506" s="115" t="s">
        <v>920</v>
      </c>
      <c r="D506" s="115">
        <v>5.4</v>
      </c>
      <c r="E506" s="117">
        <f t="shared" si="12"/>
        <v>1.0084337999999999</v>
      </c>
      <c r="F506" s="96" t="s">
        <v>800</v>
      </c>
      <c r="J506" s="96" t="s">
        <v>63</v>
      </c>
      <c r="K506" s="96" t="s">
        <v>793</v>
      </c>
      <c r="L506" s="96">
        <v>2015</v>
      </c>
    </row>
    <row r="507" spans="1:14">
      <c r="C507" s="148" t="s">
        <v>1890</v>
      </c>
      <c r="D507" s="115">
        <v>0</v>
      </c>
      <c r="E507" s="117">
        <f t="shared" si="12"/>
        <v>0</v>
      </c>
      <c r="F507" s="96" t="s">
        <v>800</v>
      </c>
      <c r="J507" s="96" t="s">
        <v>63</v>
      </c>
      <c r="K507" s="96" t="s">
        <v>793</v>
      </c>
      <c r="L507" s="96">
        <v>2015</v>
      </c>
    </row>
    <row r="508" spans="1:14">
      <c r="C508" s="115" t="s">
        <v>824</v>
      </c>
      <c r="D508" s="115">
        <v>17.3</v>
      </c>
      <c r="E508" s="117">
        <f t="shared" si="12"/>
        <v>3.2307231000000001</v>
      </c>
      <c r="F508" s="96" t="s">
        <v>800</v>
      </c>
      <c r="J508" s="96" t="s">
        <v>63</v>
      </c>
      <c r="K508" s="96" t="s">
        <v>793</v>
      </c>
      <c r="L508" s="96">
        <v>2015</v>
      </c>
    </row>
    <row r="509" spans="1:14">
      <c r="C509" s="134" t="s">
        <v>940</v>
      </c>
      <c r="D509" s="96">
        <v>0</v>
      </c>
      <c r="E509" s="117">
        <f t="shared" si="12"/>
        <v>0</v>
      </c>
      <c r="F509" s="96" t="s">
        <v>800</v>
      </c>
      <c r="J509" s="96" t="s">
        <v>63</v>
      </c>
      <c r="K509" s="96" t="s">
        <v>793</v>
      </c>
      <c r="L509" s="96">
        <v>2015</v>
      </c>
    </row>
    <row r="510" spans="1:14">
      <c r="C510" s="115" t="s">
        <v>764</v>
      </c>
      <c r="D510" s="115">
        <v>0.7</v>
      </c>
      <c r="E510" s="117">
        <f t="shared" si="12"/>
        <v>0.1307229</v>
      </c>
      <c r="F510" s="96" t="s">
        <v>800</v>
      </c>
      <c r="J510" s="96" t="s">
        <v>63</v>
      </c>
      <c r="K510" s="96" t="s">
        <v>793</v>
      </c>
      <c r="L510" s="96">
        <v>2015</v>
      </c>
    </row>
    <row r="511" spans="1:14">
      <c r="C511" s="115" t="s">
        <v>829</v>
      </c>
      <c r="D511" s="115">
        <v>5.9</v>
      </c>
      <c r="E511" s="117">
        <f>D511*E$500</f>
        <v>1.1018072999999999</v>
      </c>
      <c r="F511" s="96" t="s">
        <v>800</v>
      </c>
      <c r="J511" s="96" t="s">
        <v>63</v>
      </c>
      <c r="K511" s="96" t="s">
        <v>793</v>
      </c>
      <c r="L511" s="96">
        <v>2015</v>
      </c>
    </row>
    <row r="512" spans="1:14">
      <c r="A512" s="126"/>
      <c r="B512" s="126"/>
      <c r="C512" s="115" t="s">
        <v>1586</v>
      </c>
      <c r="D512" s="115">
        <v>11.2</v>
      </c>
      <c r="E512" s="117">
        <f t="shared" si="12"/>
        <v>2.0915664</v>
      </c>
      <c r="F512" s="96" t="s">
        <v>800</v>
      </c>
      <c r="J512" s="96" t="s">
        <v>63</v>
      </c>
      <c r="K512" s="96" t="s">
        <v>793</v>
      </c>
      <c r="L512" s="96">
        <v>2015</v>
      </c>
    </row>
    <row r="513" spans="1:12">
      <c r="A513" s="126"/>
      <c r="B513" s="126"/>
      <c r="C513" s="115" t="s">
        <v>831</v>
      </c>
      <c r="D513" s="115">
        <v>20.9</v>
      </c>
      <c r="E513" s="117">
        <f t="shared" si="12"/>
        <v>3.9030122999999999</v>
      </c>
      <c r="F513" s="96" t="s">
        <v>800</v>
      </c>
      <c r="J513" s="96" t="s">
        <v>63</v>
      </c>
      <c r="K513" s="96" t="s">
        <v>793</v>
      </c>
      <c r="L513" s="96">
        <v>2015</v>
      </c>
    </row>
    <row r="514" spans="1:12">
      <c r="B514" s="125"/>
      <c r="C514" s="149" t="s">
        <v>670</v>
      </c>
      <c r="D514" s="115">
        <v>0</v>
      </c>
      <c r="E514" s="117">
        <f t="shared" si="12"/>
        <v>0</v>
      </c>
      <c r="F514" s="96" t="s">
        <v>800</v>
      </c>
      <c r="J514" s="96" t="s">
        <v>63</v>
      </c>
      <c r="K514" s="96" t="s">
        <v>793</v>
      </c>
      <c r="L514" s="96">
        <v>2015</v>
      </c>
    </row>
    <row r="515" spans="1:12">
      <c r="A515" s="126"/>
      <c r="B515" s="126"/>
      <c r="C515" s="115" t="s">
        <v>969</v>
      </c>
      <c r="D515" s="115">
        <v>0.1</v>
      </c>
      <c r="E515" s="117">
        <f t="shared" si="12"/>
        <v>1.8674699999999999E-2</v>
      </c>
      <c r="F515" s="96" t="s">
        <v>800</v>
      </c>
      <c r="J515" s="96" t="s">
        <v>63</v>
      </c>
      <c r="K515" s="96" t="s">
        <v>793</v>
      </c>
      <c r="L515" s="96">
        <v>2015</v>
      </c>
    </row>
    <row r="516" spans="1:12">
      <c r="A516" s="126"/>
      <c r="B516" s="126"/>
      <c r="C516" s="148" t="s">
        <v>970</v>
      </c>
      <c r="D516" s="115">
        <v>0</v>
      </c>
      <c r="E516" s="117">
        <f t="shared" si="12"/>
        <v>0</v>
      </c>
      <c r="F516" s="96" t="s">
        <v>800</v>
      </c>
      <c r="J516" s="96" t="s">
        <v>63</v>
      </c>
      <c r="K516" s="96" t="s">
        <v>793</v>
      </c>
      <c r="L516" s="96">
        <v>2015</v>
      </c>
    </row>
    <row r="517" spans="1:12">
      <c r="A517" s="126"/>
      <c r="B517" s="126"/>
      <c r="C517" s="150" t="s">
        <v>1899</v>
      </c>
      <c r="D517" s="115">
        <v>0</v>
      </c>
      <c r="E517" s="117">
        <f t="shared" si="12"/>
        <v>0</v>
      </c>
      <c r="F517" s="96" t="s">
        <v>800</v>
      </c>
      <c r="J517" s="96" t="s">
        <v>63</v>
      </c>
      <c r="K517" s="96" t="s">
        <v>793</v>
      </c>
      <c r="L517" s="96">
        <v>2015</v>
      </c>
    </row>
    <row r="518" spans="1:12">
      <c r="A518" s="126"/>
      <c r="B518" s="126"/>
      <c r="C518" s="148" t="s">
        <v>1891</v>
      </c>
      <c r="D518" s="115">
        <v>0</v>
      </c>
      <c r="E518" s="117">
        <f t="shared" si="12"/>
        <v>0</v>
      </c>
      <c r="F518" s="96" t="s">
        <v>800</v>
      </c>
      <c r="J518" s="96" t="s">
        <v>63</v>
      </c>
      <c r="K518" s="96" t="s">
        <v>793</v>
      </c>
      <c r="L518" s="96">
        <v>2015</v>
      </c>
    </row>
    <row r="519" spans="1:12">
      <c r="C519" s="115" t="s">
        <v>745</v>
      </c>
      <c r="D519" s="115">
        <v>1.3</v>
      </c>
      <c r="E519" s="117">
        <f t="shared" si="12"/>
        <v>0.24277109999999999</v>
      </c>
      <c r="F519" s="96" t="s">
        <v>800</v>
      </c>
      <c r="J519" s="96" t="s">
        <v>63</v>
      </c>
      <c r="K519" s="96" t="s">
        <v>793</v>
      </c>
      <c r="L519" s="96">
        <v>2015</v>
      </c>
    </row>
    <row r="520" spans="1:12">
      <c r="C520" s="148" t="s">
        <v>839</v>
      </c>
      <c r="D520" s="115">
        <v>0</v>
      </c>
      <c r="E520" s="117">
        <f t="shared" si="12"/>
        <v>0</v>
      </c>
      <c r="F520" s="96" t="s">
        <v>800</v>
      </c>
      <c r="J520" s="96" t="s">
        <v>63</v>
      </c>
      <c r="K520" s="96" t="s">
        <v>793</v>
      </c>
      <c r="L520" s="96">
        <v>2015</v>
      </c>
    </row>
    <row r="521" spans="1:12">
      <c r="C521" s="149" t="s">
        <v>772</v>
      </c>
      <c r="D521" s="115">
        <v>0</v>
      </c>
      <c r="E521" s="117">
        <f t="shared" si="12"/>
        <v>0</v>
      </c>
      <c r="F521" s="96" t="s">
        <v>800</v>
      </c>
      <c r="J521" s="96" t="s">
        <v>63</v>
      </c>
      <c r="K521" s="96" t="s">
        <v>793</v>
      </c>
      <c r="L521" s="96">
        <v>2015</v>
      </c>
    </row>
    <row r="522" spans="1:12">
      <c r="C522" s="148" t="s">
        <v>1892</v>
      </c>
      <c r="D522" s="115">
        <v>0</v>
      </c>
      <c r="E522" s="117">
        <f t="shared" si="12"/>
        <v>0</v>
      </c>
      <c r="F522" s="115" t="s">
        <v>800</v>
      </c>
      <c r="J522" s="96" t="s">
        <v>63</v>
      </c>
      <c r="K522" s="96" t="s">
        <v>793</v>
      </c>
      <c r="L522" s="96">
        <v>2015</v>
      </c>
    </row>
    <row r="523" spans="1:12">
      <c r="C523" s="148" t="s">
        <v>1403</v>
      </c>
      <c r="D523" s="115">
        <v>0</v>
      </c>
      <c r="E523" s="117">
        <f t="shared" si="12"/>
        <v>0</v>
      </c>
      <c r="F523" s="115" t="s">
        <v>800</v>
      </c>
      <c r="J523" s="96" t="s">
        <v>63</v>
      </c>
      <c r="K523" s="96" t="s">
        <v>793</v>
      </c>
      <c r="L523" s="96">
        <v>2015</v>
      </c>
    </row>
    <row r="524" spans="1:12">
      <c r="C524" s="97" t="s">
        <v>852</v>
      </c>
      <c r="D524" s="115">
        <v>4.7</v>
      </c>
      <c r="E524" s="117">
        <f t="shared" si="12"/>
        <v>0.87771089999999996</v>
      </c>
      <c r="F524" s="115" t="s">
        <v>800</v>
      </c>
      <c r="J524" s="96" t="s">
        <v>63</v>
      </c>
      <c r="K524" s="96" t="s">
        <v>793</v>
      </c>
      <c r="L524" s="96">
        <v>2015</v>
      </c>
    </row>
    <row r="525" spans="1:12">
      <c r="C525" s="115" t="s">
        <v>1587</v>
      </c>
      <c r="D525" s="115">
        <v>0.1</v>
      </c>
      <c r="E525" s="117">
        <f t="shared" si="12"/>
        <v>1.8674699999999999E-2</v>
      </c>
      <c r="F525" s="115" t="s">
        <v>800</v>
      </c>
      <c r="J525" s="96" t="s">
        <v>63</v>
      </c>
      <c r="K525" s="96" t="s">
        <v>793</v>
      </c>
      <c r="L525" s="96">
        <v>2015</v>
      </c>
    </row>
    <row r="526" spans="1:12">
      <c r="C526" s="97" t="s">
        <v>1588</v>
      </c>
      <c r="D526" s="115">
        <v>0.1</v>
      </c>
      <c r="E526" s="117">
        <f t="shared" si="12"/>
        <v>1.8674699999999999E-2</v>
      </c>
      <c r="F526" s="115" t="s">
        <v>800</v>
      </c>
      <c r="J526" s="96" t="s">
        <v>63</v>
      </c>
      <c r="K526" s="96" t="s">
        <v>793</v>
      </c>
      <c r="L526" s="96">
        <v>2015</v>
      </c>
    </row>
    <row r="527" spans="1:12">
      <c r="C527" s="115" t="s">
        <v>1007</v>
      </c>
      <c r="D527" s="115">
        <v>2.9</v>
      </c>
      <c r="E527" s="117">
        <f t="shared" si="12"/>
        <v>0.54156629999999994</v>
      </c>
      <c r="F527" s="115" t="s">
        <v>800</v>
      </c>
      <c r="J527" s="96" t="s">
        <v>63</v>
      </c>
      <c r="K527" s="96" t="s">
        <v>793</v>
      </c>
      <c r="L527" s="96">
        <v>2015</v>
      </c>
    </row>
    <row r="528" spans="1:12">
      <c r="C528" s="151" t="s">
        <v>1864</v>
      </c>
      <c r="D528" s="115">
        <v>0</v>
      </c>
      <c r="E528" s="117">
        <f t="shared" si="12"/>
        <v>0</v>
      </c>
      <c r="F528" s="115" t="s">
        <v>800</v>
      </c>
      <c r="J528" s="96" t="s">
        <v>63</v>
      </c>
      <c r="K528" s="96" t="s">
        <v>793</v>
      </c>
      <c r="L528" s="96">
        <v>2015</v>
      </c>
    </row>
    <row r="529" spans="1:18">
      <c r="C529" s="148" t="s">
        <v>872</v>
      </c>
      <c r="D529" s="115">
        <v>0</v>
      </c>
      <c r="E529" s="117">
        <f t="shared" si="12"/>
        <v>0</v>
      </c>
      <c r="F529" s="115" t="s">
        <v>800</v>
      </c>
      <c r="J529" s="96" t="s">
        <v>63</v>
      </c>
      <c r="K529" s="96" t="s">
        <v>793</v>
      </c>
      <c r="L529" s="96">
        <v>2015</v>
      </c>
    </row>
    <row r="530" spans="1:18">
      <c r="C530" s="115" t="s">
        <v>857</v>
      </c>
      <c r="D530" s="115">
        <v>0.5</v>
      </c>
      <c r="E530" s="117">
        <f t="shared" si="12"/>
        <v>9.3373499999999998E-2</v>
      </c>
      <c r="F530" s="115" t="s">
        <v>800</v>
      </c>
      <c r="J530" s="96" t="s">
        <v>63</v>
      </c>
      <c r="K530" s="96" t="s">
        <v>793</v>
      </c>
      <c r="L530" s="96">
        <v>2015</v>
      </c>
    </row>
    <row r="531" spans="1:18">
      <c r="A531" s="139"/>
      <c r="C531" s="97" t="s">
        <v>863</v>
      </c>
      <c r="D531" s="115">
        <v>0.1</v>
      </c>
      <c r="E531" s="117">
        <f t="shared" si="12"/>
        <v>1.8674699999999999E-2</v>
      </c>
      <c r="F531" s="115" t="s">
        <v>1567</v>
      </c>
      <c r="J531" s="96" t="s">
        <v>63</v>
      </c>
      <c r="K531" s="96" t="s">
        <v>793</v>
      </c>
      <c r="L531" s="96">
        <v>2015</v>
      </c>
      <c r="M531" s="115"/>
    </row>
    <row r="532" spans="1:18">
      <c r="A532" s="139"/>
      <c r="C532" s="113" t="s">
        <v>2170</v>
      </c>
      <c r="D532" s="115">
        <v>0</v>
      </c>
      <c r="E532" s="117">
        <f t="shared" si="12"/>
        <v>0</v>
      </c>
      <c r="F532" s="115" t="s">
        <v>1567</v>
      </c>
      <c r="J532" s="96" t="s">
        <v>63</v>
      </c>
      <c r="K532" s="96" t="s">
        <v>793</v>
      </c>
      <c r="L532" s="96">
        <v>2015</v>
      </c>
      <c r="M532" s="115"/>
    </row>
    <row r="533" spans="1:18">
      <c r="C533" s="97" t="s">
        <v>725</v>
      </c>
      <c r="D533" s="115">
        <v>10.3</v>
      </c>
      <c r="E533" s="117">
        <f t="shared" si="12"/>
        <v>1.9234941000000001</v>
      </c>
      <c r="F533" s="115" t="s">
        <v>1567</v>
      </c>
      <c r="J533" s="96" t="s">
        <v>63</v>
      </c>
      <c r="K533" s="96" t="s">
        <v>793</v>
      </c>
      <c r="L533" s="96">
        <v>2015</v>
      </c>
    </row>
    <row r="534" spans="1:18">
      <c r="C534" s="97" t="s">
        <v>882</v>
      </c>
      <c r="D534" s="115">
        <v>16</v>
      </c>
      <c r="E534" s="117">
        <f t="shared" si="12"/>
        <v>2.9879519999999999</v>
      </c>
      <c r="F534" s="115" t="s">
        <v>800</v>
      </c>
      <c r="J534" s="125" t="s">
        <v>63</v>
      </c>
      <c r="K534" s="125" t="s">
        <v>793</v>
      </c>
      <c r="L534" s="125">
        <v>2015</v>
      </c>
    </row>
    <row r="535" spans="1:18" s="133" customFormat="1">
      <c r="A535" s="130"/>
      <c r="B535" s="130"/>
      <c r="C535" s="131" t="s">
        <v>883</v>
      </c>
      <c r="D535" s="131">
        <v>0.3</v>
      </c>
      <c r="E535" s="130">
        <f t="shared" si="12"/>
        <v>5.60241E-2</v>
      </c>
      <c r="F535" s="124" t="s">
        <v>800</v>
      </c>
      <c r="G535" s="130"/>
      <c r="H535" s="130"/>
      <c r="I535" s="130"/>
      <c r="J535" s="124" t="s">
        <v>63</v>
      </c>
      <c r="K535" s="124" t="s">
        <v>793</v>
      </c>
      <c r="L535" s="124">
        <v>2015</v>
      </c>
      <c r="M535" s="130"/>
      <c r="N535" s="130"/>
      <c r="O535" s="130"/>
      <c r="P535" s="130"/>
      <c r="Q535" s="130"/>
      <c r="R535" s="130"/>
    </row>
    <row r="536" spans="1:18" s="147" customFormat="1">
      <c r="A536" s="147" t="s">
        <v>481</v>
      </c>
      <c r="E536" s="147">
        <v>0.28915659999999999</v>
      </c>
    </row>
    <row r="537" spans="1:18">
      <c r="C537" s="142" t="s">
        <v>798</v>
      </c>
      <c r="D537" s="115">
        <v>0</v>
      </c>
      <c r="E537" s="117">
        <f>D537*E$536</f>
        <v>0</v>
      </c>
      <c r="F537" s="115" t="s">
        <v>800</v>
      </c>
      <c r="J537" s="96" t="s">
        <v>63</v>
      </c>
      <c r="K537" s="96" t="s">
        <v>793</v>
      </c>
      <c r="L537" s="96">
        <v>2015</v>
      </c>
    </row>
    <row r="538" spans="1:18">
      <c r="C538" s="143" t="s">
        <v>1585</v>
      </c>
      <c r="D538" s="115">
        <v>0</v>
      </c>
      <c r="E538" s="117">
        <f t="shared" ref="E538:E571" si="13">D538*E$536</f>
        <v>0</v>
      </c>
      <c r="F538" s="115" t="s">
        <v>800</v>
      </c>
      <c r="J538" s="96" t="s">
        <v>63</v>
      </c>
      <c r="K538" s="96" t="s">
        <v>793</v>
      </c>
      <c r="L538" s="96">
        <v>2015</v>
      </c>
    </row>
    <row r="539" spans="1:18">
      <c r="C539" s="142" t="s">
        <v>768</v>
      </c>
      <c r="D539" s="115">
        <v>0</v>
      </c>
      <c r="E539" s="117">
        <f t="shared" si="13"/>
        <v>0</v>
      </c>
      <c r="F539" s="115" t="s">
        <v>800</v>
      </c>
      <c r="J539" s="96" t="s">
        <v>63</v>
      </c>
      <c r="K539" s="96" t="s">
        <v>793</v>
      </c>
      <c r="L539" s="96">
        <v>2015</v>
      </c>
    </row>
    <row r="540" spans="1:18">
      <c r="C540" s="142" t="s">
        <v>810</v>
      </c>
      <c r="D540" s="115">
        <v>0</v>
      </c>
      <c r="E540" s="117">
        <f t="shared" si="13"/>
        <v>0</v>
      </c>
      <c r="F540" s="115" t="s">
        <v>800</v>
      </c>
      <c r="J540" s="96" t="s">
        <v>63</v>
      </c>
      <c r="K540" s="96" t="s">
        <v>793</v>
      </c>
      <c r="L540" s="96">
        <v>2015</v>
      </c>
    </row>
    <row r="541" spans="1:18">
      <c r="C541" s="142" t="s">
        <v>817</v>
      </c>
      <c r="D541" s="115">
        <v>0</v>
      </c>
      <c r="E541" s="117">
        <f t="shared" si="13"/>
        <v>0</v>
      </c>
      <c r="F541" s="115" t="s">
        <v>800</v>
      </c>
      <c r="J541" s="96" t="s">
        <v>63</v>
      </c>
      <c r="K541" s="96" t="s">
        <v>793</v>
      </c>
      <c r="L541" s="96">
        <v>2015</v>
      </c>
    </row>
    <row r="542" spans="1:18">
      <c r="C542" s="142" t="s">
        <v>920</v>
      </c>
      <c r="D542" s="115">
        <v>0</v>
      </c>
      <c r="E542" s="117">
        <f t="shared" si="13"/>
        <v>0</v>
      </c>
      <c r="F542" s="115" t="s">
        <v>800</v>
      </c>
      <c r="J542" s="96" t="s">
        <v>63</v>
      </c>
      <c r="K542" s="96" t="s">
        <v>793</v>
      </c>
      <c r="L542" s="96">
        <v>2015</v>
      </c>
    </row>
    <row r="543" spans="1:18">
      <c r="C543" s="115" t="s">
        <v>1890</v>
      </c>
      <c r="D543" s="115">
        <v>0.1</v>
      </c>
      <c r="E543" s="117">
        <f t="shared" si="13"/>
        <v>2.8915659999999999E-2</v>
      </c>
      <c r="F543" s="115" t="s">
        <v>800</v>
      </c>
      <c r="J543" s="96" t="s">
        <v>63</v>
      </c>
      <c r="K543" s="96" t="s">
        <v>793</v>
      </c>
      <c r="L543" s="96">
        <v>2015</v>
      </c>
    </row>
    <row r="544" spans="1:18">
      <c r="C544" s="115" t="s">
        <v>824</v>
      </c>
      <c r="D544" s="115">
        <v>0.6</v>
      </c>
      <c r="E544" s="117">
        <f t="shared" si="13"/>
        <v>0.17349395999999997</v>
      </c>
      <c r="F544" s="115" t="s">
        <v>800</v>
      </c>
      <c r="J544" s="96" t="s">
        <v>63</v>
      </c>
      <c r="K544" s="96" t="s">
        <v>793</v>
      </c>
      <c r="L544" s="96">
        <v>2015</v>
      </c>
    </row>
    <row r="545" spans="2:12">
      <c r="C545" s="134" t="s">
        <v>940</v>
      </c>
      <c r="D545" s="96">
        <v>0</v>
      </c>
      <c r="E545" s="117">
        <f t="shared" si="13"/>
        <v>0</v>
      </c>
      <c r="F545" s="115" t="s">
        <v>800</v>
      </c>
      <c r="J545" s="96" t="s">
        <v>63</v>
      </c>
      <c r="K545" s="96" t="s">
        <v>793</v>
      </c>
      <c r="L545" s="96">
        <v>2015</v>
      </c>
    </row>
    <row r="546" spans="2:12">
      <c r="C546" s="142" t="s">
        <v>764</v>
      </c>
      <c r="D546" s="115">
        <v>0</v>
      </c>
      <c r="E546" s="117">
        <f t="shared" si="13"/>
        <v>0</v>
      </c>
      <c r="F546" s="115" t="s">
        <v>800</v>
      </c>
      <c r="J546" s="96" t="s">
        <v>63</v>
      </c>
      <c r="K546" s="96" t="s">
        <v>793</v>
      </c>
      <c r="L546" s="96">
        <v>2015</v>
      </c>
    </row>
    <row r="547" spans="2:12">
      <c r="C547" s="142" t="s">
        <v>829</v>
      </c>
      <c r="D547" s="115">
        <v>0</v>
      </c>
      <c r="E547" s="117">
        <f t="shared" si="13"/>
        <v>0</v>
      </c>
      <c r="F547" s="115" t="s">
        <v>800</v>
      </c>
      <c r="J547" s="96" t="s">
        <v>63</v>
      </c>
      <c r="K547" s="96" t="s">
        <v>793</v>
      </c>
      <c r="L547" s="96">
        <v>2015</v>
      </c>
    </row>
    <row r="548" spans="2:12">
      <c r="C548" s="115" t="s">
        <v>1586</v>
      </c>
      <c r="D548" s="115">
        <v>0.1</v>
      </c>
      <c r="E548" s="117">
        <f>D548*E$536</f>
        <v>2.8915659999999999E-2</v>
      </c>
      <c r="F548" s="115" t="s">
        <v>800</v>
      </c>
      <c r="J548" s="96" t="s">
        <v>63</v>
      </c>
      <c r="K548" s="96" t="s">
        <v>793</v>
      </c>
      <c r="L548" s="96">
        <v>2015</v>
      </c>
    </row>
    <row r="549" spans="2:12">
      <c r="C549" s="115" t="s">
        <v>831</v>
      </c>
      <c r="D549" s="115">
        <v>3.4</v>
      </c>
      <c r="E549" s="117">
        <f t="shared" si="13"/>
        <v>0.98313243999999989</v>
      </c>
      <c r="F549" s="115" t="s">
        <v>800</v>
      </c>
      <c r="J549" s="96" t="s">
        <v>63</v>
      </c>
      <c r="K549" s="96" t="s">
        <v>793</v>
      </c>
      <c r="L549" s="96">
        <v>2015</v>
      </c>
    </row>
    <row r="550" spans="2:12">
      <c r="C550" s="97" t="s">
        <v>670</v>
      </c>
      <c r="D550" s="115">
        <v>0.2</v>
      </c>
      <c r="E550" s="117">
        <f t="shared" si="13"/>
        <v>5.7831319999999999E-2</v>
      </c>
      <c r="F550" s="115" t="s">
        <v>800</v>
      </c>
      <c r="J550" s="96" t="s">
        <v>63</v>
      </c>
      <c r="K550" s="96" t="s">
        <v>793</v>
      </c>
      <c r="L550" s="96">
        <v>2015</v>
      </c>
    </row>
    <row r="551" spans="2:12">
      <c r="C551" s="142" t="s">
        <v>969</v>
      </c>
      <c r="D551" s="115">
        <v>0</v>
      </c>
      <c r="E551" s="117">
        <f t="shared" si="13"/>
        <v>0</v>
      </c>
      <c r="F551" s="115" t="s">
        <v>800</v>
      </c>
      <c r="J551" s="96" t="s">
        <v>63</v>
      </c>
      <c r="K551" s="96" t="s">
        <v>793</v>
      </c>
      <c r="L551" s="96">
        <v>2015</v>
      </c>
    </row>
    <row r="552" spans="2:12">
      <c r="C552" s="115" t="s">
        <v>970</v>
      </c>
      <c r="D552" s="115">
        <v>0.6</v>
      </c>
      <c r="E552" s="117">
        <f t="shared" si="13"/>
        <v>0.17349395999999997</v>
      </c>
      <c r="F552" s="96" t="s">
        <v>800</v>
      </c>
      <c r="J552" s="96" t="s">
        <v>63</v>
      </c>
      <c r="K552" s="96" t="s">
        <v>793</v>
      </c>
      <c r="L552" s="96">
        <v>2015</v>
      </c>
    </row>
    <row r="553" spans="2:12">
      <c r="C553" s="150" t="s">
        <v>1899</v>
      </c>
      <c r="D553" s="115">
        <v>0</v>
      </c>
      <c r="E553" s="117">
        <f t="shared" si="13"/>
        <v>0</v>
      </c>
      <c r="F553" s="96" t="s">
        <v>800</v>
      </c>
      <c r="J553" s="96" t="s">
        <v>63</v>
      </c>
      <c r="K553" s="96" t="s">
        <v>793</v>
      </c>
      <c r="L553" s="96">
        <v>2015</v>
      </c>
    </row>
    <row r="554" spans="2:12">
      <c r="C554" s="115" t="s">
        <v>1891</v>
      </c>
      <c r="D554" s="115">
        <v>0.7</v>
      </c>
      <c r="E554" s="117">
        <f t="shared" si="13"/>
        <v>0.20240961999999998</v>
      </c>
      <c r="F554" s="96" t="s">
        <v>800</v>
      </c>
      <c r="J554" s="96" t="s">
        <v>63</v>
      </c>
      <c r="K554" s="96" t="s">
        <v>793</v>
      </c>
      <c r="L554" s="96">
        <v>2015</v>
      </c>
    </row>
    <row r="555" spans="2:12">
      <c r="C555" s="142" t="s">
        <v>745</v>
      </c>
      <c r="D555" s="115">
        <v>0</v>
      </c>
      <c r="E555" s="117">
        <f t="shared" si="13"/>
        <v>0</v>
      </c>
      <c r="F555" s="96" t="s">
        <v>800</v>
      </c>
      <c r="J555" s="96" t="s">
        <v>63</v>
      </c>
      <c r="K555" s="96" t="s">
        <v>793</v>
      </c>
      <c r="L555" s="96">
        <v>2015</v>
      </c>
    </row>
    <row r="556" spans="2:12">
      <c r="C556" s="115" t="s">
        <v>839</v>
      </c>
      <c r="D556" s="115">
        <v>0.1</v>
      </c>
      <c r="E556" s="117">
        <f t="shared" si="13"/>
        <v>2.8915659999999999E-2</v>
      </c>
      <c r="F556" s="96" t="s">
        <v>800</v>
      </c>
      <c r="J556" s="96" t="s">
        <v>63</v>
      </c>
      <c r="K556" s="96" t="s">
        <v>793</v>
      </c>
      <c r="L556" s="96">
        <v>2015</v>
      </c>
    </row>
    <row r="557" spans="2:12">
      <c r="B557" s="96"/>
      <c r="C557" s="97" t="s">
        <v>772</v>
      </c>
      <c r="D557" s="115">
        <v>0.1</v>
      </c>
      <c r="E557" s="117">
        <f t="shared" si="13"/>
        <v>2.8915659999999999E-2</v>
      </c>
      <c r="F557" s="96" t="s">
        <v>800</v>
      </c>
      <c r="J557" s="96" t="s">
        <v>63</v>
      </c>
      <c r="K557" s="96" t="s">
        <v>793</v>
      </c>
      <c r="L557" s="96">
        <v>2015</v>
      </c>
    </row>
    <row r="558" spans="2:12">
      <c r="C558" s="115" t="s">
        <v>1892</v>
      </c>
      <c r="D558" s="115">
        <v>0.7</v>
      </c>
      <c r="E558" s="117">
        <f t="shared" si="13"/>
        <v>0.20240961999999998</v>
      </c>
      <c r="F558" s="96" t="s">
        <v>800</v>
      </c>
      <c r="J558" s="96" t="s">
        <v>63</v>
      </c>
      <c r="K558" s="96" t="s">
        <v>793</v>
      </c>
      <c r="L558" s="96">
        <v>2015</v>
      </c>
    </row>
    <row r="559" spans="2:12">
      <c r="C559" s="115" t="s">
        <v>1403</v>
      </c>
      <c r="D559" s="115">
        <v>0.1</v>
      </c>
      <c r="E559" s="117">
        <f t="shared" si="13"/>
        <v>2.8915659999999999E-2</v>
      </c>
      <c r="F559" s="96" t="s">
        <v>800</v>
      </c>
      <c r="J559" s="96" t="s">
        <v>63</v>
      </c>
      <c r="K559" s="96" t="s">
        <v>793</v>
      </c>
      <c r="L559" s="96">
        <v>2015</v>
      </c>
    </row>
    <row r="560" spans="2:12">
      <c r="C560" s="143" t="s">
        <v>852</v>
      </c>
      <c r="D560" s="115">
        <v>0</v>
      </c>
      <c r="E560" s="117">
        <f t="shared" si="13"/>
        <v>0</v>
      </c>
      <c r="F560" s="96" t="s">
        <v>800</v>
      </c>
      <c r="J560" s="96" t="s">
        <v>63</v>
      </c>
      <c r="K560" s="96" t="s">
        <v>793</v>
      </c>
      <c r="L560" s="96">
        <v>2015</v>
      </c>
    </row>
    <row r="561" spans="1:18">
      <c r="C561" s="142" t="s">
        <v>1587</v>
      </c>
      <c r="D561" s="115">
        <v>0</v>
      </c>
      <c r="E561" s="117">
        <f t="shared" si="13"/>
        <v>0</v>
      </c>
      <c r="F561" s="96" t="s">
        <v>800</v>
      </c>
      <c r="J561" s="96" t="s">
        <v>63</v>
      </c>
      <c r="K561" s="96" t="s">
        <v>793</v>
      </c>
      <c r="L561" s="96">
        <v>2015</v>
      </c>
    </row>
    <row r="562" spans="1:18">
      <c r="C562" s="143" t="s">
        <v>1588</v>
      </c>
      <c r="D562" s="115">
        <v>0</v>
      </c>
      <c r="E562" s="117">
        <f t="shared" si="13"/>
        <v>0</v>
      </c>
      <c r="F562" s="96" t="s">
        <v>800</v>
      </c>
      <c r="J562" s="96" t="s">
        <v>63</v>
      </c>
      <c r="K562" s="96" t="s">
        <v>793</v>
      </c>
      <c r="L562" s="96">
        <v>2015</v>
      </c>
    </row>
    <row r="563" spans="1:18">
      <c r="C563" s="142" t="s">
        <v>1007</v>
      </c>
      <c r="D563" s="115">
        <v>0</v>
      </c>
      <c r="E563" s="117">
        <f t="shared" si="13"/>
        <v>0</v>
      </c>
      <c r="F563" s="96" t="s">
        <v>800</v>
      </c>
      <c r="J563" s="96" t="s">
        <v>63</v>
      </c>
      <c r="K563" s="96" t="s">
        <v>793</v>
      </c>
      <c r="L563" s="96">
        <v>2015</v>
      </c>
    </row>
    <row r="564" spans="1:18">
      <c r="C564" s="151" t="s">
        <v>1864</v>
      </c>
      <c r="D564" s="115">
        <v>0</v>
      </c>
      <c r="E564" s="117">
        <f t="shared" si="13"/>
        <v>0</v>
      </c>
      <c r="F564" s="96" t="s">
        <v>800</v>
      </c>
      <c r="J564" s="96" t="s">
        <v>63</v>
      </c>
      <c r="K564" s="96" t="s">
        <v>793</v>
      </c>
      <c r="L564" s="96">
        <v>2015</v>
      </c>
    </row>
    <row r="565" spans="1:18">
      <c r="C565" s="115" t="s">
        <v>872</v>
      </c>
      <c r="D565" s="115">
        <v>0.1</v>
      </c>
      <c r="E565" s="117">
        <f t="shared" si="13"/>
        <v>2.8915659999999999E-2</v>
      </c>
      <c r="F565" s="96" t="s">
        <v>800</v>
      </c>
      <c r="J565" s="96" t="s">
        <v>63</v>
      </c>
      <c r="K565" s="96" t="s">
        <v>793</v>
      </c>
      <c r="L565" s="96">
        <v>2015</v>
      </c>
    </row>
    <row r="566" spans="1:18">
      <c r="C566" s="115" t="s">
        <v>857</v>
      </c>
      <c r="D566" s="115">
        <v>8.1999999999999993</v>
      </c>
      <c r="E566" s="117">
        <f t="shared" si="13"/>
        <v>2.3710841199999995</v>
      </c>
      <c r="F566" s="96" t="s">
        <v>800</v>
      </c>
      <c r="J566" s="96" t="s">
        <v>63</v>
      </c>
      <c r="K566" s="96" t="s">
        <v>793</v>
      </c>
      <c r="L566" s="96">
        <v>2015</v>
      </c>
    </row>
    <row r="567" spans="1:18">
      <c r="C567" s="97" t="s">
        <v>863</v>
      </c>
      <c r="D567" s="115">
        <v>20.5</v>
      </c>
      <c r="E567" s="117">
        <f t="shared" si="13"/>
        <v>5.9277102999999993</v>
      </c>
      <c r="F567" s="115" t="s">
        <v>1567</v>
      </c>
      <c r="J567" s="96" t="s">
        <v>63</v>
      </c>
      <c r="K567" s="96" t="s">
        <v>793</v>
      </c>
      <c r="L567" s="96">
        <v>2015</v>
      </c>
      <c r="M567" s="115"/>
    </row>
    <row r="568" spans="1:18">
      <c r="C568" s="113" t="s">
        <v>2170</v>
      </c>
      <c r="D568" s="115">
        <v>0</v>
      </c>
      <c r="E568" s="117">
        <f t="shared" si="13"/>
        <v>0</v>
      </c>
      <c r="F568" s="115" t="s">
        <v>1567</v>
      </c>
      <c r="J568" s="96" t="s">
        <v>63</v>
      </c>
      <c r="K568" s="96" t="s">
        <v>793</v>
      </c>
      <c r="L568" s="96">
        <v>2015</v>
      </c>
      <c r="M568" s="115"/>
    </row>
    <row r="569" spans="1:18">
      <c r="C569" s="97" t="s">
        <v>725</v>
      </c>
      <c r="D569" s="115">
        <v>64</v>
      </c>
      <c r="E569" s="117">
        <f>D569*E$536</f>
        <v>18.506022399999999</v>
      </c>
      <c r="F569" s="115" t="s">
        <v>1567</v>
      </c>
      <c r="J569" s="96" t="s">
        <v>63</v>
      </c>
      <c r="K569" s="96" t="s">
        <v>793</v>
      </c>
      <c r="L569" s="96">
        <v>2015</v>
      </c>
    </row>
    <row r="570" spans="1:18">
      <c r="C570" s="143" t="s">
        <v>882</v>
      </c>
      <c r="D570" s="115">
        <v>0</v>
      </c>
      <c r="E570" s="117">
        <f t="shared" si="13"/>
        <v>0</v>
      </c>
      <c r="F570" s="115" t="s">
        <v>800</v>
      </c>
      <c r="J570" s="96" t="s">
        <v>63</v>
      </c>
      <c r="K570" s="96" t="s">
        <v>793</v>
      </c>
      <c r="L570" s="96">
        <v>2015</v>
      </c>
    </row>
    <row r="571" spans="1:18" s="133" customFormat="1">
      <c r="A571" s="130"/>
      <c r="B571" s="130"/>
      <c r="C571" s="131" t="s">
        <v>883</v>
      </c>
      <c r="D571" s="131">
        <v>0.6</v>
      </c>
      <c r="E571" s="130">
        <f t="shared" si="13"/>
        <v>0.17349395999999997</v>
      </c>
      <c r="F571" s="131" t="s">
        <v>800</v>
      </c>
      <c r="G571" s="130"/>
      <c r="H571" s="130"/>
      <c r="I571" s="130"/>
      <c r="J571" s="124" t="s">
        <v>63</v>
      </c>
      <c r="K571" s="124" t="s">
        <v>793</v>
      </c>
      <c r="L571" s="124">
        <v>2015</v>
      </c>
      <c r="M571" s="130"/>
      <c r="N571" s="130"/>
      <c r="O571" s="130"/>
      <c r="P571" s="130"/>
      <c r="Q571" s="130"/>
      <c r="R571" s="130"/>
    </row>
    <row r="572" spans="1:18" s="145" customFormat="1">
      <c r="A572" s="145" t="s">
        <v>558</v>
      </c>
      <c r="E572" s="145">
        <v>0.14457829999999999</v>
      </c>
    </row>
    <row r="573" spans="1:18">
      <c r="C573" s="142" t="s">
        <v>798</v>
      </c>
      <c r="D573" s="115">
        <v>0</v>
      </c>
      <c r="E573" s="117">
        <f>D573*E$572</f>
        <v>0</v>
      </c>
      <c r="F573" s="115" t="s">
        <v>1567</v>
      </c>
      <c r="J573" s="96" t="s">
        <v>63</v>
      </c>
      <c r="K573" s="115" t="s">
        <v>1564</v>
      </c>
      <c r="L573" s="115" t="s">
        <v>1565</v>
      </c>
      <c r="M573" s="115" t="s">
        <v>1566</v>
      </c>
    </row>
    <row r="574" spans="1:18">
      <c r="C574" s="143" t="s">
        <v>1585</v>
      </c>
      <c r="D574" s="115">
        <v>0</v>
      </c>
      <c r="E574" s="117">
        <f t="shared" ref="E574:E607" si="14">D574*E$572</f>
        <v>0</v>
      </c>
      <c r="F574" s="115" t="s">
        <v>1567</v>
      </c>
      <c r="J574" s="96" t="s">
        <v>63</v>
      </c>
      <c r="K574" s="115" t="s">
        <v>1564</v>
      </c>
      <c r="L574" s="115" t="s">
        <v>1565</v>
      </c>
    </row>
    <row r="575" spans="1:18">
      <c r="C575" s="142" t="s">
        <v>768</v>
      </c>
      <c r="D575" s="115">
        <v>0</v>
      </c>
      <c r="E575" s="117">
        <f t="shared" si="14"/>
        <v>0</v>
      </c>
      <c r="F575" s="115" t="s">
        <v>1567</v>
      </c>
      <c r="J575" s="96" t="s">
        <v>63</v>
      </c>
      <c r="K575" s="115" t="s">
        <v>1564</v>
      </c>
      <c r="L575" s="115" t="s">
        <v>1565</v>
      </c>
    </row>
    <row r="576" spans="1:18">
      <c r="C576" s="142" t="s">
        <v>810</v>
      </c>
      <c r="D576" s="115">
        <v>0</v>
      </c>
      <c r="E576" s="117">
        <f t="shared" si="14"/>
        <v>0</v>
      </c>
      <c r="F576" s="115" t="s">
        <v>1567</v>
      </c>
      <c r="J576" s="96" t="s">
        <v>63</v>
      </c>
      <c r="K576" s="115" t="s">
        <v>1564</v>
      </c>
      <c r="L576" s="115" t="s">
        <v>1565</v>
      </c>
    </row>
    <row r="577" spans="2:12">
      <c r="C577" s="142" t="s">
        <v>817</v>
      </c>
      <c r="D577" s="115">
        <v>0</v>
      </c>
      <c r="E577" s="117">
        <f t="shared" si="14"/>
        <v>0</v>
      </c>
      <c r="F577" s="115" t="s">
        <v>1567</v>
      </c>
      <c r="J577" s="96" t="s">
        <v>63</v>
      </c>
      <c r="K577" s="115" t="s">
        <v>1564</v>
      </c>
      <c r="L577" s="115" t="s">
        <v>1565</v>
      </c>
    </row>
    <row r="578" spans="2:12">
      <c r="C578" s="142" t="s">
        <v>920</v>
      </c>
      <c r="D578" s="115">
        <v>0</v>
      </c>
      <c r="E578" s="117">
        <f t="shared" si="14"/>
        <v>0</v>
      </c>
      <c r="F578" s="115" t="s">
        <v>1567</v>
      </c>
      <c r="J578" s="96" t="s">
        <v>63</v>
      </c>
      <c r="K578" s="115" t="s">
        <v>1564</v>
      </c>
      <c r="L578" s="115" t="s">
        <v>1565</v>
      </c>
    </row>
    <row r="579" spans="2:12">
      <c r="C579" s="148" t="s">
        <v>1890</v>
      </c>
      <c r="D579" s="115">
        <v>0</v>
      </c>
      <c r="E579" s="117">
        <f t="shared" si="14"/>
        <v>0</v>
      </c>
      <c r="F579" s="96" t="s">
        <v>800</v>
      </c>
      <c r="J579" s="96" t="s">
        <v>63</v>
      </c>
      <c r="K579" s="115" t="s">
        <v>1564</v>
      </c>
      <c r="L579" s="115" t="s">
        <v>1565</v>
      </c>
    </row>
    <row r="580" spans="2:12">
      <c r="C580" s="142" t="s">
        <v>824</v>
      </c>
      <c r="D580" s="115">
        <v>0</v>
      </c>
      <c r="E580" s="117">
        <f t="shared" si="14"/>
        <v>0</v>
      </c>
      <c r="F580" s="96" t="s">
        <v>800</v>
      </c>
      <c r="J580" s="96" t="s">
        <v>63</v>
      </c>
      <c r="K580" s="115" t="s">
        <v>1564</v>
      </c>
      <c r="L580" s="115" t="s">
        <v>1565</v>
      </c>
    </row>
    <row r="581" spans="2:12">
      <c r="C581" s="115" t="s">
        <v>940</v>
      </c>
      <c r="D581" s="96">
        <v>2.73</v>
      </c>
      <c r="E581" s="117">
        <f>D581*E$572</f>
        <v>0.39469875899999995</v>
      </c>
      <c r="F581" s="96" t="s">
        <v>800</v>
      </c>
      <c r="J581" s="96" t="s">
        <v>63</v>
      </c>
      <c r="K581" s="115" t="s">
        <v>1564</v>
      </c>
      <c r="L581" s="115" t="s">
        <v>1565</v>
      </c>
    </row>
    <row r="582" spans="2:12">
      <c r="C582" s="142" t="s">
        <v>764</v>
      </c>
      <c r="D582" s="115">
        <v>0</v>
      </c>
      <c r="E582" s="117">
        <f t="shared" si="14"/>
        <v>0</v>
      </c>
      <c r="F582" s="96" t="s">
        <v>800</v>
      </c>
      <c r="J582" s="96" t="s">
        <v>63</v>
      </c>
      <c r="K582" s="115" t="s">
        <v>1564</v>
      </c>
      <c r="L582" s="115" t="s">
        <v>1565</v>
      </c>
    </row>
    <row r="583" spans="2:12">
      <c r="C583" s="115" t="s">
        <v>829</v>
      </c>
      <c r="D583" s="96">
        <v>0.35</v>
      </c>
      <c r="E583" s="117">
        <f t="shared" si="14"/>
        <v>5.0602404999999996E-2</v>
      </c>
      <c r="F583" s="96" t="s">
        <v>800</v>
      </c>
      <c r="J583" s="96" t="s">
        <v>63</v>
      </c>
      <c r="K583" s="115" t="s">
        <v>1564</v>
      </c>
      <c r="L583" s="115" t="s">
        <v>1565</v>
      </c>
    </row>
    <row r="584" spans="2:12">
      <c r="B584" s="115"/>
      <c r="C584" s="142" t="s">
        <v>1586</v>
      </c>
      <c r="D584" s="115">
        <v>0</v>
      </c>
      <c r="E584" s="117">
        <f t="shared" si="14"/>
        <v>0</v>
      </c>
      <c r="F584" s="96" t="s">
        <v>800</v>
      </c>
      <c r="J584" s="96" t="s">
        <v>63</v>
      </c>
      <c r="K584" s="115" t="s">
        <v>1564</v>
      </c>
      <c r="L584" s="115" t="s">
        <v>1565</v>
      </c>
    </row>
    <row r="585" spans="2:12">
      <c r="C585" s="115" t="s">
        <v>831</v>
      </c>
      <c r="D585" s="96">
        <v>82.92</v>
      </c>
      <c r="E585" s="117">
        <f t="shared" si="14"/>
        <v>11.988432635999999</v>
      </c>
      <c r="F585" s="96" t="s">
        <v>800</v>
      </c>
      <c r="J585" s="96" t="s">
        <v>63</v>
      </c>
      <c r="K585" s="115" t="s">
        <v>1564</v>
      </c>
      <c r="L585" s="115" t="s">
        <v>1565</v>
      </c>
    </row>
    <row r="586" spans="2:12">
      <c r="C586" s="149" t="s">
        <v>670</v>
      </c>
      <c r="D586" s="115">
        <v>0</v>
      </c>
      <c r="E586" s="117">
        <f t="shared" si="14"/>
        <v>0</v>
      </c>
      <c r="F586" s="96" t="s">
        <v>800</v>
      </c>
      <c r="J586" s="96" t="s">
        <v>63</v>
      </c>
      <c r="K586" s="115" t="s">
        <v>1564</v>
      </c>
      <c r="L586" s="115" t="s">
        <v>1565</v>
      </c>
    </row>
    <row r="587" spans="2:12">
      <c r="C587" s="142" t="s">
        <v>969</v>
      </c>
      <c r="D587" s="115">
        <v>0</v>
      </c>
      <c r="E587" s="117">
        <f t="shared" si="14"/>
        <v>0</v>
      </c>
      <c r="F587" s="96" t="s">
        <v>800</v>
      </c>
      <c r="J587" s="96" t="s">
        <v>63</v>
      </c>
      <c r="K587" s="115" t="s">
        <v>1564</v>
      </c>
      <c r="L587" s="115" t="s">
        <v>1565</v>
      </c>
    </row>
    <row r="588" spans="2:12">
      <c r="C588" s="148" t="s">
        <v>970</v>
      </c>
      <c r="D588" s="115">
        <v>0</v>
      </c>
      <c r="E588" s="117">
        <f t="shared" si="14"/>
        <v>0</v>
      </c>
      <c r="F588" s="96" t="s">
        <v>800</v>
      </c>
      <c r="J588" s="96" t="s">
        <v>63</v>
      </c>
      <c r="K588" s="115" t="s">
        <v>1564</v>
      </c>
      <c r="L588" s="115" t="s">
        <v>1565</v>
      </c>
    </row>
    <row r="589" spans="2:12">
      <c r="C589" s="150" t="s">
        <v>1899</v>
      </c>
      <c r="D589" s="115">
        <v>0</v>
      </c>
      <c r="E589" s="117">
        <f t="shared" si="14"/>
        <v>0</v>
      </c>
      <c r="F589" s="96" t="s">
        <v>800</v>
      </c>
      <c r="J589" s="96" t="s">
        <v>63</v>
      </c>
      <c r="K589" s="115" t="s">
        <v>1564</v>
      </c>
      <c r="L589" s="115" t="s">
        <v>1565</v>
      </c>
    </row>
    <row r="590" spans="2:12">
      <c r="C590" s="148" t="s">
        <v>1891</v>
      </c>
      <c r="D590" s="115">
        <v>0</v>
      </c>
      <c r="E590" s="117">
        <f t="shared" si="14"/>
        <v>0</v>
      </c>
      <c r="F590" s="96" t="s">
        <v>800</v>
      </c>
      <c r="J590" s="96" t="s">
        <v>63</v>
      </c>
      <c r="K590" s="115" t="s">
        <v>1564</v>
      </c>
      <c r="L590" s="115" t="s">
        <v>1565</v>
      </c>
    </row>
    <row r="591" spans="2:12">
      <c r="C591" s="142" t="s">
        <v>745</v>
      </c>
      <c r="D591" s="115">
        <v>0</v>
      </c>
      <c r="E591" s="117">
        <f t="shared" si="14"/>
        <v>0</v>
      </c>
      <c r="F591" s="96" t="s">
        <v>800</v>
      </c>
      <c r="J591" s="96" t="s">
        <v>63</v>
      </c>
      <c r="K591" s="115" t="s">
        <v>1564</v>
      </c>
      <c r="L591" s="115" t="s">
        <v>1565</v>
      </c>
    </row>
    <row r="592" spans="2:12">
      <c r="C592" s="148" t="s">
        <v>839</v>
      </c>
      <c r="D592" s="115">
        <v>0</v>
      </c>
      <c r="E592" s="117">
        <f t="shared" si="14"/>
        <v>0</v>
      </c>
      <c r="F592" s="96" t="s">
        <v>800</v>
      </c>
      <c r="J592" s="96" t="s">
        <v>63</v>
      </c>
      <c r="K592" s="115" t="s">
        <v>1564</v>
      </c>
      <c r="L592" s="115" t="s">
        <v>1565</v>
      </c>
    </row>
    <row r="593" spans="1:18">
      <c r="C593" s="149" t="s">
        <v>772</v>
      </c>
      <c r="D593" s="115">
        <v>0</v>
      </c>
      <c r="E593" s="117">
        <f t="shared" si="14"/>
        <v>0</v>
      </c>
      <c r="F593" s="96" t="s">
        <v>800</v>
      </c>
      <c r="J593" s="96" t="s">
        <v>63</v>
      </c>
      <c r="K593" s="115" t="s">
        <v>1564</v>
      </c>
      <c r="L593" s="115" t="s">
        <v>1565</v>
      </c>
    </row>
    <row r="594" spans="1:18">
      <c r="C594" s="148" t="s">
        <v>1892</v>
      </c>
      <c r="D594" s="115">
        <v>0</v>
      </c>
      <c r="E594" s="117">
        <f t="shared" si="14"/>
        <v>0</v>
      </c>
      <c r="F594" s="96" t="s">
        <v>800</v>
      </c>
      <c r="J594" s="96" t="s">
        <v>63</v>
      </c>
      <c r="K594" s="115" t="s">
        <v>1564</v>
      </c>
      <c r="L594" s="115" t="s">
        <v>1565</v>
      </c>
    </row>
    <row r="595" spans="1:18">
      <c r="C595" s="148" t="s">
        <v>1403</v>
      </c>
      <c r="D595" s="115">
        <v>0</v>
      </c>
      <c r="E595" s="117">
        <f t="shared" si="14"/>
        <v>0</v>
      </c>
      <c r="F595" s="96" t="s">
        <v>800</v>
      </c>
      <c r="J595" s="96" t="s">
        <v>63</v>
      </c>
      <c r="K595" s="115" t="s">
        <v>1564</v>
      </c>
      <c r="L595" s="115" t="s">
        <v>1565</v>
      </c>
    </row>
    <row r="596" spans="1:18">
      <c r="C596" s="143" t="s">
        <v>852</v>
      </c>
      <c r="D596" s="115">
        <v>0</v>
      </c>
      <c r="E596" s="117">
        <f t="shared" si="14"/>
        <v>0</v>
      </c>
      <c r="F596" s="115" t="s">
        <v>800</v>
      </c>
      <c r="J596" s="96" t="s">
        <v>63</v>
      </c>
      <c r="K596" s="115" t="s">
        <v>1564</v>
      </c>
      <c r="L596" s="115" t="s">
        <v>1565</v>
      </c>
    </row>
    <row r="597" spans="1:18">
      <c r="C597" s="142" t="s">
        <v>1587</v>
      </c>
      <c r="D597" s="115">
        <v>0</v>
      </c>
      <c r="E597" s="117">
        <f t="shared" si="14"/>
        <v>0</v>
      </c>
      <c r="F597" s="115" t="s">
        <v>800</v>
      </c>
      <c r="J597" s="96" t="s">
        <v>63</v>
      </c>
      <c r="K597" s="115" t="s">
        <v>1564</v>
      </c>
      <c r="L597" s="115" t="s">
        <v>1565</v>
      </c>
    </row>
    <row r="598" spans="1:18">
      <c r="C598" s="143" t="s">
        <v>1588</v>
      </c>
      <c r="D598" s="115">
        <v>0</v>
      </c>
      <c r="E598" s="117">
        <f t="shared" si="14"/>
        <v>0</v>
      </c>
      <c r="F598" s="115" t="s">
        <v>800</v>
      </c>
      <c r="J598" s="96" t="s">
        <v>63</v>
      </c>
      <c r="K598" s="115" t="s">
        <v>1564</v>
      </c>
      <c r="L598" s="115" t="s">
        <v>1565</v>
      </c>
    </row>
    <row r="599" spans="1:18">
      <c r="C599" s="115" t="s">
        <v>1007</v>
      </c>
      <c r="D599" s="96">
        <v>4.26</v>
      </c>
      <c r="E599" s="117">
        <f t="shared" si="14"/>
        <v>0.61590355799999996</v>
      </c>
      <c r="F599" s="115" t="s">
        <v>800</v>
      </c>
      <c r="J599" s="96" t="s">
        <v>63</v>
      </c>
      <c r="K599" s="115" t="s">
        <v>1564</v>
      </c>
      <c r="L599" s="115" t="s">
        <v>1565</v>
      </c>
    </row>
    <row r="600" spans="1:18">
      <c r="C600" s="151" t="s">
        <v>1864</v>
      </c>
      <c r="D600" s="115">
        <v>0</v>
      </c>
      <c r="E600" s="117">
        <f t="shared" si="14"/>
        <v>0</v>
      </c>
      <c r="F600" s="115" t="s">
        <v>800</v>
      </c>
      <c r="J600" s="96" t="s">
        <v>63</v>
      </c>
      <c r="K600" s="115" t="s">
        <v>1564</v>
      </c>
      <c r="L600" s="115" t="s">
        <v>1565</v>
      </c>
    </row>
    <row r="601" spans="1:18">
      <c r="C601" s="148" t="s">
        <v>872</v>
      </c>
      <c r="D601" s="115">
        <v>0</v>
      </c>
      <c r="E601" s="117">
        <f t="shared" si="14"/>
        <v>0</v>
      </c>
      <c r="F601" s="115" t="s">
        <v>800</v>
      </c>
      <c r="J601" s="96" t="s">
        <v>63</v>
      </c>
      <c r="K601" s="115" t="s">
        <v>1564</v>
      </c>
      <c r="L601" s="115" t="s">
        <v>1565</v>
      </c>
    </row>
    <row r="602" spans="1:18">
      <c r="C602" s="142" t="s">
        <v>857</v>
      </c>
      <c r="D602" s="115">
        <v>0</v>
      </c>
      <c r="E602" s="117">
        <f t="shared" si="14"/>
        <v>0</v>
      </c>
      <c r="F602" s="115" t="s">
        <v>800</v>
      </c>
      <c r="J602" s="96" t="s">
        <v>63</v>
      </c>
      <c r="K602" s="115" t="s">
        <v>1564</v>
      </c>
      <c r="L602" s="115" t="s">
        <v>1565</v>
      </c>
    </row>
    <row r="603" spans="1:18">
      <c r="C603" s="144" t="s">
        <v>863</v>
      </c>
      <c r="D603" s="96">
        <v>0.01</v>
      </c>
      <c r="E603" s="117">
        <f t="shared" si="14"/>
        <v>1.445783E-3</v>
      </c>
      <c r="F603" s="115" t="s">
        <v>800</v>
      </c>
      <c r="J603" s="96" t="s">
        <v>63</v>
      </c>
      <c r="K603" s="115" t="s">
        <v>1564</v>
      </c>
      <c r="L603" s="115" t="s">
        <v>1565</v>
      </c>
    </row>
    <row r="604" spans="1:18">
      <c r="C604" s="144" t="s">
        <v>2170</v>
      </c>
      <c r="D604" s="96">
        <v>0</v>
      </c>
      <c r="E604" s="117">
        <f t="shared" si="14"/>
        <v>0</v>
      </c>
      <c r="F604" s="115" t="s">
        <v>800</v>
      </c>
      <c r="J604" s="96" t="s">
        <v>63</v>
      </c>
      <c r="K604" s="115" t="s">
        <v>1564</v>
      </c>
      <c r="L604" s="115" t="s">
        <v>1565</v>
      </c>
    </row>
    <row r="605" spans="1:18">
      <c r="C605" s="144" t="s">
        <v>725</v>
      </c>
      <c r="D605" s="96">
        <v>4.95</v>
      </c>
      <c r="E605" s="117">
        <f t="shared" si="14"/>
        <v>0.71566258500000002</v>
      </c>
      <c r="F605" s="115" t="s">
        <v>800</v>
      </c>
      <c r="J605" s="96" t="s">
        <v>63</v>
      </c>
      <c r="K605" s="115" t="s">
        <v>1564</v>
      </c>
      <c r="L605" s="115" t="s">
        <v>1565</v>
      </c>
    </row>
    <row r="606" spans="1:18">
      <c r="C606" s="143" t="s">
        <v>882</v>
      </c>
      <c r="D606" s="115">
        <v>0</v>
      </c>
      <c r="E606" s="117">
        <f t="shared" si="14"/>
        <v>0</v>
      </c>
      <c r="F606" s="115" t="s">
        <v>800</v>
      </c>
      <c r="J606" s="96" t="s">
        <v>63</v>
      </c>
      <c r="K606" s="115" t="s">
        <v>1564</v>
      </c>
      <c r="L606" s="115" t="s">
        <v>1565</v>
      </c>
    </row>
    <row r="607" spans="1:18" s="133" customFormat="1">
      <c r="A607" s="130"/>
      <c r="B607" s="130"/>
      <c r="C607" s="131" t="s">
        <v>1574</v>
      </c>
      <c r="D607" s="124">
        <v>4.78</v>
      </c>
      <c r="E607" s="130">
        <f t="shared" si="14"/>
        <v>0.69108427400000005</v>
      </c>
      <c r="F607" s="131" t="s">
        <v>1567</v>
      </c>
      <c r="G607" s="130"/>
      <c r="H607" s="130"/>
      <c r="I607" s="130"/>
      <c r="J607" s="124" t="s">
        <v>63</v>
      </c>
      <c r="K607" s="131" t="s">
        <v>1564</v>
      </c>
      <c r="L607" s="131" t="s">
        <v>1565</v>
      </c>
      <c r="M607" s="130"/>
      <c r="N607" s="130"/>
      <c r="O607" s="130"/>
      <c r="P607" s="130"/>
      <c r="Q607" s="130"/>
      <c r="R607" s="130"/>
    </row>
    <row r="608" spans="1:18" s="146" customFormat="1">
      <c r="A608" s="146" t="s">
        <v>2081</v>
      </c>
      <c r="E608" s="146">
        <v>0.17469879999999999</v>
      </c>
    </row>
    <row r="609" spans="3:12">
      <c r="C609" s="142" t="s">
        <v>798</v>
      </c>
      <c r="D609" s="115">
        <v>0</v>
      </c>
      <c r="E609" s="117">
        <f t="shared" ref="E609:E639" si="15">D609*E$608</f>
        <v>0</v>
      </c>
      <c r="F609" s="115" t="s">
        <v>800</v>
      </c>
      <c r="J609" s="96" t="s">
        <v>63</v>
      </c>
      <c r="K609" s="96" t="s">
        <v>793</v>
      </c>
      <c r="L609" s="96">
        <v>2015</v>
      </c>
    </row>
    <row r="610" spans="3:12">
      <c r="C610" s="143" t="s">
        <v>1585</v>
      </c>
      <c r="D610" s="115">
        <v>0</v>
      </c>
      <c r="E610" s="117">
        <f t="shared" si="15"/>
        <v>0</v>
      </c>
      <c r="F610" s="115" t="s">
        <v>800</v>
      </c>
      <c r="J610" s="96" t="s">
        <v>63</v>
      </c>
      <c r="K610" s="96" t="s">
        <v>793</v>
      </c>
      <c r="L610" s="96">
        <v>2015</v>
      </c>
    </row>
    <row r="611" spans="3:12">
      <c r="C611" s="142" t="s">
        <v>768</v>
      </c>
      <c r="D611" s="115">
        <v>0</v>
      </c>
      <c r="E611" s="117">
        <f t="shared" si="15"/>
        <v>0</v>
      </c>
      <c r="F611" s="115" t="s">
        <v>800</v>
      </c>
      <c r="J611" s="96" t="s">
        <v>63</v>
      </c>
      <c r="K611" s="96" t="s">
        <v>793</v>
      </c>
      <c r="L611" s="96">
        <v>2015</v>
      </c>
    </row>
    <row r="612" spans="3:12">
      <c r="C612" s="115" t="s">
        <v>810</v>
      </c>
      <c r="D612" s="115">
        <v>0.1</v>
      </c>
      <c r="E612" s="117">
        <f t="shared" si="15"/>
        <v>1.746988E-2</v>
      </c>
      <c r="F612" s="115" t="s">
        <v>800</v>
      </c>
      <c r="J612" s="96" t="s">
        <v>63</v>
      </c>
      <c r="K612" s="96" t="s">
        <v>793</v>
      </c>
      <c r="L612" s="96">
        <v>2015</v>
      </c>
    </row>
    <row r="613" spans="3:12">
      <c r="C613" s="142" t="s">
        <v>817</v>
      </c>
      <c r="D613" s="115">
        <v>0</v>
      </c>
      <c r="E613" s="117">
        <f t="shared" si="15"/>
        <v>0</v>
      </c>
      <c r="F613" s="115" t="s">
        <v>800</v>
      </c>
      <c r="J613" s="96" t="s">
        <v>63</v>
      </c>
      <c r="K613" s="96" t="s">
        <v>793</v>
      </c>
      <c r="L613" s="96">
        <v>2015</v>
      </c>
    </row>
    <row r="614" spans="3:12">
      <c r="C614" s="142" t="s">
        <v>920</v>
      </c>
      <c r="D614" s="115">
        <v>0</v>
      </c>
      <c r="E614" s="117">
        <f t="shared" si="15"/>
        <v>0</v>
      </c>
      <c r="F614" s="115" t="s">
        <v>800</v>
      </c>
      <c r="J614" s="96" t="s">
        <v>63</v>
      </c>
      <c r="K614" s="96" t="s">
        <v>793</v>
      </c>
      <c r="L614" s="96">
        <v>2015</v>
      </c>
    </row>
    <row r="615" spans="3:12">
      <c r="C615" s="148" t="s">
        <v>1890</v>
      </c>
      <c r="D615" s="115">
        <v>0</v>
      </c>
      <c r="E615" s="117">
        <f t="shared" si="15"/>
        <v>0</v>
      </c>
      <c r="F615" s="115" t="s">
        <v>800</v>
      </c>
      <c r="J615" s="96" t="s">
        <v>63</v>
      </c>
      <c r="K615" s="96" t="s">
        <v>793</v>
      </c>
      <c r="L615" s="96">
        <v>2015</v>
      </c>
    </row>
    <row r="616" spans="3:12">
      <c r="C616" s="115" t="s">
        <v>824</v>
      </c>
      <c r="D616" s="115">
        <v>1.2</v>
      </c>
      <c r="E616" s="117">
        <f t="shared" si="15"/>
        <v>0.20963855999999997</v>
      </c>
      <c r="F616" s="115" t="s">
        <v>800</v>
      </c>
      <c r="J616" s="96" t="s">
        <v>63</v>
      </c>
      <c r="K616" s="96" t="s">
        <v>793</v>
      </c>
      <c r="L616" s="96">
        <v>2015</v>
      </c>
    </row>
    <row r="617" spans="3:12">
      <c r="C617" s="134" t="s">
        <v>940</v>
      </c>
      <c r="D617" s="96">
        <v>0</v>
      </c>
      <c r="E617" s="117">
        <f t="shared" si="15"/>
        <v>0</v>
      </c>
      <c r="F617" s="115" t="s">
        <v>800</v>
      </c>
      <c r="J617" s="96" t="s">
        <v>63</v>
      </c>
      <c r="K617" s="96" t="s">
        <v>793</v>
      </c>
      <c r="L617" s="96">
        <v>2015</v>
      </c>
    </row>
    <row r="618" spans="3:12">
      <c r="C618" s="142" t="s">
        <v>764</v>
      </c>
      <c r="D618" s="115">
        <v>0</v>
      </c>
      <c r="E618" s="117">
        <f t="shared" si="15"/>
        <v>0</v>
      </c>
      <c r="F618" s="115" t="s">
        <v>800</v>
      </c>
      <c r="J618" s="96" t="s">
        <v>63</v>
      </c>
      <c r="K618" s="96" t="s">
        <v>793</v>
      </c>
      <c r="L618" s="96">
        <v>2015</v>
      </c>
    </row>
    <row r="619" spans="3:12">
      <c r="C619" s="142" t="s">
        <v>829</v>
      </c>
      <c r="D619" s="115">
        <v>0</v>
      </c>
      <c r="E619" s="117">
        <f t="shared" si="15"/>
        <v>0</v>
      </c>
      <c r="F619" s="115" t="s">
        <v>800</v>
      </c>
      <c r="J619" s="96" t="s">
        <v>63</v>
      </c>
      <c r="K619" s="96" t="s">
        <v>793</v>
      </c>
      <c r="L619" s="96">
        <v>2015</v>
      </c>
    </row>
    <row r="620" spans="3:12">
      <c r="C620" s="142" t="s">
        <v>1586</v>
      </c>
      <c r="D620" s="115">
        <v>0</v>
      </c>
      <c r="E620" s="117">
        <f t="shared" si="15"/>
        <v>0</v>
      </c>
      <c r="F620" s="115" t="s">
        <v>800</v>
      </c>
      <c r="J620" s="96" t="s">
        <v>63</v>
      </c>
      <c r="K620" s="96" t="s">
        <v>793</v>
      </c>
      <c r="L620" s="96">
        <v>2015</v>
      </c>
    </row>
    <row r="621" spans="3:12">
      <c r="C621" s="115" t="s">
        <v>831</v>
      </c>
      <c r="D621" s="115">
        <v>1.1000000000000001</v>
      </c>
      <c r="E621" s="117">
        <f t="shared" si="15"/>
        <v>0.19216868000000001</v>
      </c>
      <c r="F621" s="115" t="s">
        <v>800</v>
      </c>
      <c r="J621" s="96" t="s">
        <v>63</v>
      </c>
      <c r="K621" s="96" t="s">
        <v>793</v>
      </c>
      <c r="L621" s="96">
        <v>2015</v>
      </c>
    </row>
    <row r="622" spans="3:12">
      <c r="C622" s="149" t="s">
        <v>670</v>
      </c>
      <c r="D622" s="115">
        <v>0</v>
      </c>
      <c r="E622" s="117">
        <f t="shared" si="15"/>
        <v>0</v>
      </c>
      <c r="F622" s="96" t="s">
        <v>800</v>
      </c>
      <c r="J622" s="96" t="s">
        <v>63</v>
      </c>
      <c r="K622" s="96" t="s">
        <v>793</v>
      </c>
      <c r="L622" s="96">
        <v>2015</v>
      </c>
    </row>
    <row r="623" spans="3:12">
      <c r="C623" s="142" t="s">
        <v>969</v>
      </c>
      <c r="D623" s="115">
        <v>0</v>
      </c>
      <c r="E623" s="117">
        <f t="shared" si="15"/>
        <v>0</v>
      </c>
      <c r="F623" s="96" t="s">
        <v>800</v>
      </c>
      <c r="J623" s="96" t="s">
        <v>63</v>
      </c>
      <c r="K623" s="96" t="s">
        <v>793</v>
      </c>
      <c r="L623" s="96">
        <v>2015</v>
      </c>
    </row>
    <row r="624" spans="3:12">
      <c r="C624" s="148" t="s">
        <v>970</v>
      </c>
      <c r="D624" s="115">
        <v>0</v>
      </c>
      <c r="E624" s="117">
        <f t="shared" si="15"/>
        <v>0</v>
      </c>
      <c r="F624" s="96" t="s">
        <v>800</v>
      </c>
      <c r="J624" s="96" t="s">
        <v>63</v>
      </c>
      <c r="K624" s="96" t="s">
        <v>793</v>
      </c>
      <c r="L624" s="96">
        <v>2015</v>
      </c>
    </row>
    <row r="625" spans="1:12">
      <c r="C625" s="115" t="s">
        <v>1899</v>
      </c>
      <c r="D625" s="115">
        <v>0.7</v>
      </c>
      <c r="E625" s="117">
        <f t="shared" si="15"/>
        <v>0.12228915999999998</v>
      </c>
      <c r="F625" s="96" t="s">
        <v>800</v>
      </c>
      <c r="J625" s="96" t="s">
        <v>63</v>
      </c>
      <c r="K625" s="96" t="s">
        <v>793</v>
      </c>
      <c r="L625" s="96">
        <v>2015</v>
      </c>
    </row>
    <row r="626" spans="1:12">
      <c r="C626" s="148" t="s">
        <v>1891</v>
      </c>
      <c r="D626" s="115">
        <v>0</v>
      </c>
      <c r="E626" s="117">
        <f t="shared" si="15"/>
        <v>0</v>
      </c>
      <c r="F626" s="96" t="s">
        <v>800</v>
      </c>
      <c r="J626" s="96" t="s">
        <v>63</v>
      </c>
      <c r="K626" s="96" t="s">
        <v>793</v>
      </c>
      <c r="L626" s="96">
        <v>2015</v>
      </c>
    </row>
    <row r="627" spans="1:12">
      <c r="C627" s="142" t="s">
        <v>745</v>
      </c>
      <c r="D627" s="115">
        <v>0</v>
      </c>
      <c r="E627" s="117">
        <f t="shared" si="15"/>
        <v>0</v>
      </c>
      <c r="F627" s="96" t="s">
        <v>800</v>
      </c>
      <c r="J627" s="96" t="s">
        <v>63</v>
      </c>
      <c r="K627" s="96" t="s">
        <v>793</v>
      </c>
      <c r="L627" s="96">
        <v>2015</v>
      </c>
    </row>
    <row r="628" spans="1:12">
      <c r="C628" s="148" t="s">
        <v>839</v>
      </c>
      <c r="D628" s="115">
        <v>0</v>
      </c>
      <c r="E628" s="117">
        <f t="shared" si="15"/>
        <v>0</v>
      </c>
      <c r="F628" s="96" t="s">
        <v>800</v>
      </c>
      <c r="J628" s="96" t="s">
        <v>63</v>
      </c>
      <c r="K628" s="96" t="s">
        <v>793</v>
      </c>
      <c r="L628" s="96">
        <v>2015</v>
      </c>
    </row>
    <row r="629" spans="1:12">
      <c r="C629" s="97" t="s">
        <v>772</v>
      </c>
      <c r="D629" s="115">
        <v>15.8</v>
      </c>
      <c r="E629" s="117">
        <f t="shared" si="15"/>
        <v>2.7602410399999999</v>
      </c>
      <c r="F629" s="96" t="s">
        <v>800</v>
      </c>
      <c r="J629" s="96" t="s">
        <v>63</v>
      </c>
      <c r="K629" s="96" t="s">
        <v>793</v>
      </c>
      <c r="L629" s="96">
        <v>2015</v>
      </c>
    </row>
    <row r="630" spans="1:12">
      <c r="C630" s="115" t="s">
        <v>1892</v>
      </c>
      <c r="D630" s="115">
        <v>1.9</v>
      </c>
      <c r="E630" s="117">
        <f t="shared" si="15"/>
        <v>0.33192771999999998</v>
      </c>
      <c r="F630" s="96" t="s">
        <v>800</v>
      </c>
      <c r="J630" s="96" t="s">
        <v>63</v>
      </c>
      <c r="K630" s="96" t="s">
        <v>793</v>
      </c>
      <c r="L630" s="96">
        <v>2015</v>
      </c>
    </row>
    <row r="631" spans="1:12">
      <c r="C631" s="148" t="s">
        <v>1403</v>
      </c>
      <c r="D631" s="115">
        <v>0</v>
      </c>
      <c r="E631" s="117">
        <f t="shared" si="15"/>
        <v>0</v>
      </c>
      <c r="F631" s="96" t="s">
        <v>800</v>
      </c>
      <c r="J631" s="96" t="s">
        <v>63</v>
      </c>
      <c r="K631" s="96" t="s">
        <v>793</v>
      </c>
      <c r="L631" s="96">
        <v>2015</v>
      </c>
    </row>
    <row r="632" spans="1:12">
      <c r="B632" s="96">
        <v>0</v>
      </c>
      <c r="C632" s="143" t="s">
        <v>852</v>
      </c>
      <c r="D632" s="115">
        <v>0</v>
      </c>
      <c r="E632" s="117">
        <f t="shared" si="15"/>
        <v>0</v>
      </c>
      <c r="F632" s="96" t="s">
        <v>800</v>
      </c>
      <c r="J632" s="96" t="s">
        <v>63</v>
      </c>
      <c r="K632" s="96" t="s">
        <v>793</v>
      </c>
      <c r="L632" s="96">
        <v>2015</v>
      </c>
    </row>
    <row r="633" spans="1:12">
      <c r="C633" s="142" t="s">
        <v>1587</v>
      </c>
      <c r="D633" s="115">
        <v>0</v>
      </c>
      <c r="E633" s="117">
        <f t="shared" si="15"/>
        <v>0</v>
      </c>
      <c r="F633" s="96" t="s">
        <v>800</v>
      </c>
      <c r="J633" s="96" t="s">
        <v>63</v>
      </c>
      <c r="K633" s="96" t="s">
        <v>793</v>
      </c>
      <c r="L633" s="96">
        <v>2015</v>
      </c>
    </row>
    <row r="634" spans="1:12">
      <c r="C634" s="143" t="s">
        <v>1588</v>
      </c>
      <c r="D634" s="115">
        <v>0</v>
      </c>
      <c r="E634" s="117">
        <f t="shared" si="15"/>
        <v>0</v>
      </c>
      <c r="F634" s="96" t="s">
        <v>800</v>
      </c>
      <c r="J634" s="96" t="s">
        <v>63</v>
      </c>
      <c r="K634" s="96" t="s">
        <v>793</v>
      </c>
      <c r="L634" s="96">
        <v>2015</v>
      </c>
    </row>
    <row r="635" spans="1:12">
      <c r="C635" s="115" t="s">
        <v>1007</v>
      </c>
      <c r="D635" s="115">
        <v>2.5</v>
      </c>
      <c r="E635" s="117">
        <f t="shared" si="15"/>
        <v>0.436747</v>
      </c>
      <c r="F635" s="96" t="s">
        <v>800</v>
      </c>
      <c r="J635" s="96" t="s">
        <v>63</v>
      </c>
      <c r="K635" s="96" t="s">
        <v>793</v>
      </c>
      <c r="L635" s="96">
        <v>2015</v>
      </c>
    </row>
    <row r="636" spans="1:12">
      <c r="A636" s="139"/>
      <c r="C636" s="97" t="s">
        <v>1864</v>
      </c>
      <c r="D636" s="115">
        <v>2.8</v>
      </c>
      <c r="E636" s="117">
        <f t="shared" si="15"/>
        <v>0.48915663999999992</v>
      </c>
      <c r="F636" s="115" t="s">
        <v>800</v>
      </c>
      <c r="J636" s="96" t="s">
        <v>63</v>
      </c>
      <c r="K636" s="96" t="s">
        <v>793</v>
      </c>
      <c r="L636" s="96">
        <v>2015</v>
      </c>
    </row>
    <row r="637" spans="1:12">
      <c r="C637" s="115" t="s">
        <v>872</v>
      </c>
      <c r="D637" s="115">
        <v>2.8</v>
      </c>
      <c r="E637" s="117">
        <f t="shared" si="15"/>
        <v>0.48915663999999992</v>
      </c>
      <c r="F637" s="115" t="s">
        <v>800</v>
      </c>
      <c r="J637" s="96" t="s">
        <v>63</v>
      </c>
      <c r="K637" s="96" t="s">
        <v>793</v>
      </c>
      <c r="L637" s="96">
        <v>2015</v>
      </c>
    </row>
    <row r="638" spans="1:12">
      <c r="C638" s="115" t="s">
        <v>857</v>
      </c>
      <c r="D638" s="115">
        <v>2.2999999999999998</v>
      </c>
      <c r="E638" s="117">
        <f t="shared" si="15"/>
        <v>0.40180723999999995</v>
      </c>
      <c r="F638" s="115" t="s">
        <v>800</v>
      </c>
      <c r="J638" s="96" t="s">
        <v>63</v>
      </c>
      <c r="K638" s="96" t="s">
        <v>793</v>
      </c>
      <c r="L638" s="96">
        <v>2015</v>
      </c>
    </row>
    <row r="639" spans="1:12">
      <c r="C639" s="143" t="s">
        <v>863</v>
      </c>
      <c r="D639" s="115">
        <v>0</v>
      </c>
      <c r="E639" s="117">
        <f t="shared" si="15"/>
        <v>0</v>
      </c>
      <c r="F639" s="115" t="s">
        <v>800</v>
      </c>
      <c r="J639" s="96" t="s">
        <v>63</v>
      </c>
      <c r="K639" s="96" t="s">
        <v>793</v>
      </c>
      <c r="L639" s="96">
        <v>2015</v>
      </c>
    </row>
    <row r="640" spans="1:12">
      <c r="C640" s="232" t="s">
        <v>2170</v>
      </c>
      <c r="D640" s="115">
        <v>0</v>
      </c>
      <c r="E640" s="117">
        <v>0</v>
      </c>
      <c r="F640" s="115" t="s">
        <v>800</v>
      </c>
      <c r="J640" s="96" t="s">
        <v>63</v>
      </c>
      <c r="K640" s="96" t="s">
        <v>793</v>
      </c>
      <c r="L640" s="96">
        <v>2015</v>
      </c>
    </row>
    <row r="641" spans="1:18">
      <c r="C641" s="97" t="s">
        <v>725</v>
      </c>
      <c r="D641" s="115">
        <v>65.8</v>
      </c>
      <c r="E641" s="117">
        <f>D641*E$608</f>
        <v>11.495181039999999</v>
      </c>
      <c r="F641" s="115" t="s">
        <v>800</v>
      </c>
      <c r="J641" s="96" t="s">
        <v>63</v>
      </c>
      <c r="K641" s="96" t="s">
        <v>793</v>
      </c>
      <c r="L641" s="96">
        <v>2015</v>
      </c>
    </row>
    <row r="642" spans="1:18">
      <c r="C642" s="97" t="s">
        <v>882</v>
      </c>
      <c r="D642" s="115">
        <v>0.5</v>
      </c>
      <c r="E642" s="117">
        <f>D642*E$608</f>
        <v>8.7349399999999994E-2</v>
      </c>
      <c r="F642" s="115" t="s">
        <v>800</v>
      </c>
      <c r="J642" s="96" t="s">
        <v>63</v>
      </c>
      <c r="K642" s="96" t="s">
        <v>793</v>
      </c>
      <c r="L642" s="96">
        <v>2015</v>
      </c>
    </row>
    <row r="643" spans="1:18" s="133" customFormat="1">
      <c r="A643" s="130"/>
      <c r="B643" s="130"/>
      <c r="C643" s="131" t="s">
        <v>883</v>
      </c>
      <c r="D643" s="131">
        <v>1.8</v>
      </c>
      <c r="E643" s="130">
        <f>D643*E$608</f>
        <v>0.31445783999999999</v>
      </c>
      <c r="F643" s="131" t="s">
        <v>1567</v>
      </c>
      <c r="G643" s="130"/>
      <c r="H643" s="130"/>
      <c r="I643" s="130"/>
      <c r="J643" s="124" t="s">
        <v>63</v>
      </c>
      <c r="K643" s="124" t="s">
        <v>793</v>
      </c>
      <c r="L643" s="124">
        <v>2015</v>
      </c>
      <c r="M643" s="131"/>
      <c r="N643" s="130"/>
      <c r="O643" s="130"/>
      <c r="P643" s="130"/>
      <c r="Q643" s="130"/>
      <c r="R643" s="130"/>
    </row>
    <row r="644" spans="1:18" s="234" customFormat="1">
      <c r="A644" s="233" t="s">
        <v>648</v>
      </c>
      <c r="B644" s="233"/>
      <c r="C644" s="233"/>
      <c r="D644" s="233"/>
      <c r="E644" s="233">
        <v>0.20481930000000001</v>
      </c>
      <c r="F644" s="233"/>
      <c r="G644" s="233"/>
      <c r="H644" s="233"/>
      <c r="I644" s="233"/>
      <c r="J644" s="233"/>
      <c r="K644" s="233"/>
      <c r="L644" s="233"/>
      <c r="M644" s="233"/>
      <c r="N644" s="233"/>
      <c r="O644" s="233"/>
      <c r="P644" s="233"/>
      <c r="Q644" s="233"/>
      <c r="R644" s="233"/>
    </row>
    <row r="645" spans="1:18">
      <c r="C645" s="142" t="s">
        <v>798</v>
      </c>
      <c r="D645" s="115">
        <v>0</v>
      </c>
      <c r="E645" s="117">
        <f t="shared" ref="E645:E675" si="16">D645*E$644</f>
        <v>0</v>
      </c>
      <c r="F645" s="111" t="s">
        <v>2169</v>
      </c>
      <c r="J645" s="96" t="s">
        <v>2168</v>
      </c>
      <c r="K645" s="96" t="s">
        <v>71</v>
      </c>
      <c r="L645" s="96" t="s">
        <v>1998</v>
      </c>
    </row>
    <row r="646" spans="1:18">
      <c r="C646" s="143" t="s">
        <v>1585</v>
      </c>
      <c r="D646" s="115">
        <v>0</v>
      </c>
      <c r="E646" s="117">
        <f t="shared" si="16"/>
        <v>0</v>
      </c>
      <c r="F646" s="111" t="s">
        <v>2169</v>
      </c>
      <c r="J646" s="96" t="s">
        <v>2168</v>
      </c>
      <c r="K646" s="96" t="s">
        <v>71</v>
      </c>
      <c r="L646" s="96" t="s">
        <v>1998</v>
      </c>
    </row>
    <row r="647" spans="1:18">
      <c r="C647" s="142" t="s">
        <v>768</v>
      </c>
      <c r="D647" s="115">
        <v>6.2</v>
      </c>
      <c r="E647" s="117">
        <f t="shared" si="16"/>
        <v>1.2698796600000002</v>
      </c>
      <c r="F647" s="111" t="s">
        <v>2169</v>
      </c>
      <c r="J647" s="96" t="s">
        <v>2168</v>
      </c>
      <c r="K647" s="96" t="s">
        <v>71</v>
      </c>
      <c r="L647" s="96" t="s">
        <v>1998</v>
      </c>
    </row>
    <row r="648" spans="1:18">
      <c r="C648" s="115" t="s">
        <v>810</v>
      </c>
      <c r="D648" s="115">
        <v>0</v>
      </c>
      <c r="E648" s="117">
        <f t="shared" si="16"/>
        <v>0</v>
      </c>
      <c r="F648" s="111" t="s">
        <v>2169</v>
      </c>
      <c r="J648" s="96" t="s">
        <v>2168</v>
      </c>
      <c r="K648" s="96" t="s">
        <v>71</v>
      </c>
      <c r="L648" s="96" t="s">
        <v>1998</v>
      </c>
    </row>
    <row r="649" spans="1:18">
      <c r="C649" s="142" t="s">
        <v>817</v>
      </c>
      <c r="D649" s="115">
        <v>0</v>
      </c>
      <c r="E649" s="117">
        <f t="shared" si="16"/>
        <v>0</v>
      </c>
      <c r="F649" s="111" t="s">
        <v>2169</v>
      </c>
      <c r="J649" s="96" t="s">
        <v>2168</v>
      </c>
      <c r="K649" s="96" t="s">
        <v>71</v>
      </c>
      <c r="L649" s="96" t="s">
        <v>1998</v>
      </c>
    </row>
    <row r="650" spans="1:18">
      <c r="C650" s="142" t="s">
        <v>920</v>
      </c>
      <c r="D650" s="115">
        <v>0</v>
      </c>
      <c r="E650" s="117">
        <f t="shared" si="16"/>
        <v>0</v>
      </c>
      <c r="F650" s="111" t="s">
        <v>2169</v>
      </c>
      <c r="J650" s="96" t="s">
        <v>2168</v>
      </c>
      <c r="K650" s="96" t="s">
        <v>71</v>
      </c>
      <c r="L650" s="96" t="s">
        <v>1998</v>
      </c>
    </row>
    <row r="651" spans="1:18">
      <c r="C651" s="148" t="s">
        <v>1890</v>
      </c>
      <c r="D651" s="115">
        <v>0</v>
      </c>
      <c r="E651" s="117">
        <f t="shared" si="16"/>
        <v>0</v>
      </c>
      <c r="F651" s="111" t="s">
        <v>2169</v>
      </c>
      <c r="J651" s="96" t="s">
        <v>2168</v>
      </c>
      <c r="K651" s="96" t="s">
        <v>71</v>
      </c>
      <c r="L651" s="96" t="s">
        <v>1998</v>
      </c>
    </row>
    <row r="652" spans="1:18">
      <c r="C652" s="115" t="s">
        <v>824</v>
      </c>
      <c r="D652" s="115">
        <v>0</v>
      </c>
      <c r="E652" s="117">
        <f t="shared" si="16"/>
        <v>0</v>
      </c>
      <c r="F652" s="111" t="s">
        <v>2169</v>
      </c>
      <c r="J652" s="96" t="s">
        <v>2168</v>
      </c>
      <c r="K652" s="96" t="s">
        <v>71</v>
      </c>
      <c r="L652" s="96" t="s">
        <v>1998</v>
      </c>
    </row>
    <row r="653" spans="1:18">
      <c r="C653" s="134" t="s">
        <v>940</v>
      </c>
      <c r="D653" s="96">
        <v>0</v>
      </c>
      <c r="E653" s="117">
        <f t="shared" si="16"/>
        <v>0</v>
      </c>
      <c r="F653" s="111" t="s">
        <v>2169</v>
      </c>
      <c r="J653" s="96" t="s">
        <v>2168</v>
      </c>
      <c r="K653" s="96" t="s">
        <v>71</v>
      </c>
      <c r="L653" s="96" t="s">
        <v>1998</v>
      </c>
    </row>
    <row r="654" spans="1:18">
      <c r="C654" s="142" t="s">
        <v>764</v>
      </c>
      <c r="D654" s="115">
        <v>0</v>
      </c>
      <c r="E654" s="117">
        <f t="shared" si="16"/>
        <v>0</v>
      </c>
      <c r="F654" s="111" t="s">
        <v>2169</v>
      </c>
      <c r="J654" s="96" t="s">
        <v>2168</v>
      </c>
      <c r="K654" s="96" t="s">
        <v>71</v>
      </c>
      <c r="L654" s="96" t="s">
        <v>1998</v>
      </c>
    </row>
    <row r="655" spans="1:18">
      <c r="C655" s="142" t="s">
        <v>829</v>
      </c>
      <c r="D655" s="115">
        <v>0</v>
      </c>
      <c r="E655" s="117">
        <f t="shared" si="16"/>
        <v>0</v>
      </c>
      <c r="F655" s="111" t="s">
        <v>2169</v>
      </c>
      <c r="J655" s="96" t="s">
        <v>2168</v>
      </c>
      <c r="K655" s="96" t="s">
        <v>71</v>
      </c>
      <c r="L655" s="96" t="s">
        <v>1998</v>
      </c>
    </row>
    <row r="656" spans="1:18">
      <c r="C656" s="142" t="s">
        <v>1586</v>
      </c>
      <c r="D656" s="115">
        <v>0.9</v>
      </c>
      <c r="E656" s="117">
        <f t="shared" si="16"/>
        <v>0.18433737</v>
      </c>
      <c r="F656" s="111" t="s">
        <v>2169</v>
      </c>
      <c r="J656" s="96" t="s">
        <v>2168</v>
      </c>
      <c r="K656" s="96" t="s">
        <v>71</v>
      </c>
      <c r="L656" s="96" t="s">
        <v>1998</v>
      </c>
    </row>
    <row r="657" spans="1:12">
      <c r="C657" s="115" t="s">
        <v>831</v>
      </c>
      <c r="D657" s="115">
        <v>0</v>
      </c>
      <c r="E657" s="117">
        <f t="shared" si="16"/>
        <v>0</v>
      </c>
      <c r="F657" s="111" t="s">
        <v>2169</v>
      </c>
      <c r="J657" s="96" t="s">
        <v>2168</v>
      </c>
      <c r="K657" s="96" t="s">
        <v>71</v>
      </c>
      <c r="L657" s="96" t="s">
        <v>1998</v>
      </c>
    </row>
    <row r="658" spans="1:12">
      <c r="C658" s="149" t="s">
        <v>670</v>
      </c>
      <c r="D658" s="115">
        <v>0</v>
      </c>
      <c r="E658" s="117">
        <f t="shared" si="16"/>
        <v>0</v>
      </c>
      <c r="F658" s="111" t="s">
        <v>2169</v>
      </c>
      <c r="J658" s="96" t="s">
        <v>2168</v>
      </c>
      <c r="K658" s="96" t="s">
        <v>71</v>
      </c>
      <c r="L658" s="96" t="s">
        <v>1998</v>
      </c>
    </row>
    <row r="659" spans="1:12">
      <c r="C659" s="231" t="s">
        <v>969</v>
      </c>
      <c r="D659" s="115">
        <v>0</v>
      </c>
      <c r="E659" s="117">
        <f t="shared" si="16"/>
        <v>0</v>
      </c>
      <c r="F659" s="111" t="s">
        <v>2169</v>
      </c>
      <c r="J659" s="96" t="s">
        <v>2168</v>
      </c>
      <c r="K659" s="96" t="s">
        <v>71</v>
      </c>
      <c r="L659" s="96" t="s">
        <v>1998</v>
      </c>
    </row>
    <row r="660" spans="1:12">
      <c r="C660" s="148" t="s">
        <v>970</v>
      </c>
      <c r="D660" s="115">
        <v>0</v>
      </c>
      <c r="E660" s="117">
        <f t="shared" si="16"/>
        <v>0</v>
      </c>
      <c r="F660" s="111" t="s">
        <v>2169</v>
      </c>
      <c r="J660" s="96" t="s">
        <v>2168</v>
      </c>
      <c r="K660" s="96" t="s">
        <v>71</v>
      </c>
      <c r="L660" s="96" t="s">
        <v>1998</v>
      </c>
    </row>
    <row r="661" spans="1:12">
      <c r="C661" s="115" t="s">
        <v>1899</v>
      </c>
      <c r="D661" s="115">
        <v>0</v>
      </c>
      <c r="E661" s="117">
        <f t="shared" si="16"/>
        <v>0</v>
      </c>
      <c r="F661" s="111" t="s">
        <v>2169</v>
      </c>
      <c r="J661" s="96" t="s">
        <v>2168</v>
      </c>
      <c r="K661" s="96" t="s">
        <v>71</v>
      </c>
      <c r="L661" s="96" t="s">
        <v>1998</v>
      </c>
    </row>
    <row r="662" spans="1:12">
      <c r="C662" s="148" t="s">
        <v>1891</v>
      </c>
      <c r="D662" s="115">
        <v>0</v>
      </c>
      <c r="E662" s="117">
        <f t="shared" si="16"/>
        <v>0</v>
      </c>
      <c r="F662" s="111" t="s">
        <v>2169</v>
      </c>
      <c r="J662" s="96" t="s">
        <v>2168</v>
      </c>
      <c r="K662" s="96" t="s">
        <v>71</v>
      </c>
      <c r="L662" s="96" t="s">
        <v>1998</v>
      </c>
    </row>
    <row r="663" spans="1:12">
      <c r="C663" s="142" t="s">
        <v>745</v>
      </c>
      <c r="D663" s="115">
        <v>0</v>
      </c>
      <c r="E663" s="117">
        <f t="shared" si="16"/>
        <v>0</v>
      </c>
      <c r="F663" s="111" t="s">
        <v>2169</v>
      </c>
      <c r="J663" s="96" t="s">
        <v>2168</v>
      </c>
      <c r="K663" s="96" t="s">
        <v>71</v>
      </c>
      <c r="L663" s="96" t="s">
        <v>1998</v>
      </c>
    </row>
    <row r="664" spans="1:12">
      <c r="C664" s="148" t="s">
        <v>839</v>
      </c>
      <c r="D664" s="115">
        <v>0</v>
      </c>
      <c r="E664" s="117">
        <f t="shared" si="16"/>
        <v>0</v>
      </c>
      <c r="F664" s="111" t="s">
        <v>2169</v>
      </c>
      <c r="J664" s="96" t="s">
        <v>2168</v>
      </c>
      <c r="K664" s="96" t="s">
        <v>71</v>
      </c>
      <c r="L664" s="96" t="s">
        <v>1998</v>
      </c>
    </row>
    <row r="665" spans="1:12">
      <c r="C665" s="97" t="s">
        <v>772</v>
      </c>
      <c r="D665" s="115">
        <v>0</v>
      </c>
      <c r="E665" s="117">
        <f t="shared" si="16"/>
        <v>0</v>
      </c>
      <c r="F665" s="111" t="s">
        <v>2169</v>
      </c>
      <c r="J665" s="96" t="s">
        <v>2168</v>
      </c>
      <c r="K665" s="96" t="s">
        <v>71</v>
      </c>
      <c r="L665" s="96" t="s">
        <v>1998</v>
      </c>
    </row>
    <row r="666" spans="1:12">
      <c r="C666" s="115" t="s">
        <v>1892</v>
      </c>
      <c r="D666" s="115">
        <v>0</v>
      </c>
      <c r="E666" s="117">
        <f t="shared" si="16"/>
        <v>0</v>
      </c>
      <c r="F666" s="111" t="s">
        <v>2169</v>
      </c>
      <c r="J666" s="96" t="s">
        <v>2168</v>
      </c>
      <c r="K666" s="96" t="s">
        <v>71</v>
      </c>
      <c r="L666" s="96" t="s">
        <v>1998</v>
      </c>
    </row>
    <row r="667" spans="1:12">
      <c r="C667" s="148" t="s">
        <v>1403</v>
      </c>
      <c r="D667" s="115">
        <v>0</v>
      </c>
      <c r="E667" s="117">
        <f t="shared" si="16"/>
        <v>0</v>
      </c>
      <c r="F667" s="111" t="s">
        <v>2169</v>
      </c>
      <c r="J667" s="96" t="s">
        <v>2168</v>
      </c>
      <c r="K667" s="96" t="s">
        <v>71</v>
      </c>
      <c r="L667" s="96" t="s">
        <v>1998</v>
      </c>
    </row>
    <row r="668" spans="1:12">
      <c r="B668" s="96">
        <v>0</v>
      </c>
      <c r="C668" s="143" t="s">
        <v>852</v>
      </c>
      <c r="D668" s="115">
        <v>0</v>
      </c>
      <c r="E668" s="117">
        <f t="shared" si="16"/>
        <v>0</v>
      </c>
      <c r="F668" s="111" t="s">
        <v>2169</v>
      </c>
      <c r="J668" s="96" t="s">
        <v>2168</v>
      </c>
      <c r="K668" s="96" t="s">
        <v>71</v>
      </c>
      <c r="L668" s="96" t="s">
        <v>1998</v>
      </c>
    </row>
    <row r="669" spans="1:12">
      <c r="C669" s="142" t="s">
        <v>1587</v>
      </c>
      <c r="D669" s="115">
        <v>0</v>
      </c>
      <c r="E669" s="117">
        <f t="shared" si="16"/>
        <v>0</v>
      </c>
      <c r="F669" s="111" t="s">
        <v>2169</v>
      </c>
      <c r="J669" s="96" t="s">
        <v>2168</v>
      </c>
      <c r="K669" s="96" t="s">
        <v>71</v>
      </c>
      <c r="L669" s="96" t="s">
        <v>1998</v>
      </c>
    </row>
    <row r="670" spans="1:12">
      <c r="C670" s="143" t="s">
        <v>1588</v>
      </c>
      <c r="D670" s="115">
        <v>0</v>
      </c>
      <c r="E670" s="117">
        <f t="shared" si="16"/>
        <v>0</v>
      </c>
      <c r="F670" s="111" t="s">
        <v>2169</v>
      </c>
      <c r="J670" s="96" t="s">
        <v>2168</v>
      </c>
      <c r="K670" s="96" t="s">
        <v>71</v>
      </c>
      <c r="L670" s="96" t="s">
        <v>1998</v>
      </c>
    </row>
    <row r="671" spans="1:12">
      <c r="C671" s="115" t="s">
        <v>1007</v>
      </c>
      <c r="D671" s="115">
        <v>61.5</v>
      </c>
      <c r="E671" s="117">
        <f t="shared" si="16"/>
        <v>12.596386950000001</v>
      </c>
      <c r="F671" s="111" t="s">
        <v>2169</v>
      </c>
      <c r="J671" s="96" t="s">
        <v>2168</v>
      </c>
      <c r="K671" s="96" t="s">
        <v>71</v>
      </c>
      <c r="L671" s="96" t="s">
        <v>1998</v>
      </c>
    </row>
    <row r="672" spans="1:12">
      <c r="A672" s="139"/>
      <c r="C672" s="97" t="s">
        <v>1864</v>
      </c>
      <c r="D672" s="115">
        <v>0</v>
      </c>
      <c r="E672" s="117">
        <f t="shared" si="16"/>
        <v>0</v>
      </c>
      <c r="F672" s="111" t="s">
        <v>2169</v>
      </c>
      <c r="J672" s="96" t="s">
        <v>2168</v>
      </c>
      <c r="K672" s="96" t="s">
        <v>71</v>
      </c>
      <c r="L672" s="96" t="s">
        <v>1998</v>
      </c>
    </row>
    <row r="673" spans="1:18">
      <c r="C673" s="115" t="s">
        <v>872</v>
      </c>
      <c r="D673" s="115">
        <v>0</v>
      </c>
      <c r="E673" s="117">
        <f t="shared" si="16"/>
        <v>0</v>
      </c>
      <c r="F673" s="111" t="s">
        <v>2169</v>
      </c>
      <c r="J673" s="96" t="s">
        <v>2168</v>
      </c>
      <c r="K673" s="96" t="s">
        <v>71</v>
      </c>
      <c r="L673" s="96" t="s">
        <v>1998</v>
      </c>
    </row>
    <row r="674" spans="1:18">
      <c r="C674" s="115" t="s">
        <v>857</v>
      </c>
      <c r="D674" s="115">
        <v>0</v>
      </c>
      <c r="E674" s="117">
        <f t="shared" si="16"/>
        <v>0</v>
      </c>
      <c r="F674" s="111" t="s">
        <v>2169</v>
      </c>
      <c r="J674" s="96" t="s">
        <v>2168</v>
      </c>
      <c r="K674" s="96" t="s">
        <v>71</v>
      </c>
      <c r="L674" s="96" t="s">
        <v>1998</v>
      </c>
    </row>
    <row r="675" spans="1:18">
      <c r="C675" s="143" t="s">
        <v>863</v>
      </c>
      <c r="D675" s="115">
        <v>0</v>
      </c>
      <c r="E675" s="117">
        <f t="shared" si="16"/>
        <v>0</v>
      </c>
      <c r="F675" s="111" t="s">
        <v>2169</v>
      </c>
      <c r="J675" s="96" t="s">
        <v>2168</v>
      </c>
      <c r="K675" s="96" t="s">
        <v>71</v>
      </c>
      <c r="L675" s="96" t="s">
        <v>1998</v>
      </c>
    </row>
    <row r="676" spans="1:18">
      <c r="C676" s="117" t="s">
        <v>2170</v>
      </c>
      <c r="D676" s="115">
        <v>31.5</v>
      </c>
      <c r="E676" s="117">
        <f t="shared" ref="E676:E677" si="17">D676*E$644</f>
        <v>6.4518079500000001</v>
      </c>
      <c r="F676" s="111" t="s">
        <v>2169</v>
      </c>
      <c r="J676" s="96" t="s">
        <v>2168</v>
      </c>
      <c r="K676" s="96" t="s">
        <v>71</v>
      </c>
      <c r="L676" s="96" t="s">
        <v>1998</v>
      </c>
    </row>
    <row r="677" spans="1:18">
      <c r="C677" s="97" t="s">
        <v>725</v>
      </c>
      <c r="D677" s="117">
        <v>0</v>
      </c>
      <c r="E677" s="117">
        <f t="shared" si="17"/>
        <v>0</v>
      </c>
      <c r="F677" s="111" t="s">
        <v>2169</v>
      </c>
      <c r="J677" s="96" t="s">
        <v>2168</v>
      </c>
      <c r="K677" s="96" t="s">
        <v>71</v>
      </c>
      <c r="L677" s="96" t="s">
        <v>1998</v>
      </c>
    </row>
    <row r="678" spans="1:18">
      <c r="C678" s="97" t="s">
        <v>882</v>
      </c>
      <c r="D678" s="115">
        <v>0</v>
      </c>
      <c r="E678" s="117">
        <f>D678*E$644</f>
        <v>0</v>
      </c>
      <c r="F678" s="111" t="s">
        <v>2169</v>
      </c>
      <c r="J678" s="96" t="s">
        <v>2168</v>
      </c>
      <c r="K678" s="96" t="s">
        <v>71</v>
      </c>
      <c r="L678" s="96" t="s">
        <v>1998</v>
      </c>
    </row>
    <row r="679" spans="1:18" s="133" customFormat="1">
      <c r="A679" s="130"/>
      <c r="B679" s="130"/>
      <c r="C679" s="131" t="s">
        <v>883</v>
      </c>
      <c r="D679" s="131">
        <v>0</v>
      </c>
      <c r="E679" s="130">
        <f>D679*E$644</f>
        <v>0</v>
      </c>
      <c r="F679" s="132" t="s">
        <v>2169</v>
      </c>
      <c r="G679" s="130"/>
      <c r="H679" s="130"/>
      <c r="I679" s="130"/>
      <c r="J679" s="124" t="s">
        <v>2168</v>
      </c>
      <c r="K679" s="124" t="s">
        <v>71</v>
      </c>
      <c r="L679" s="124" t="s">
        <v>1998</v>
      </c>
      <c r="M679" s="131"/>
      <c r="N679" s="130"/>
      <c r="O679" s="130"/>
      <c r="P679" s="130"/>
      <c r="Q679" s="130"/>
      <c r="R679" s="130"/>
    </row>
    <row r="680" spans="1:18" s="121" customFormat="1">
      <c r="A680" s="120" t="s">
        <v>2082</v>
      </c>
      <c r="B680" s="120"/>
      <c r="C680" s="120"/>
      <c r="D680" s="120"/>
      <c r="E680" s="120"/>
      <c r="F680" s="120"/>
      <c r="G680" s="120"/>
      <c r="H680" s="120" t="s">
        <v>2078</v>
      </c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</row>
    <row r="681" spans="1:18">
      <c r="B681" s="128"/>
      <c r="C681" s="135" t="s">
        <v>798</v>
      </c>
      <c r="D681" s="128">
        <f>AVERAGE(D501,D537,D573,D609, D645)</f>
        <v>0.06</v>
      </c>
      <c r="E681" s="128">
        <f>SUM(E501,E537,E573,E609, E645)</f>
        <v>5.60241E-2</v>
      </c>
      <c r="H681" s="128">
        <f>E681*100/E$716</f>
        <v>5.6054490990509492E-2</v>
      </c>
      <c r="I681" s="135" t="s">
        <v>798</v>
      </c>
      <c r="J681" s="117" t="s">
        <v>2142</v>
      </c>
      <c r="K681" s="128">
        <f>SUM(H681,H687,H690,H692:H693,H705,H708,H699)</f>
        <v>20.348863102654843</v>
      </c>
      <c r="L681" s="117" t="s">
        <v>2142</v>
      </c>
    </row>
    <row r="682" spans="1:18">
      <c r="B682" s="128"/>
      <c r="C682" s="137" t="s">
        <v>1585</v>
      </c>
      <c r="D682" s="128">
        <f t="shared" ref="D682:D715" si="18">AVERAGE(D502,D538,D574,D610, D646)</f>
        <v>0.02</v>
      </c>
      <c r="E682" s="128">
        <f t="shared" ref="E682:E715" si="19">SUM(E502,E538,E574,E610, E646)</f>
        <v>1.8674699999999999E-2</v>
      </c>
      <c r="H682" s="128">
        <f t="shared" ref="H682:H715" si="20">E682*100/E$716</f>
        <v>1.8684830330169832E-2</v>
      </c>
      <c r="I682" s="137" t="s">
        <v>1585</v>
      </c>
      <c r="J682" s="117" t="s">
        <v>2154</v>
      </c>
      <c r="K682" s="128">
        <f>SUM(H689,H698,H701:H702,H706,H710:H711,H700,H713:H714,H691,H704)</f>
        <v>50.555480150951325</v>
      </c>
      <c r="L682" s="117" t="s">
        <v>2149</v>
      </c>
    </row>
    <row r="683" spans="1:18">
      <c r="B683" s="128"/>
      <c r="C683" s="135" t="s">
        <v>768</v>
      </c>
      <c r="D683" s="128">
        <f t="shared" si="18"/>
        <v>1.3</v>
      </c>
      <c r="E683" s="128">
        <f t="shared" si="19"/>
        <v>1.3259037600000001</v>
      </c>
      <c r="H683" s="128">
        <f t="shared" si="20"/>
        <v>1.326623013474606</v>
      </c>
      <c r="I683" s="135" t="s">
        <v>768</v>
      </c>
      <c r="J683" s="117" t="s">
        <v>2155</v>
      </c>
      <c r="K683" s="128">
        <f>SUM(H684:H685,H688)</f>
        <v>3.9322526443042349</v>
      </c>
      <c r="L683" s="117" t="s">
        <v>2146</v>
      </c>
    </row>
    <row r="684" spans="1:18">
      <c r="B684" s="128"/>
      <c r="C684" s="135" t="s">
        <v>810</v>
      </c>
      <c r="D684" s="128">
        <f t="shared" si="18"/>
        <v>0.04</v>
      </c>
      <c r="E684" s="128">
        <f t="shared" si="19"/>
        <v>3.6144579999999996E-2</v>
      </c>
      <c r="H684" s="128">
        <f t="shared" si="20"/>
        <v>3.6164187090301309E-2</v>
      </c>
      <c r="I684" s="135" t="s">
        <v>810</v>
      </c>
      <c r="J684" s="117" t="s">
        <v>2146</v>
      </c>
      <c r="K684" s="128">
        <f>H683</f>
        <v>1.326623013474606</v>
      </c>
      <c r="L684" s="117" t="s">
        <v>2155</v>
      </c>
    </row>
    <row r="685" spans="1:18">
      <c r="B685" s="128"/>
      <c r="C685" s="135" t="s">
        <v>817</v>
      </c>
      <c r="D685" s="128">
        <f t="shared" si="18"/>
        <v>0.3</v>
      </c>
      <c r="E685" s="128">
        <f t="shared" si="19"/>
        <v>0.28012049999999999</v>
      </c>
      <c r="H685" s="128">
        <f t="shared" si="20"/>
        <v>0.28027245495254749</v>
      </c>
      <c r="I685" s="135" t="s">
        <v>817</v>
      </c>
      <c r="J685" s="117" t="s">
        <v>2146</v>
      </c>
      <c r="K685" s="128">
        <f>SUM(H686,H696)</f>
        <v>1.1825689118495981</v>
      </c>
      <c r="L685" s="117" t="s">
        <v>2147</v>
      </c>
    </row>
    <row r="686" spans="1:18">
      <c r="B686" s="128"/>
      <c r="C686" s="135" t="s">
        <v>920</v>
      </c>
      <c r="D686" s="128">
        <f t="shared" si="18"/>
        <v>1.08</v>
      </c>
      <c r="E686" s="128">
        <f t="shared" si="19"/>
        <v>1.0084337999999999</v>
      </c>
      <c r="H686" s="128">
        <f t="shared" si="20"/>
        <v>1.0089808378291709</v>
      </c>
      <c r="I686" s="135" t="s">
        <v>920</v>
      </c>
      <c r="J686" s="117" t="s">
        <v>2147</v>
      </c>
      <c r="K686" s="128">
        <f>H695+H715</f>
        <v>1.2544149785381749</v>
      </c>
      <c r="L686" s="117" t="s">
        <v>2150</v>
      </c>
    </row>
    <row r="687" spans="1:18">
      <c r="B687" s="128"/>
      <c r="C687" s="135" t="s">
        <v>1890</v>
      </c>
      <c r="D687" s="128">
        <f t="shared" si="18"/>
        <v>0.02</v>
      </c>
      <c r="E687" s="128">
        <f t="shared" si="19"/>
        <v>2.8915659999999999E-2</v>
      </c>
      <c r="H687" s="128">
        <f t="shared" si="20"/>
        <v>2.8931345670071201E-2</v>
      </c>
      <c r="I687" s="135" t="s">
        <v>1890</v>
      </c>
      <c r="J687" s="117" t="s">
        <v>2142</v>
      </c>
      <c r="K687" s="128">
        <f>H697+H712</f>
        <v>6.5776633131675384</v>
      </c>
      <c r="L687" s="117" t="s">
        <v>2152</v>
      </c>
    </row>
    <row r="688" spans="1:18">
      <c r="B688" s="128"/>
      <c r="C688" s="135" t="s">
        <v>824</v>
      </c>
      <c r="D688" s="128">
        <f t="shared" si="18"/>
        <v>3.8200000000000003</v>
      </c>
      <c r="E688" s="128">
        <f t="shared" si="19"/>
        <v>3.6138556200000003</v>
      </c>
      <c r="H688" s="128">
        <f t="shared" si="20"/>
        <v>3.6158160022613863</v>
      </c>
      <c r="I688" s="135" t="s">
        <v>824</v>
      </c>
      <c r="J688" s="117" t="s">
        <v>2146</v>
      </c>
      <c r="K688" s="128">
        <f>SUM(H703,H709,H694)</f>
        <v>0.60514737196396617</v>
      </c>
      <c r="L688" s="117" t="s">
        <v>2143</v>
      </c>
    </row>
    <row r="689" spans="2:12">
      <c r="B689" s="128"/>
      <c r="C689" s="135" t="s">
        <v>940</v>
      </c>
      <c r="D689" s="128">
        <f t="shared" si="18"/>
        <v>0.54600000000000004</v>
      </c>
      <c r="E689" s="128">
        <f t="shared" si="19"/>
        <v>0.39469875899999995</v>
      </c>
      <c r="H689" s="128">
        <f t="shared" si="20"/>
        <v>0.39491286839647183</v>
      </c>
      <c r="I689" s="135" t="s">
        <v>940</v>
      </c>
      <c r="J689" s="117" t="s">
        <v>2149</v>
      </c>
      <c r="K689" s="128">
        <f>SUM(H682,H707)</f>
        <v>14.216986513095726</v>
      </c>
      <c r="L689" s="117" t="s">
        <v>2154</v>
      </c>
    </row>
    <row r="690" spans="2:12">
      <c r="B690" s="128"/>
      <c r="C690" s="135" t="s">
        <v>764</v>
      </c>
      <c r="D690" s="128">
        <f t="shared" si="18"/>
        <v>0.13999999999999999</v>
      </c>
      <c r="E690" s="128">
        <f t="shared" si="19"/>
        <v>0.1307229</v>
      </c>
      <c r="H690" s="128">
        <f t="shared" si="20"/>
        <v>0.13079381231118883</v>
      </c>
      <c r="I690" s="135" t="s">
        <v>764</v>
      </c>
      <c r="J690" s="117" t="s">
        <v>2142</v>
      </c>
      <c r="K690" s="128">
        <f>SUM(K681:K689)</f>
        <v>100</v>
      </c>
    </row>
    <row r="691" spans="2:12">
      <c r="B691" s="128"/>
      <c r="C691" s="135" t="s">
        <v>829</v>
      </c>
      <c r="D691" s="128">
        <f t="shared" si="18"/>
        <v>1.25</v>
      </c>
      <c r="E691" s="128">
        <f t="shared" si="19"/>
        <v>1.152409705</v>
      </c>
      <c r="H691" s="128">
        <f t="shared" si="20"/>
        <v>1.1530348444026446</v>
      </c>
      <c r="I691" s="135" t="s">
        <v>829</v>
      </c>
      <c r="J691" s="117" t="s">
        <v>403</v>
      </c>
    </row>
    <row r="692" spans="2:12">
      <c r="B692" s="128"/>
      <c r="C692" s="135" t="s">
        <v>1586</v>
      </c>
      <c r="D692" s="128">
        <f t="shared" si="18"/>
        <v>2.44</v>
      </c>
      <c r="E692" s="128">
        <f t="shared" si="19"/>
        <v>2.3048194300000002</v>
      </c>
      <c r="H692" s="128">
        <f t="shared" si="20"/>
        <v>2.306069708816139</v>
      </c>
      <c r="I692" s="135" t="s">
        <v>1586</v>
      </c>
      <c r="J692" s="117" t="s">
        <v>2142</v>
      </c>
      <c r="K692" s="128"/>
    </row>
    <row r="693" spans="2:12">
      <c r="B693" s="128"/>
      <c r="C693" s="135" t="s">
        <v>831</v>
      </c>
      <c r="D693" s="128">
        <f t="shared" si="18"/>
        <v>21.663999999999998</v>
      </c>
      <c r="E693" s="128">
        <f t="shared" si="19"/>
        <v>17.066746055999999</v>
      </c>
      <c r="H693" s="128">
        <f t="shared" si="20"/>
        <v>17.076004130960879</v>
      </c>
      <c r="I693" s="135" t="s">
        <v>831</v>
      </c>
      <c r="J693" s="117" t="s">
        <v>2142</v>
      </c>
    </row>
    <row r="694" spans="2:12">
      <c r="B694" s="128"/>
      <c r="C694" s="137" t="s">
        <v>670</v>
      </c>
      <c r="D694" s="128">
        <f t="shared" si="18"/>
        <v>0.04</v>
      </c>
      <c r="E694" s="128">
        <f t="shared" si="19"/>
        <v>5.7831319999999999E-2</v>
      </c>
      <c r="H694" s="128">
        <f t="shared" si="20"/>
        <v>5.7862691340142401E-2</v>
      </c>
      <c r="I694" s="137" t="s">
        <v>670</v>
      </c>
      <c r="J694" s="117" t="s">
        <v>2157</v>
      </c>
    </row>
    <row r="695" spans="2:12">
      <c r="B695" s="128"/>
      <c r="C695" s="135" t="s">
        <v>969</v>
      </c>
      <c r="D695" s="128">
        <f t="shared" si="18"/>
        <v>0.02</v>
      </c>
      <c r="E695" s="128">
        <f t="shared" si="19"/>
        <v>1.8674699999999999E-2</v>
      </c>
      <c r="H695" s="128">
        <f t="shared" si="20"/>
        <v>1.8684830330169832E-2</v>
      </c>
      <c r="I695" s="135" t="s">
        <v>969</v>
      </c>
      <c r="J695" s="117" t="s">
        <v>2150</v>
      </c>
    </row>
    <row r="696" spans="2:12">
      <c r="B696" s="128"/>
      <c r="C696" s="135" t="s">
        <v>970</v>
      </c>
      <c r="D696" s="128">
        <f t="shared" si="18"/>
        <v>0.12</v>
      </c>
      <c r="E696" s="128">
        <f t="shared" si="19"/>
        <v>0.17349395999999997</v>
      </c>
      <c r="H696" s="128">
        <f t="shared" si="20"/>
        <v>0.17358807402042717</v>
      </c>
      <c r="I696" s="135" t="s">
        <v>970</v>
      </c>
      <c r="J696" s="117" t="s">
        <v>2147</v>
      </c>
    </row>
    <row r="697" spans="2:12">
      <c r="B697" s="128"/>
      <c r="C697" s="135" t="s">
        <v>1899</v>
      </c>
      <c r="D697" s="128">
        <f t="shared" si="18"/>
        <v>0.13999999999999999</v>
      </c>
      <c r="E697" s="128">
        <f t="shared" si="19"/>
        <v>0.12228915999999998</v>
      </c>
      <c r="H697" s="128">
        <f t="shared" si="20"/>
        <v>0.12235549732092034</v>
      </c>
      <c r="I697" s="135" t="s">
        <v>1899</v>
      </c>
      <c r="J697" s="117" t="s">
        <v>2152</v>
      </c>
    </row>
    <row r="698" spans="2:12">
      <c r="B698" s="128"/>
      <c r="C698" s="135" t="s">
        <v>1891</v>
      </c>
      <c r="D698" s="128">
        <f t="shared" si="18"/>
        <v>0.13999999999999999</v>
      </c>
      <c r="E698" s="128">
        <f t="shared" si="19"/>
        <v>0.20240961999999998</v>
      </c>
      <c r="H698" s="128">
        <f t="shared" si="20"/>
        <v>0.20251941969049839</v>
      </c>
      <c r="I698" s="135" t="s">
        <v>1891</v>
      </c>
      <c r="J698" s="117" t="s">
        <v>2149</v>
      </c>
    </row>
    <row r="699" spans="2:12">
      <c r="B699" s="128"/>
      <c r="C699" s="135" t="s">
        <v>745</v>
      </c>
      <c r="D699" s="128">
        <f t="shared" si="18"/>
        <v>0.26</v>
      </c>
      <c r="E699" s="128">
        <f t="shared" si="19"/>
        <v>0.24277109999999999</v>
      </c>
      <c r="H699" s="128">
        <f t="shared" si="20"/>
        <v>0.24290279429220782</v>
      </c>
      <c r="I699" s="135" t="s">
        <v>745</v>
      </c>
      <c r="J699" s="117" t="s">
        <v>2142</v>
      </c>
    </row>
    <row r="700" spans="2:12">
      <c r="B700" s="128"/>
      <c r="C700" s="135" t="s">
        <v>839</v>
      </c>
      <c r="D700" s="128">
        <f t="shared" si="18"/>
        <v>0.02</v>
      </c>
      <c r="E700" s="128">
        <f t="shared" si="19"/>
        <v>2.8915659999999999E-2</v>
      </c>
      <c r="H700" s="128">
        <f t="shared" si="20"/>
        <v>2.8931345670071201E-2</v>
      </c>
      <c r="I700" s="135" t="s">
        <v>839</v>
      </c>
      <c r="J700" s="117" t="s">
        <v>2149</v>
      </c>
    </row>
    <row r="701" spans="2:12">
      <c r="B701" s="128"/>
      <c r="C701" s="137" t="s">
        <v>772</v>
      </c>
      <c r="D701" s="128">
        <f t="shared" si="18"/>
        <v>3.18</v>
      </c>
      <c r="E701" s="128">
        <f t="shared" si="19"/>
        <v>2.7891566999999999</v>
      </c>
      <c r="H701" s="128">
        <f t="shared" si="20"/>
        <v>2.7906697137708449</v>
      </c>
      <c r="I701" s="137" t="s">
        <v>772</v>
      </c>
      <c r="J701" s="117" t="s">
        <v>2149</v>
      </c>
    </row>
    <row r="702" spans="2:12">
      <c r="B702" s="128"/>
      <c r="C702" s="135" t="s">
        <v>1892</v>
      </c>
      <c r="D702" s="128">
        <f t="shared" si="18"/>
        <v>0.51999999999999991</v>
      </c>
      <c r="E702" s="128">
        <f t="shared" si="19"/>
        <v>0.53433733999999999</v>
      </c>
      <c r="H702" s="128">
        <f t="shared" si="20"/>
        <v>0.53462719813299653</v>
      </c>
      <c r="I702" s="135" t="s">
        <v>1892</v>
      </c>
      <c r="J702" s="117" t="s">
        <v>2149</v>
      </c>
    </row>
    <row r="703" spans="2:12">
      <c r="B703" s="128"/>
      <c r="C703" s="135" t="s">
        <v>1403</v>
      </c>
      <c r="D703" s="128">
        <f t="shared" si="18"/>
        <v>0.02</v>
      </c>
      <c r="E703" s="128">
        <f t="shared" si="19"/>
        <v>2.8915659999999999E-2</v>
      </c>
      <c r="H703" s="128">
        <f t="shared" si="20"/>
        <v>2.8931345670071201E-2</v>
      </c>
      <c r="I703" s="135" t="s">
        <v>1403</v>
      </c>
      <c r="J703" s="117" t="s">
        <v>2158</v>
      </c>
    </row>
    <row r="704" spans="2:12">
      <c r="B704" s="128"/>
      <c r="C704" s="137" t="s">
        <v>852</v>
      </c>
      <c r="D704" s="128">
        <f t="shared" si="18"/>
        <v>0.94000000000000006</v>
      </c>
      <c r="E704" s="128">
        <f t="shared" si="19"/>
        <v>0.87771089999999996</v>
      </c>
      <c r="H704" s="128">
        <f t="shared" si="20"/>
        <v>0.87818702551798211</v>
      </c>
      <c r="I704" s="137" t="s">
        <v>852</v>
      </c>
      <c r="J704" s="117" t="s">
        <v>403</v>
      </c>
    </row>
    <row r="705" spans="1:18">
      <c r="B705" s="128"/>
      <c r="C705" s="135" t="s">
        <v>1587</v>
      </c>
      <c r="D705" s="128">
        <f t="shared" si="18"/>
        <v>0.02</v>
      </c>
      <c r="E705" s="128">
        <f t="shared" si="19"/>
        <v>1.8674699999999999E-2</v>
      </c>
      <c r="H705" s="128">
        <f t="shared" si="20"/>
        <v>1.8684830330169832E-2</v>
      </c>
      <c r="I705" s="135" t="s">
        <v>1587</v>
      </c>
      <c r="J705" s="117" t="s">
        <v>2142</v>
      </c>
    </row>
    <row r="706" spans="1:18">
      <c r="B706" s="128"/>
      <c r="C706" s="137" t="s">
        <v>1588</v>
      </c>
      <c r="D706" s="128">
        <f t="shared" si="18"/>
        <v>0.02</v>
      </c>
      <c r="E706" s="128">
        <f t="shared" si="19"/>
        <v>1.8674699999999999E-2</v>
      </c>
      <c r="H706" s="128">
        <f t="shared" si="20"/>
        <v>1.8684830330169832E-2</v>
      </c>
      <c r="I706" s="137" t="s">
        <v>1588</v>
      </c>
      <c r="J706" s="117" t="s">
        <v>2149</v>
      </c>
    </row>
    <row r="707" spans="1:18">
      <c r="B707" s="128"/>
      <c r="C707" s="135" t="s">
        <v>1007</v>
      </c>
      <c r="D707" s="128">
        <f t="shared" si="18"/>
        <v>14.231999999999999</v>
      </c>
      <c r="E707" s="128">
        <f t="shared" si="19"/>
        <v>14.190603808000001</v>
      </c>
      <c r="H707" s="128">
        <f t="shared" si="20"/>
        <v>14.198301682765557</v>
      </c>
      <c r="I707" s="135" t="s">
        <v>1007</v>
      </c>
      <c r="J707" s="117" t="s">
        <v>2154</v>
      </c>
    </row>
    <row r="708" spans="1:18">
      <c r="B708" s="128"/>
      <c r="C708" s="137" t="s">
        <v>1864</v>
      </c>
      <c r="D708" s="128">
        <f t="shared" si="18"/>
        <v>0.55999999999999994</v>
      </c>
      <c r="E708" s="128">
        <f t="shared" si="19"/>
        <v>0.48915663999999992</v>
      </c>
      <c r="H708" s="128">
        <f t="shared" si="20"/>
        <v>0.48942198928368136</v>
      </c>
      <c r="I708" s="137" t="s">
        <v>1864</v>
      </c>
      <c r="J708" s="117" t="s">
        <v>2142</v>
      </c>
    </row>
    <row r="709" spans="1:18">
      <c r="B709" s="128"/>
      <c r="C709" s="135" t="s">
        <v>872</v>
      </c>
      <c r="D709" s="128">
        <f t="shared" si="18"/>
        <v>0.57999999999999996</v>
      </c>
      <c r="E709" s="128">
        <f t="shared" si="19"/>
        <v>0.51807229999999993</v>
      </c>
      <c r="H709" s="128">
        <f t="shared" si="20"/>
        <v>0.51835333495375258</v>
      </c>
      <c r="I709" s="135" t="s">
        <v>872</v>
      </c>
      <c r="J709" s="117" t="s">
        <v>2158</v>
      </c>
    </row>
    <row r="710" spans="1:18">
      <c r="B710" s="128"/>
      <c r="C710" s="135" t="s">
        <v>857</v>
      </c>
      <c r="D710" s="128">
        <f t="shared" si="18"/>
        <v>2.2000000000000002</v>
      </c>
      <c r="E710" s="128">
        <f t="shared" si="19"/>
        <v>2.8662648599999994</v>
      </c>
      <c r="H710" s="128">
        <f t="shared" si="20"/>
        <v>2.8678197020797107</v>
      </c>
      <c r="I710" s="135" t="s">
        <v>857</v>
      </c>
      <c r="J710" s="117" t="s">
        <v>2149</v>
      </c>
    </row>
    <row r="711" spans="1:18">
      <c r="B711" s="128"/>
      <c r="C711" s="137" t="s">
        <v>863</v>
      </c>
      <c r="D711" s="128">
        <f t="shared" si="18"/>
        <v>4.1220000000000008</v>
      </c>
      <c r="E711" s="128">
        <f t="shared" si="19"/>
        <v>5.9478307829999997</v>
      </c>
      <c r="H711" s="128">
        <f t="shared" si="20"/>
        <v>5.9510572599782687</v>
      </c>
      <c r="I711" s="137" t="s">
        <v>863</v>
      </c>
      <c r="J711" s="117" t="s">
        <v>2149</v>
      </c>
    </row>
    <row r="712" spans="1:18">
      <c r="B712" s="128"/>
      <c r="C712" s="173" t="s">
        <v>2170</v>
      </c>
      <c r="D712" s="128">
        <f t="shared" si="18"/>
        <v>6.3</v>
      </c>
      <c r="E712" s="128">
        <f t="shared" si="19"/>
        <v>6.4518079500000001</v>
      </c>
      <c r="H712" s="128">
        <f t="shared" si="20"/>
        <v>6.4553078158466182</v>
      </c>
      <c r="I712" s="173" t="s">
        <v>2170</v>
      </c>
      <c r="J712" s="117" t="s">
        <v>2152</v>
      </c>
    </row>
    <row r="713" spans="1:18">
      <c r="B713" s="128"/>
      <c r="C713" s="137" t="s">
        <v>725</v>
      </c>
      <c r="D713" s="128">
        <f t="shared" si="18"/>
        <v>29.01</v>
      </c>
      <c r="E713" s="128">
        <f t="shared" si="19"/>
        <v>32.640360125000001</v>
      </c>
      <c r="H713" s="128">
        <f t="shared" si="20"/>
        <v>32.658066306353838</v>
      </c>
      <c r="I713" s="137" t="s">
        <v>725</v>
      </c>
      <c r="J713" s="117" t="s">
        <v>2149</v>
      </c>
    </row>
    <row r="714" spans="1:18">
      <c r="B714" s="128"/>
      <c r="C714" s="137" t="s">
        <v>882</v>
      </c>
      <c r="D714" s="128">
        <f t="shared" si="18"/>
        <v>3.3</v>
      </c>
      <c r="E714" s="128">
        <f t="shared" si="19"/>
        <v>3.0753013999999999</v>
      </c>
      <c r="H714" s="128">
        <f t="shared" si="20"/>
        <v>3.0769696366278301</v>
      </c>
      <c r="I714" s="137" t="s">
        <v>882</v>
      </c>
      <c r="J714" s="117" t="s">
        <v>403</v>
      </c>
    </row>
    <row r="715" spans="1:18">
      <c r="B715" s="128"/>
      <c r="C715" s="138" t="s">
        <v>883</v>
      </c>
      <c r="D715" s="175">
        <f t="shared" si="18"/>
        <v>1.496</v>
      </c>
      <c r="E715" s="175">
        <f t="shared" si="19"/>
        <v>1.235060174</v>
      </c>
      <c r="H715" s="128">
        <f t="shared" si="20"/>
        <v>1.235730148208005</v>
      </c>
      <c r="I715" s="138" t="s">
        <v>883</v>
      </c>
    </row>
    <row r="716" spans="1:18">
      <c r="C716" s="117" t="s">
        <v>2077</v>
      </c>
      <c r="D716" s="128">
        <f>SUM(D681:D715)</f>
        <v>99.920000000000016</v>
      </c>
      <c r="E716" s="128">
        <f>SUM(E681:E715)</f>
        <v>99.945783129999981</v>
      </c>
    </row>
    <row r="717" spans="1:18" s="133" customFormat="1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</row>
    <row r="718" spans="1:18" s="118" customFormat="1">
      <c r="A718" s="118" t="s">
        <v>2166</v>
      </c>
      <c r="E718" s="118" t="s">
        <v>2141</v>
      </c>
    </row>
    <row r="719" spans="1:18" s="159" customFormat="1">
      <c r="A719" s="159" t="s">
        <v>2095</v>
      </c>
      <c r="E719" s="159">
        <v>0.1698113</v>
      </c>
    </row>
    <row r="720" spans="1:18">
      <c r="C720" s="150" t="s">
        <v>896</v>
      </c>
      <c r="D720" s="115">
        <v>0</v>
      </c>
      <c r="E720" s="117">
        <f>D720*E$719</f>
        <v>0</v>
      </c>
      <c r="F720" s="96" t="s">
        <v>800</v>
      </c>
      <c r="J720" s="96" t="s">
        <v>63</v>
      </c>
      <c r="K720" s="96" t="s">
        <v>793</v>
      </c>
      <c r="L720" s="96">
        <v>2015</v>
      </c>
    </row>
    <row r="721" spans="2:12">
      <c r="C721" s="148" t="s">
        <v>798</v>
      </c>
      <c r="D721" s="115">
        <v>0</v>
      </c>
      <c r="E721" s="117">
        <f t="shared" ref="E721:E784" si="21">D721*E$719</f>
        <v>0</v>
      </c>
      <c r="F721" s="96" t="s">
        <v>800</v>
      </c>
      <c r="J721" s="96" t="s">
        <v>63</v>
      </c>
      <c r="K721" s="96" t="s">
        <v>793</v>
      </c>
      <c r="L721" s="96">
        <v>2015</v>
      </c>
    </row>
    <row r="722" spans="2:12">
      <c r="C722" s="151" t="s">
        <v>2010</v>
      </c>
      <c r="D722" s="115">
        <v>0</v>
      </c>
      <c r="E722" s="117">
        <f t="shared" si="21"/>
        <v>0</v>
      </c>
      <c r="F722" s="96" t="s">
        <v>800</v>
      </c>
      <c r="J722" s="96" t="s">
        <v>63</v>
      </c>
      <c r="K722" s="96" t="s">
        <v>793</v>
      </c>
      <c r="L722" s="96">
        <v>2015</v>
      </c>
    </row>
    <row r="723" spans="2:12">
      <c r="C723" s="97" t="s">
        <v>1818</v>
      </c>
      <c r="D723" s="96">
        <v>0.1</v>
      </c>
      <c r="E723" s="117">
        <f t="shared" si="21"/>
        <v>1.6981130000000001E-2</v>
      </c>
      <c r="F723" s="96" t="s">
        <v>800</v>
      </c>
      <c r="J723" s="96" t="s">
        <v>63</v>
      </c>
      <c r="K723" s="96" t="s">
        <v>793</v>
      </c>
      <c r="L723" s="96">
        <v>2015</v>
      </c>
    </row>
    <row r="724" spans="2:12">
      <c r="C724" s="96" t="s">
        <v>1467</v>
      </c>
      <c r="D724" s="96">
        <v>0.6</v>
      </c>
      <c r="E724" s="117">
        <f t="shared" si="21"/>
        <v>0.10188678</v>
      </c>
      <c r="F724" s="96" t="s">
        <v>800</v>
      </c>
      <c r="J724" s="96" t="s">
        <v>63</v>
      </c>
      <c r="K724" s="96" t="s">
        <v>793</v>
      </c>
      <c r="L724" s="96">
        <v>2015</v>
      </c>
    </row>
    <row r="725" spans="2:12">
      <c r="C725" s="96" t="s">
        <v>768</v>
      </c>
      <c r="D725" s="96">
        <v>3.1</v>
      </c>
      <c r="E725" s="117">
        <f t="shared" si="21"/>
        <v>0.52641503000000001</v>
      </c>
      <c r="F725" s="96" t="s">
        <v>800</v>
      </c>
      <c r="J725" s="96" t="s">
        <v>63</v>
      </c>
      <c r="K725" s="96" t="s">
        <v>793</v>
      </c>
      <c r="L725" s="96">
        <v>2015</v>
      </c>
    </row>
    <row r="726" spans="2:12">
      <c r="C726" s="96" t="s">
        <v>1679</v>
      </c>
      <c r="D726" s="96">
        <v>1.2</v>
      </c>
      <c r="E726" s="117">
        <f t="shared" si="21"/>
        <v>0.20377355999999999</v>
      </c>
      <c r="F726" s="96" t="s">
        <v>800</v>
      </c>
      <c r="J726" s="96" t="s">
        <v>63</v>
      </c>
      <c r="K726" s="96" t="s">
        <v>793</v>
      </c>
      <c r="L726" s="96">
        <v>2015</v>
      </c>
    </row>
    <row r="727" spans="2:12">
      <c r="C727" s="96" t="s">
        <v>1819</v>
      </c>
      <c r="D727" s="96">
        <v>1.3</v>
      </c>
      <c r="E727" s="117">
        <f t="shared" si="21"/>
        <v>0.22075469</v>
      </c>
      <c r="F727" s="96" t="s">
        <v>800</v>
      </c>
      <c r="J727" s="96" t="s">
        <v>63</v>
      </c>
      <c r="K727" s="96" t="s">
        <v>793</v>
      </c>
      <c r="L727" s="96">
        <v>2015</v>
      </c>
    </row>
    <row r="728" spans="2:12">
      <c r="C728" s="161" t="s">
        <v>1150</v>
      </c>
      <c r="D728" s="153">
        <v>0</v>
      </c>
      <c r="E728" s="117">
        <f t="shared" si="21"/>
        <v>0</v>
      </c>
      <c r="F728" s="96" t="s">
        <v>800</v>
      </c>
      <c r="J728" s="96" t="s">
        <v>63</v>
      </c>
      <c r="K728" s="96" t="s">
        <v>793</v>
      </c>
      <c r="L728" s="96">
        <v>2015</v>
      </c>
    </row>
    <row r="729" spans="2:12">
      <c r="C729" s="96" t="s">
        <v>928</v>
      </c>
      <c r="D729" s="96">
        <v>5.6</v>
      </c>
      <c r="E729" s="117">
        <f t="shared" si="21"/>
        <v>0.95094327999999995</v>
      </c>
      <c r="F729" s="96" t="s">
        <v>800</v>
      </c>
      <c r="J729" s="96" t="s">
        <v>63</v>
      </c>
      <c r="K729" s="96" t="s">
        <v>793</v>
      </c>
      <c r="L729" s="96">
        <v>2015</v>
      </c>
    </row>
    <row r="730" spans="2:12">
      <c r="C730" s="96" t="s">
        <v>1768</v>
      </c>
      <c r="D730" s="96">
        <v>0.2</v>
      </c>
      <c r="E730" s="117">
        <f t="shared" si="21"/>
        <v>3.3962260000000001E-2</v>
      </c>
      <c r="F730" s="96" t="s">
        <v>800</v>
      </c>
      <c r="J730" s="96" t="s">
        <v>63</v>
      </c>
      <c r="K730" s="96" t="s">
        <v>793</v>
      </c>
      <c r="L730" s="96">
        <v>2015</v>
      </c>
    </row>
    <row r="731" spans="2:12">
      <c r="C731" s="148" t="s">
        <v>822</v>
      </c>
      <c r="D731" s="115">
        <v>0</v>
      </c>
      <c r="E731" s="117">
        <f t="shared" si="21"/>
        <v>0</v>
      </c>
      <c r="F731" s="96" t="s">
        <v>800</v>
      </c>
      <c r="J731" s="96" t="s">
        <v>63</v>
      </c>
      <c r="K731" s="96" t="s">
        <v>793</v>
      </c>
      <c r="L731" s="96">
        <v>2015</v>
      </c>
    </row>
    <row r="732" spans="2:12">
      <c r="B732" s="115"/>
      <c r="C732" s="151" t="s">
        <v>677</v>
      </c>
      <c r="D732" s="115">
        <v>0</v>
      </c>
      <c r="E732" s="117">
        <f t="shared" si="21"/>
        <v>0</v>
      </c>
      <c r="F732" s="96" t="s">
        <v>800</v>
      </c>
      <c r="J732" s="96" t="s">
        <v>63</v>
      </c>
      <c r="K732" s="96" t="s">
        <v>793</v>
      </c>
      <c r="L732" s="96">
        <v>2015</v>
      </c>
    </row>
    <row r="733" spans="2:12">
      <c r="C733" s="96" t="s">
        <v>1485</v>
      </c>
      <c r="D733" s="96">
        <v>0.6</v>
      </c>
      <c r="E733" s="117">
        <f t="shared" si="21"/>
        <v>0.10188678</v>
      </c>
      <c r="F733" s="96" t="s">
        <v>800</v>
      </c>
      <c r="J733" s="96" t="s">
        <v>63</v>
      </c>
      <c r="K733" s="96" t="s">
        <v>793</v>
      </c>
      <c r="L733" s="96">
        <v>2015</v>
      </c>
    </row>
    <row r="734" spans="2:12">
      <c r="C734" s="96" t="s">
        <v>1820</v>
      </c>
      <c r="D734" s="96">
        <v>0.6</v>
      </c>
      <c r="E734" s="117">
        <f t="shared" si="21"/>
        <v>0.10188678</v>
      </c>
      <c r="F734" s="96" t="s">
        <v>800</v>
      </c>
      <c r="J734" s="96" t="s">
        <v>63</v>
      </c>
      <c r="K734" s="96" t="s">
        <v>793</v>
      </c>
      <c r="L734" s="96">
        <v>2015</v>
      </c>
    </row>
    <row r="735" spans="2:12">
      <c r="C735" s="148" t="s">
        <v>1555</v>
      </c>
      <c r="D735" s="115">
        <v>0</v>
      </c>
      <c r="E735" s="117">
        <f t="shared" si="21"/>
        <v>0</v>
      </c>
      <c r="F735" s="96" t="s">
        <v>800</v>
      </c>
      <c r="J735" s="96" t="s">
        <v>63</v>
      </c>
      <c r="K735" s="96" t="s">
        <v>793</v>
      </c>
      <c r="L735" s="96">
        <v>2015</v>
      </c>
    </row>
    <row r="736" spans="2:12">
      <c r="C736" s="96" t="s">
        <v>1486</v>
      </c>
      <c r="D736" s="96">
        <v>2.9</v>
      </c>
      <c r="E736" s="117">
        <f t="shared" si="21"/>
        <v>0.49245276999999998</v>
      </c>
      <c r="F736" s="96" t="s">
        <v>800</v>
      </c>
      <c r="J736" s="96" t="s">
        <v>63</v>
      </c>
      <c r="K736" s="96" t="s">
        <v>793</v>
      </c>
      <c r="L736" s="96">
        <v>2015</v>
      </c>
    </row>
    <row r="737" spans="3:13">
      <c r="C737" s="96" t="s">
        <v>1770</v>
      </c>
      <c r="D737" s="96">
        <v>0.3</v>
      </c>
      <c r="E737" s="117">
        <f t="shared" si="21"/>
        <v>5.0943389999999998E-2</v>
      </c>
      <c r="F737" s="96" t="s">
        <v>800</v>
      </c>
      <c r="J737" s="96" t="s">
        <v>63</v>
      </c>
      <c r="K737" s="96" t="s">
        <v>793</v>
      </c>
      <c r="L737" s="96">
        <v>2015</v>
      </c>
    </row>
    <row r="738" spans="3:13">
      <c r="C738" s="96" t="s">
        <v>1487</v>
      </c>
      <c r="D738" s="96">
        <v>11.8</v>
      </c>
      <c r="E738" s="117">
        <f t="shared" si="21"/>
        <v>2.00377334</v>
      </c>
      <c r="F738" s="96" t="s">
        <v>800</v>
      </c>
      <c r="J738" s="96" t="s">
        <v>63</v>
      </c>
      <c r="K738" s="96" t="s">
        <v>793</v>
      </c>
      <c r="L738" s="96">
        <v>2015</v>
      </c>
    </row>
    <row r="739" spans="3:13">
      <c r="C739" s="115" t="s">
        <v>1821</v>
      </c>
      <c r="D739" s="115">
        <v>0.4</v>
      </c>
      <c r="E739" s="117">
        <f t="shared" si="21"/>
        <v>6.7924520000000002E-2</v>
      </c>
      <c r="F739" s="96" t="s">
        <v>800</v>
      </c>
      <c r="J739" s="96" t="s">
        <v>63</v>
      </c>
      <c r="K739" s="96" t="s">
        <v>793</v>
      </c>
      <c r="L739" s="96">
        <v>2015</v>
      </c>
    </row>
    <row r="740" spans="3:13">
      <c r="C740" s="116" t="s">
        <v>2173</v>
      </c>
      <c r="D740" s="115">
        <v>0</v>
      </c>
      <c r="E740" s="117">
        <f t="shared" si="21"/>
        <v>0</v>
      </c>
      <c r="F740" s="96" t="s">
        <v>800</v>
      </c>
      <c r="J740" s="96" t="s">
        <v>63</v>
      </c>
      <c r="K740" s="96" t="s">
        <v>793</v>
      </c>
      <c r="L740" s="96">
        <v>2016</v>
      </c>
    </row>
    <row r="741" spans="3:13">
      <c r="C741" s="97" t="s">
        <v>529</v>
      </c>
      <c r="D741" s="115">
        <v>0.8</v>
      </c>
      <c r="E741" s="117">
        <f t="shared" si="21"/>
        <v>0.13584904</v>
      </c>
      <c r="F741" s="96" t="s">
        <v>800</v>
      </c>
      <c r="J741" s="96" t="s">
        <v>63</v>
      </c>
      <c r="K741" s="96" t="s">
        <v>793</v>
      </c>
      <c r="L741" s="96">
        <v>2015</v>
      </c>
    </row>
    <row r="742" spans="3:13">
      <c r="C742" s="162" t="s">
        <v>1586</v>
      </c>
      <c r="D742" s="115">
        <v>0</v>
      </c>
      <c r="E742" s="117">
        <f t="shared" si="21"/>
        <v>0</v>
      </c>
      <c r="F742" s="96" t="s">
        <v>800</v>
      </c>
      <c r="J742" s="96" t="s">
        <v>63</v>
      </c>
      <c r="K742" s="96" t="s">
        <v>793</v>
      </c>
      <c r="L742" s="96">
        <v>2015</v>
      </c>
    </row>
    <row r="743" spans="3:13">
      <c r="C743" s="115" t="s">
        <v>962</v>
      </c>
      <c r="D743" s="115">
        <v>2.6</v>
      </c>
      <c r="E743" s="117">
        <f t="shared" si="21"/>
        <v>0.44150938000000001</v>
      </c>
      <c r="F743" s="96" t="s">
        <v>800</v>
      </c>
      <c r="J743" s="96" t="s">
        <v>63</v>
      </c>
      <c r="K743" s="96" t="s">
        <v>793</v>
      </c>
      <c r="L743" s="96">
        <v>2015</v>
      </c>
    </row>
    <row r="744" spans="3:13">
      <c r="C744" s="97" t="s">
        <v>670</v>
      </c>
      <c r="D744" s="115">
        <v>0.9</v>
      </c>
      <c r="E744" s="117">
        <f t="shared" si="21"/>
        <v>0.15283017000000002</v>
      </c>
      <c r="F744" s="96" t="s">
        <v>800</v>
      </c>
      <c r="J744" s="96" t="s">
        <v>63</v>
      </c>
      <c r="K744" s="96" t="s">
        <v>793</v>
      </c>
      <c r="L744" s="96">
        <v>2015</v>
      </c>
    </row>
    <row r="745" spans="3:13">
      <c r="C745" s="115" t="s">
        <v>970</v>
      </c>
      <c r="D745" s="115">
        <v>3.9</v>
      </c>
      <c r="E745" s="117">
        <f t="shared" si="21"/>
        <v>0.66226406999999998</v>
      </c>
      <c r="F745" s="96" t="s">
        <v>800</v>
      </c>
      <c r="J745" s="96" t="s">
        <v>63</v>
      </c>
      <c r="K745" s="96" t="s">
        <v>793</v>
      </c>
      <c r="L745" s="96">
        <v>2015</v>
      </c>
    </row>
    <row r="746" spans="3:13">
      <c r="C746" s="97" t="s">
        <v>1822</v>
      </c>
      <c r="D746" s="115">
        <v>0.1</v>
      </c>
      <c r="E746" s="117">
        <f t="shared" si="21"/>
        <v>1.6981130000000001E-2</v>
      </c>
      <c r="F746" s="96" t="s">
        <v>800</v>
      </c>
      <c r="J746" s="96" t="s">
        <v>63</v>
      </c>
      <c r="K746" s="96" t="s">
        <v>793</v>
      </c>
      <c r="L746" s="96">
        <v>2015</v>
      </c>
    </row>
    <row r="747" spans="3:13">
      <c r="C747" s="97" t="s">
        <v>984</v>
      </c>
      <c r="D747" s="115">
        <v>0.2</v>
      </c>
      <c r="E747" s="117">
        <f t="shared" si="21"/>
        <v>3.3962260000000001E-2</v>
      </c>
      <c r="F747" s="96" t="s">
        <v>800</v>
      </c>
      <c r="J747" s="96" t="s">
        <v>63</v>
      </c>
      <c r="K747" s="96" t="s">
        <v>793</v>
      </c>
      <c r="L747" s="96">
        <v>2015</v>
      </c>
    </row>
    <row r="748" spans="3:13">
      <c r="C748" s="97" t="s">
        <v>136</v>
      </c>
      <c r="D748" s="115">
        <v>0.4</v>
      </c>
      <c r="E748" s="117">
        <f t="shared" si="21"/>
        <v>6.7924520000000002E-2</v>
      </c>
      <c r="F748" s="96" t="s">
        <v>800</v>
      </c>
      <c r="J748" s="96" t="s">
        <v>63</v>
      </c>
      <c r="K748" s="96" t="s">
        <v>793</v>
      </c>
      <c r="L748" s="96">
        <v>2015</v>
      </c>
    </row>
    <row r="749" spans="3:13">
      <c r="C749" s="115" t="s">
        <v>1823</v>
      </c>
      <c r="D749" s="115">
        <v>0.1</v>
      </c>
      <c r="E749" s="117">
        <f t="shared" si="21"/>
        <v>1.6981130000000001E-2</v>
      </c>
      <c r="F749" s="96" t="s">
        <v>800</v>
      </c>
      <c r="J749" s="96" t="s">
        <v>63</v>
      </c>
      <c r="K749" s="96" t="s">
        <v>793</v>
      </c>
      <c r="L749" s="96">
        <v>2015</v>
      </c>
    </row>
    <row r="750" spans="3:13">
      <c r="C750" s="97" t="s">
        <v>1498</v>
      </c>
      <c r="D750" s="115">
        <v>4.7</v>
      </c>
      <c r="E750" s="117">
        <f t="shared" si="21"/>
        <v>0.79811311000000007</v>
      </c>
      <c r="F750" s="96" t="s">
        <v>800</v>
      </c>
      <c r="J750" s="96" t="s">
        <v>63</v>
      </c>
      <c r="K750" s="96" t="s">
        <v>793</v>
      </c>
      <c r="L750" s="96">
        <v>2015</v>
      </c>
    </row>
    <row r="751" spans="3:13">
      <c r="C751" s="97" t="s">
        <v>1500</v>
      </c>
      <c r="D751" s="115">
        <v>0.8</v>
      </c>
      <c r="E751" s="117">
        <f t="shared" si="21"/>
        <v>0.13584904</v>
      </c>
      <c r="F751" s="115" t="s">
        <v>1826</v>
      </c>
      <c r="J751" s="96" t="s">
        <v>63</v>
      </c>
      <c r="K751" s="96" t="s">
        <v>793</v>
      </c>
      <c r="L751" s="96">
        <v>2015</v>
      </c>
      <c r="M751" s="115"/>
    </row>
    <row r="752" spans="3:13">
      <c r="C752" s="115" t="s">
        <v>992</v>
      </c>
      <c r="D752" s="115">
        <v>35</v>
      </c>
      <c r="E752" s="117">
        <f t="shared" si="21"/>
        <v>5.9433955000000003</v>
      </c>
      <c r="F752" s="115" t="s">
        <v>1826</v>
      </c>
      <c r="J752" s="96" t="s">
        <v>63</v>
      </c>
      <c r="K752" s="96" t="s">
        <v>793</v>
      </c>
      <c r="L752" s="96">
        <v>2015</v>
      </c>
    </row>
    <row r="753" spans="1:18">
      <c r="C753" s="115" t="s">
        <v>994</v>
      </c>
      <c r="D753" s="115">
        <v>0.8</v>
      </c>
      <c r="E753" s="117">
        <f t="shared" si="21"/>
        <v>0.13584904</v>
      </c>
      <c r="F753" s="115" t="s">
        <v>1826</v>
      </c>
      <c r="J753" s="96" t="s">
        <v>63</v>
      </c>
      <c r="K753" s="96" t="s">
        <v>793</v>
      </c>
      <c r="L753" s="96">
        <v>2015</v>
      </c>
    </row>
    <row r="754" spans="1:18">
      <c r="C754" s="150" t="s">
        <v>1502</v>
      </c>
      <c r="D754" s="115">
        <v>0</v>
      </c>
      <c r="E754" s="117">
        <f t="shared" si="21"/>
        <v>0</v>
      </c>
      <c r="F754" s="115" t="s">
        <v>1826</v>
      </c>
      <c r="J754" s="96" t="s">
        <v>63</v>
      </c>
      <c r="K754" s="96" t="s">
        <v>793</v>
      </c>
      <c r="L754" s="96">
        <v>2015</v>
      </c>
    </row>
    <row r="755" spans="1:18">
      <c r="C755" s="148" t="s">
        <v>1831</v>
      </c>
      <c r="D755" s="115">
        <v>0</v>
      </c>
      <c r="E755" s="117">
        <f t="shared" si="21"/>
        <v>0</v>
      </c>
      <c r="F755" s="115" t="s">
        <v>1826</v>
      </c>
      <c r="J755" s="96" t="s">
        <v>63</v>
      </c>
      <c r="K755" s="96" t="s">
        <v>793</v>
      </c>
      <c r="L755" s="96">
        <v>2015</v>
      </c>
    </row>
    <row r="756" spans="1:18" s="127" customFormat="1">
      <c r="A756" s="126"/>
      <c r="B756" s="126"/>
      <c r="C756" s="115" t="s">
        <v>1824</v>
      </c>
      <c r="D756" s="115">
        <v>0.1</v>
      </c>
      <c r="E756" s="117">
        <f t="shared" si="21"/>
        <v>1.6981130000000001E-2</v>
      </c>
      <c r="F756" s="136" t="s">
        <v>1826</v>
      </c>
      <c r="G756" s="126"/>
      <c r="H756" s="126"/>
      <c r="I756" s="126"/>
      <c r="J756" s="96" t="s">
        <v>63</v>
      </c>
      <c r="K756" s="96" t="s">
        <v>793</v>
      </c>
      <c r="L756" s="96">
        <v>2015</v>
      </c>
      <c r="M756" s="126"/>
      <c r="N756" s="126"/>
      <c r="O756" s="126"/>
      <c r="P756" s="126"/>
      <c r="Q756" s="126"/>
      <c r="R756" s="126"/>
    </row>
    <row r="757" spans="1:18">
      <c r="C757" s="97" t="s">
        <v>1276</v>
      </c>
      <c r="D757" s="115">
        <v>0.7</v>
      </c>
      <c r="E757" s="117">
        <f t="shared" si="21"/>
        <v>0.11886790999999999</v>
      </c>
      <c r="F757" s="111" t="s">
        <v>800</v>
      </c>
      <c r="J757" s="96" t="s">
        <v>63</v>
      </c>
      <c r="K757" s="96" t="s">
        <v>793</v>
      </c>
      <c r="L757" s="96">
        <v>2015</v>
      </c>
    </row>
    <row r="758" spans="1:18">
      <c r="C758" s="150" t="s">
        <v>1503</v>
      </c>
      <c r="D758" s="115">
        <v>0</v>
      </c>
      <c r="E758" s="117">
        <f t="shared" si="21"/>
        <v>0</v>
      </c>
      <c r="F758" s="111" t="s">
        <v>800</v>
      </c>
      <c r="J758" s="96" t="s">
        <v>63</v>
      </c>
      <c r="K758" s="96" t="s">
        <v>793</v>
      </c>
      <c r="L758" s="96">
        <v>2015</v>
      </c>
    </row>
    <row r="759" spans="1:18">
      <c r="C759" s="148" t="s">
        <v>1832</v>
      </c>
      <c r="D759" s="115">
        <v>0</v>
      </c>
      <c r="E759" s="117">
        <f t="shared" si="21"/>
        <v>0</v>
      </c>
      <c r="F759" s="111" t="s">
        <v>800</v>
      </c>
      <c r="J759" s="96" t="s">
        <v>63</v>
      </c>
      <c r="K759" s="96" t="s">
        <v>793</v>
      </c>
      <c r="L759" s="96">
        <v>2015</v>
      </c>
    </row>
    <row r="760" spans="1:18">
      <c r="C760" s="150" t="s">
        <v>1007</v>
      </c>
      <c r="D760" s="115">
        <v>0</v>
      </c>
      <c r="E760" s="117">
        <f t="shared" si="21"/>
        <v>0</v>
      </c>
      <c r="F760" s="111" t="s">
        <v>800</v>
      </c>
      <c r="J760" s="96" t="s">
        <v>63</v>
      </c>
      <c r="K760" s="96" t="s">
        <v>793</v>
      </c>
      <c r="L760" s="96">
        <v>2015</v>
      </c>
    </row>
    <row r="761" spans="1:18">
      <c r="C761" s="115" t="s">
        <v>1601</v>
      </c>
      <c r="D761" s="115">
        <v>0.6</v>
      </c>
      <c r="E761" s="117">
        <f t="shared" si="21"/>
        <v>0.10188678</v>
      </c>
      <c r="F761" s="111" t="s">
        <v>800</v>
      </c>
      <c r="J761" s="96" t="s">
        <v>63</v>
      </c>
      <c r="K761" s="96" t="s">
        <v>793</v>
      </c>
      <c r="L761" s="96">
        <v>2015</v>
      </c>
    </row>
    <row r="762" spans="1:18">
      <c r="C762" s="163" t="s">
        <v>1984</v>
      </c>
      <c r="D762" s="136">
        <v>0</v>
      </c>
      <c r="E762" s="117">
        <f t="shared" si="21"/>
        <v>0</v>
      </c>
      <c r="F762" s="111" t="s">
        <v>800</v>
      </c>
      <c r="J762" s="96" t="s">
        <v>63</v>
      </c>
      <c r="K762" s="96" t="s">
        <v>793</v>
      </c>
      <c r="L762" s="96">
        <v>2015</v>
      </c>
    </row>
    <row r="763" spans="1:18">
      <c r="C763" s="97" t="s">
        <v>1507</v>
      </c>
      <c r="D763" s="115">
        <v>0.1</v>
      </c>
      <c r="E763" s="117">
        <f t="shared" si="21"/>
        <v>1.6981130000000001E-2</v>
      </c>
      <c r="F763" s="111" t="s">
        <v>800</v>
      </c>
      <c r="J763" s="96" t="s">
        <v>63</v>
      </c>
      <c r="K763" s="96" t="s">
        <v>793</v>
      </c>
      <c r="L763" s="96">
        <v>2015</v>
      </c>
    </row>
    <row r="764" spans="1:18">
      <c r="A764" s="126"/>
      <c r="C764" s="115" t="s">
        <v>1509</v>
      </c>
      <c r="D764" s="115">
        <v>18.600000000000001</v>
      </c>
      <c r="E764" s="117">
        <f t="shared" si="21"/>
        <v>3.1584901800000003</v>
      </c>
      <c r="F764" s="111" t="s">
        <v>800</v>
      </c>
      <c r="J764" s="96" t="s">
        <v>63</v>
      </c>
      <c r="K764" s="96" t="s">
        <v>793</v>
      </c>
      <c r="L764" s="96">
        <v>2015</v>
      </c>
    </row>
    <row r="765" spans="1:18">
      <c r="C765" s="169" t="s">
        <v>47</v>
      </c>
      <c r="D765" s="96">
        <v>0</v>
      </c>
      <c r="E765" s="117">
        <f t="shared" si="21"/>
        <v>0</v>
      </c>
      <c r="F765" s="96" t="s">
        <v>800</v>
      </c>
      <c r="J765" s="96" t="s">
        <v>63</v>
      </c>
      <c r="K765" s="96" t="s">
        <v>793</v>
      </c>
      <c r="L765" s="96">
        <v>2015</v>
      </c>
    </row>
    <row r="766" spans="1:18">
      <c r="C766" s="168" t="s">
        <v>900</v>
      </c>
      <c r="D766" s="96">
        <v>0</v>
      </c>
      <c r="E766" s="117">
        <f t="shared" si="21"/>
        <v>0</v>
      </c>
      <c r="F766" s="96" t="s">
        <v>800</v>
      </c>
      <c r="J766" s="96" t="s">
        <v>63</v>
      </c>
      <c r="K766" s="96" t="s">
        <v>793</v>
      </c>
      <c r="L766" s="96">
        <v>2015</v>
      </c>
    </row>
    <row r="767" spans="1:18">
      <c r="C767" s="170" t="s">
        <v>906</v>
      </c>
      <c r="D767" s="96">
        <v>0</v>
      </c>
      <c r="E767" s="117">
        <f t="shared" si="21"/>
        <v>0</v>
      </c>
      <c r="F767" s="96" t="s">
        <v>800</v>
      </c>
      <c r="J767" s="96" t="s">
        <v>63</v>
      </c>
      <c r="K767" s="96" t="s">
        <v>793</v>
      </c>
      <c r="L767" s="96">
        <v>2015</v>
      </c>
    </row>
    <row r="768" spans="1:18">
      <c r="C768" s="169" t="s">
        <v>911</v>
      </c>
      <c r="D768" s="96">
        <v>0</v>
      </c>
      <c r="E768" s="117">
        <f t="shared" si="21"/>
        <v>0</v>
      </c>
      <c r="F768" s="96" t="s">
        <v>800</v>
      </c>
      <c r="J768" s="96" t="s">
        <v>63</v>
      </c>
      <c r="K768" s="96" t="s">
        <v>793</v>
      </c>
      <c r="L768" s="96">
        <v>2015</v>
      </c>
    </row>
    <row r="769" spans="3:12">
      <c r="C769" s="169" t="s">
        <v>53</v>
      </c>
      <c r="D769" s="96">
        <v>0</v>
      </c>
      <c r="E769" s="117">
        <f t="shared" si="21"/>
        <v>0</v>
      </c>
      <c r="F769" s="96" t="s">
        <v>800</v>
      </c>
      <c r="J769" s="96" t="s">
        <v>63</v>
      </c>
      <c r="K769" s="96" t="s">
        <v>793</v>
      </c>
      <c r="L769" s="96">
        <v>2015</v>
      </c>
    </row>
    <row r="770" spans="3:12">
      <c r="C770" s="168" t="s">
        <v>918</v>
      </c>
      <c r="D770" s="96">
        <v>0</v>
      </c>
      <c r="E770" s="117">
        <f t="shared" si="21"/>
        <v>0</v>
      </c>
      <c r="F770" s="96" t="s">
        <v>800</v>
      </c>
      <c r="J770" s="96" t="s">
        <v>63</v>
      </c>
      <c r="K770" s="96" t="s">
        <v>793</v>
      </c>
      <c r="L770" s="96">
        <v>2015</v>
      </c>
    </row>
    <row r="771" spans="3:12">
      <c r="C771" s="168" t="s">
        <v>920</v>
      </c>
      <c r="D771" s="96">
        <v>0</v>
      </c>
      <c r="E771" s="117">
        <f t="shared" si="21"/>
        <v>0</v>
      </c>
      <c r="F771" s="96" t="s">
        <v>800</v>
      </c>
      <c r="J771" s="96" t="s">
        <v>63</v>
      </c>
      <c r="K771" s="96" t="s">
        <v>793</v>
      </c>
      <c r="L771" s="96">
        <v>2015</v>
      </c>
    </row>
    <row r="772" spans="3:12">
      <c r="C772" s="168" t="s">
        <v>921</v>
      </c>
      <c r="D772" s="96">
        <v>0</v>
      </c>
      <c r="E772" s="117">
        <f t="shared" si="21"/>
        <v>0</v>
      </c>
      <c r="F772" s="96" t="s">
        <v>800</v>
      </c>
      <c r="J772" s="96" t="s">
        <v>63</v>
      </c>
      <c r="K772" s="96" t="s">
        <v>793</v>
      </c>
      <c r="L772" s="96">
        <v>2015</v>
      </c>
    </row>
    <row r="773" spans="3:12">
      <c r="C773" s="169" t="s">
        <v>925</v>
      </c>
      <c r="D773" s="96">
        <v>0</v>
      </c>
      <c r="E773" s="117">
        <f t="shared" si="21"/>
        <v>0</v>
      </c>
      <c r="F773" s="96" t="s">
        <v>800</v>
      </c>
      <c r="J773" s="96" t="s">
        <v>63</v>
      </c>
      <c r="K773" s="96" t="s">
        <v>793</v>
      </c>
      <c r="L773" s="96">
        <v>2015</v>
      </c>
    </row>
    <row r="774" spans="3:12">
      <c r="C774" s="169" t="s">
        <v>928</v>
      </c>
      <c r="D774" s="96">
        <v>0</v>
      </c>
      <c r="E774" s="117">
        <f t="shared" si="21"/>
        <v>0</v>
      </c>
      <c r="F774" s="96" t="s">
        <v>800</v>
      </c>
      <c r="J774" s="96" t="s">
        <v>63</v>
      </c>
      <c r="K774" s="96" t="s">
        <v>793</v>
      </c>
      <c r="L774" s="96">
        <v>2015</v>
      </c>
    </row>
    <row r="775" spans="3:12">
      <c r="C775" s="170" t="s">
        <v>929</v>
      </c>
      <c r="D775" s="96">
        <v>0</v>
      </c>
      <c r="E775" s="117">
        <f t="shared" si="21"/>
        <v>0</v>
      </c>
      <c r="F775" s="96" t="s">
        <v>800</v>
      </c>
      <c r="J775" s="96" t="s">
        <v>63</v>
      </c>
      <c r="K775" s="96" t="s">
        <v>793</v>
      </c>
      <c r="L775" s="96">
        <v>2015</v>
      </c>
    </row>
    <row r="776" spans="3:12">
      <c r="C776" s="171" t="s">
        <v>175</v>
      </c>
      <c r="D776" s="96">
        <v>0</v>
      </c>
      <c r="E776" s="117">
        <f t="shared" si="21"/>
        <v>0</v>
      </c>
      <c r="F776" s="96" t="s">
        <v>800</v>
      </c>
      <c r="J776" s="96" t="s">
        <v>63</v>
      </c>
      <c r="K776" s="96" t="s">
        <v>793</v>
      </c>
      <c r="L776" s="96">
        <v>2015</v>
      </c>
    </row>
    <row r="777" spans="3:12">
      <c r="C777" s="170" t="s">
        <v>937</v>
      </c>
      <c r="D777" s="96">
        <v>0</v>
      </c>
      <c r="E777" s="117">
        <f t="shared" si="21"/>
        <v>0</v>
      </c>
      <c r="F777" s="96" t="s">
        <v>800</v>
      </c>
      <c r="J777" s="96" t="s">
        <v>63</v>
      </c>
      <c r="K777" s="96" t="s">
        <v>793</v>
      </c>
      <c r="L777" s="96">
        <v>2015</v>
      </c>
    </row>
    <row r="778" spans="3:12">
      <c r="C778" s="170" t="s">
        <v>824</v>
      </c>
      <c r="D778" s="96">
        <v>0</v>
      </c>
      <c r="E778" s="117">
        <f t="shared" si="21"/>
        <v>0</v>
      </c>
      <c r="F778" s="96" t="s">
        <v>800</v>
      </c>
      <c r="J778" s="96" t="s">
        <v>63</v>
      </c>
      <c r="K778" s="96" t="s">
        <v>793</v>
      </c>
      <c r="L778" s="96">
        <v>2015</v>
      </c>
    </row>
    <row r="779" spans="3:12">
      <c r="C779" s="168" t="s">
        <v>940</v>
      </c>
      <c r="D779" s="96">
        <v>0</v>
      </c>
      <c r="E779" s="117">
        <f t="shared" si="21"/>
        <v>0</v>
      </c>
      <c r="F779" s="96" t="s">
        <v>800</v>
      </c>
      <c r="J779" s="96" t="s">
        <v>63</v>
      </c>
      <c r="K779" s="96" t="s">
        <v>793</v>
      </c>
      <c r="L779" s="96">
        <v>2015</v>
      </c>
    </row>
    <row r="780" spans="3:12">
      <c r="C780" s="168" t="s">
        <v>829</v>
      </c>
      <c r="D780" s="96">
        <v>0</v>
      </c>
      <c r="E780" s="117">
        <f t="shared" si="21"/>
        <v>0</v>
      </c>
      <c r="F780" s="96" t="s">
        <v>800</v>
      </c>
      <c r="J780" s="96" t="s">
        <v>63</v>
      </c>
      <c r="K780" s="96" t="s">
        <v>793</v>
      </c>
      <c r="L780" s="96">
        <v>2015</v>
      </c>
    </row>
    <row r="781" spans="3:12">
      <c r="C781" s="134" t="s">
        <v>952</v>
      </c>
      <c r="D781" s="96">
        <v>0</v>
      </c>
      <c r="E781" s="117">
        <f t="shared" si="21"/>
        <v>0</v>
      </c>
      <c r="F781" s="96" t="s">
        <v>800</v>
      </c>
      <c r="J781" s="96" t="s">
        <v>63</v>
      </c>
      <c r="K781" s="96" t="s">
        <v>793</v>
      </c>
      <c r="L781" s="96">
        <v>2015</v>
      </c>
    </row>
    <row r="782" spans="3:12">
      <c r="C782" s="168" t="s">
        <v>960</v>
      </c>
      <c r="D782" s="96">
        <v>0</v>
      </c>
      <c r="E782" s="117">
        <f t="shared" si="21"/>
        <v>0</v>
      </c>
      <c r="F782" s="96" t="s">
        <v>800</v>
      </c>
      <c r="J782" s="96" t="s">
        <v>63</v>
      </c>
      <c r="K782" s="96" t="s">
        <v>793</v>
      </c>
      <c r="L782" s="96">
        <v>2015</v>
      </c>
    </row>
    <row r="783" spans="3:12">
      <c r="C783" s="168" t="s">
        <v>969</v>
      </c>
      <c r="D783" s="96">
        <v>0</v>
      </c>
      <c r="E783" s="117">
        <f t="shared" si="21"/>
        <v>0</v>
      </c>
      <c r="F783" s="96" t="s">
        <v>800</v>
      </c>
      <c r="J783" s="96" t="s">
        <v>63</v>
      </c>
      <c r="K783" s="96" t="s">
        <v>793</v>
      </c>
      <c r="L783" s="96">
        <v>2015</v>
      </c>
    </row>
    <row r="784" spans="3:12">
      <c r="C784" s="169" t="s">
        <v>972</v>
      </c>
      <c r="D784" s="96">
        <v>0</v>
      </c>
      <c r="E784" s="117">
        <f t="shared" si="21"/>
        <v>0</v>
      </c>
      <c r="F784" s="96" t="s">
        <v>800</v>
      </c>
      <c r="J784" s="96" t="s">
        <v>63</v>
      </c>
      <c r="K784" s="96" t="s">
        <v>793</v>
      </c>
      <c r="L784" s="96">
        <v>2015</v>
      </c>
    </row>
    <row r="785" spans="3:12">
      <c r="C785" s="168" t="s">
        <v>974</v>
      </c>
      <c r="D785" s="96">
        <v>0</v>
      </c>
      <c r="E785" s="117">
        <f t="shared" ref="E785:E810" si="22">D785*E$719</f>
        <v>0</v>
      </c>
      <c r="F785" s="96" t="s">
        <v>800</v>
      </c>
      <c r="J785" s="96" t="s">
        <v>63</v>
      </c>
      <c r="K785" s="96" t="s">
        <v>793</v>
      </c>
      <c r="L785" s="96">
        <v>2015</v>
      </c>
    </row>
    <row r="786" spans="3:12">
      <c r="C786" s="168" t="s">
        <v>745</v>
      </c>
      <c r="D786" s="96">
        <v>0</v>
      </c>
      <c r="E786" s="117">
        <f t="shared" si="22"/>
        <v>0</v>
      </c>
      <c r="F786" s="96" t="s">
        <v>800</v>
      </c>
      <c r="J786" s="96" t="s">
        <v>63</v>
      </c>
      <c r="K786" s="96" t="s">
        <v>793</v>
      </c>
      <c r="L786" s="96">
        <v>2015</v>
      </c>
    </row>
    <row r="787" spans="3:12">
      <c r="C787" s="168" t="s">
        <v>978</v>
      </c>
      <c r="D787" s="96">
        <v>0</v>
      </c>
      <c r="E787" s="117">
        <f t="shared" si="22"/>
        <v>0</v>
      </c>
      <c r="F787" s="96" t="s">
        <v>800</v>
      </c>
      <c r="J787" s="96" t="s">
        <v>63</v>
      </c>
      <c r="K787" s="96" t="s">
        <v>793</v>
      </c>
      <c r="L787" s="96">
        <v>2015</v>
      </c>
    </row>
    <row r="788" spans="3:12">
      <c r="C788" s="169" t="s">
        <v>731</v>
      </c>
      <c r="D788" s="96">
        <v>0</v>
      </c>
      <c r="E788" s="117">
        <f t="shared" si="22"/>
        <v>0</v>
      </c>
      <c r="F788" s="96" t="s">
        <v>800</v>
      </c>
      <c r="J788" s="96" t="s">
        <v>63</v>
      </c>
      <c r="K788" s="96" t="s">
        <v>793</v>
      </c>
      <c r="L788" s="96">
        <v>2015</v>
      </c>
    </row>
    <row r="789" spans="3:12">
      <c r="C789" s="170" t="s">
        <v>981</v>
      </c>
      <c r="D789" s="96">
        <v>0</v>
      </c>
      <c r="E789" s="117">
        <f t="shared" si="22"/>
        <v>0</v>
      </c>
      <c r="F789" s="96" t="s">
        <v>800</v>
      </c>
      <c r="J789" s="96" t="s">
        <v>63</v>
      </c>
      <c r="K789" s="96" t="s">
        <v>793</v>
      </c>
      <c r="L789" s="96">
        <v>2015</v>
      </c>
    </row>
    <row r="790" spans="3:12">
      <c r="C790" s="168" t="s">
        <v>847</v>
      </c>
      <c r="D790" s="96">
        <v>0</v>
      </c>
      <c r="E790" s="117">
        <f t="shared" si="22"/>
        <v>0</v>
      </c>
      <c r="F790" s="96" t="s">
        <v>800</v>
      </c>
      <c r="J790" s="96" t="s">
        <v>63</v>
      </c>
      <c r="K790" s="96" t="s">
        <v>793</v>
      </c>
      <c r="L790" s="96">
        <v>2015</v>
      </c>
    </row>
    <row r="791" spans="3:12">
      <c r="C791" s="169" t="s">
        <v>984</v>
      </c>
      <c r="D791" s="96">
        <v>0</v>
      </c>
      <c r="E791" s="117">
        <f t="shared" si="22"/>
        <v>0</v>
      </c>
      <c r="F791" s="96" t="s">
        <v>800</v>
      </c>
      <c r="J791" s="96" t="s">
        <v>63</v>
      </c>
      <c r="K791" s="96" t="s">
        <v>793</v>
      </c>
      <c r="L791" s="96">
        <v>2015</v>
      </c>
    </row>
    <row r="792" spans="3:12">
      <c r="C792" s="168" t="s">
        <v>985</v>
      </c>
      <c r="D792" s="96">
        <v>0</v>
      </c>
      <c r="E792" s="117">
        <f t="shared" si="22"/>
        <v>0</v>
      </c>
      <c r="F792" s="96" t="s">
        <v>800</v>
      </c>
      <c r="J792" s="96" t="s">
        <v>63</v>
      </c>
      <c r="K792" s="96" t="s">
        <v>793</v>
      </c>
      <c r="L792" s="96">
        <v>2015</v>
      </c>
    </row>
    <row r="793" spans="3:12">
      <c r="C793" s="169" t="s">
        <v>986</v>
      </c>
      <c r="D793" s="96">
        <v>0</v>
      </c>
      <c r="E793" s="117">
        <f t="shared" si="22"/>
        <v>0</v>
      </c>
      <c r="F793" s="96" t="s">
        <v>800</v>
      </c>
      <c r="J793" s="96" t="s">
        <v>63</v>
      </c>
      <c r="K793" s="96" t="s">
        <v>793</v>
      </c>
      <c r="L793" s="96">
        <v>2015</v>
      </c>
    </row>
    <row r="794" spans="3:12">
      <c r="C794" s="169" t="s">
        <v>987</v>
      </c>
      <c r="D794" s="96">
        <v>0</v>
      </c>
      <c r="E794" s="117">
        <f t="shared" si="22"/>
        <v>0</v>
      </c>
      <c r="F794" s="96" t="s">
        <v>800</v>
      </c>
      <c r="J794" s="96" t="s">
        <v>63</v>
      </c>
      <c r="K794" s="96" t="s">
        <v>793</v>
      </c>
      <c r="L794" s="96">
        <v>2015</v>
      </c>
    </row>
    <row r="795" spans="3:12">
      <c r="C795" s="169" t="s">
        <v>988</v>
      </c>
      <c r="D795" s="96">
        <v>0</v>
      </c>
      <c r="E795" s="117">
        <f t="shared" si="22"/>
        <v>0</v>
      </c>
      <c r="F795" s="96" t="s">
        <v>800</v>
      </c>
      <c r="J795" s="96" t="s">
        <v>63</v>
      </c>
      <c r="K795" s="96" t="s">
        <v>793</v>
      </c>
      <c r="L795" s="96">
        <v>2015</v>
      </c>
    </row>
    <row r="796" spans="3:12">
      <c r="C796" s="168" t="s">
        <v>990</v>
      </c>
      <c r="D796" s="96">
        <v>0</v>
      </c>
      <c r="E796" s="117">
        <f t="shared" si="22"/>
        <v>0</v>
      </c>
      <c r="F796" s="96" t="s">
        <v>800</v>
      </c>
      <c r="J796" s="96" t="s">
        <v>63</v>
      </c>
      <c r="K796" s="96" t="s">
        <v>793</v>
      </c>
      <c r="L796" s="96">
        <v>2015</v>
      </c>
    </row>
    <row r="797" spans="3:12">
      <c r="C797" s="168" t="s">
        <v>996</v>
      </c>
      <c r="D797" s="96">
        <v>0</v>
      </c>
      <c r="E797" s="117">
        <f t="shared" si="22"/>
        <v>0</v>
      </c>
      <c r="F797" s="96" t="s">
        <v>800</v>
      </c>
      <c r="J797" s="96" t="s">
        <v>63</v>
      </c>
      <c r="K797" s="96" t="s">
        <v>793</v>
      </c>
      <c r="L797" s="96">
        <v>2015</v>
      </c>
    </row>
    <row r="798" spans="3:12">
      <c r="C798" s="169" t="s">
        <v>272</v>
      </c>
      <c r="D798" s="96">
        <v>0</v>
      </c>
      <c r="E798" s="117">
        <f t="shared" si="22"/>
        <v>0</v>
      </c>
      <c r="F798" s="96" t="s">
        <v>800</v>
      </c>
      <c r="J798" s="96" t="s">
        <v>63</v>
      </c>
      <c r="K798" s="96" t="s">
        <v>793</v>
      </c>
      <c r="L798" s="96">
        <v>2015</v>
      </c>
    </row>
    <row r="799" spans="3:12">
      <c r="C799" s="168" t="s">
        <v>857</v>
      </c>
      <c r="D799" s="96">
        <v>0</v>
      </c>
      <c r="E799" s="117">
        <f t="shared" si="22"/>
        <v>0</v>
      </c>
      <c r="F799" s="96" t="s">
        <v>800</v>
      </c>
      <c r="J799" s="96" t="s">
        <v>63</v>
      </c>
      <c r="K799" s="96" t="s">
        <v>793</v>
      </c>
      <c r="L799" s="96">
        <v>2015</v>
      </c>
    </row>
    <row r="800" spans="3:12">
      <c r="C800" s="169" t="s">
        <v>725</v>
      </c>
      <c r="D800" s="96">
        <v>0</v>
      </c>
      <c r="E800" s="117">
        <f t="shared" si="22"/>
        <v>0</v>
      </c>
      <c r="F800" s="96" t="s">
        <v>800</v>
      </c>
      <c r="J800" s="96" t="s">
        <v>63</v>
      </c>
      <c r="K800" s="96" t="s">
        <v>793</v>
      </c>
      <c r="L800" s="96">
        <v>2015</v>
      </c>
    </row>
    <row r="801" spans="1:18">
      <c r="C801" s="168" t="s">
        <v>1003</v>
      </c>
      <c r="D801" s="96">
        <v>0</v>
      </c>
      <c r="E801" s="117">
        <f t="shared" si="22"/>
        <v>0</v>
      </c>
      <c r="F801" s="96" t="s">
        <v>800</v>
      </c>
      <c r="J801" s="96" t="s">
        <v>63</v>
      </c>
      <c r="K801" s="96" t="s">
        <v>793</v>
      </c>
      <c r="L801" s="96">
        <v>2015</v>
      </c>
    </row>
    <row r="802" spans="1:18">
      <c r="C802" s="169" t="s">
        <v>181</v>
      </c>
      <c r="D802" s="96">
        <v>0</v>
      </c>
      <c r="E802" s="117">
        <f t="shared" si="22"/>
        <v>0</v>
      </c>
      <c r="F802" s="96" t="s">
        <v>800</v>
      </c>
      <c r="J802" s="96" t="s">
        <v>63</v>
      </c>
      <c r="K802" s="96" t="s">
        <v>793</v>
      </c>
      <c r="L802" s="96">
        <v>2015</v>
      </c>
    </row>
    <row r="803" spans="1:18">
      <c r="C803" s="168" t="s">
        <v>1012</v>
      </c>
      <c r="D803" s="96">
        <v>0</v>
      </c>
      <c r="E803" s="117">
        <f t="shared" si="22"/>
        <v>0</v>
      </c>
      <c r="F803" s="96" t="s">
        <v>800</v>
      </c>
      <c r="J803" s="96" t="s">
        <v>63</v>
      </c>
      <c r="K803" s="96" t="s">
        <v>793</v>
      </c>
      <c r="L803" s="96">
        <v>2015</v>
      </c>
    </row>
    <row r="804" spans="1:18">
      <c r="C804" s="168" t="s">
        <v>1014</v>
      </c>
      <c r="D804" s="96">
        <v>0</v>
      </c>
      <c r="E804" s="117">
        <f t="shared" si="22"/>
        <v>0</v>
      </c>
      <c r="F804" s="96" t="s">
        <v>800</v>
      </c>
      <c r="J804" s="96" t="s">
        <v>63</v>
      </c>
      <c r="K804" s="96" t="s">
        <v>793</v>
      </c>
      <c r="L804" s="96">
        <v>2015</v>
      </c>
    </row>
    <row r="805" spans="1:18">
      <c r="C805" s="168" t="s">
        <v>1015</v>
      </c>
      <c r="D805" s="96">
        <v>0</v>
      </c>
      <c r="E805" s="117">
        <f t="shared" si="22"/>
        <v>0</v>
      </c>
      <c r="F805" s="96" t="s">
        <v>800</v>
      </c>
      <c r="J805" s="96" t="s">
        <v>63</v>
      </c>
      <c r="K805" s="96" t="s">
        <v>793</v>
      </c>
      <c r="L805" s="96">
        <v>2015</v>
      </c>
    </row>
    <row r="806" spans="1:18">
      <c r="C806" s="168" t="s">
        <v>1016</v>
      </c>
      <c r="D806" s="96">
        <v>0</v>
      </c>
      <c r="E806" s="117">
        <f t="shared" si="22"/>
        <v>0</v>
      </c>
      <c r="F806" s="96" t="s">
        <v>800</v>
      </c>
      <c r="J806" s="96" t="s">
        <v>63</v>
      </c>
      <c r="K806" s="96" t="s">
        <v>793</v>
      </c>
      <c r="L806" s="96">
        <v>2015</v>
      </c>
    </row>
    <row r="807" spans="1:18">
      <c r="C807" s="169" t="s">
        <v>939</v>
      </c>
      <c r="D807" s="96">
        <v>0</v>
      </c>
      <c r="E807" s="117">
        <f t="shared" si="22"/>
        <v>0</v>
      </c>
      <c r="F807" s="96" t="s">
        <v>800</v>
      </c>
      <c r="J807" s="96" t="s">
        <v>63</v>
      </c>
      <c r="K807" s="96" t="s">
        <v>793</v>
      </c>
      <c r="L807" s="96">
        <v>2015</v>
      </c>
    </row>
    <row r="808" spans="1:18">
      <c r="C808" s="168" t="s">
        <v>872</v>
      </c>
      <c r="D808" s="96">
        <v>0</v>
      </c>
      <c r="E808" s="117">
        <f t="shared" si="22"/>
        <v>0</v>
      </c>
      <c r="F808" s="96" t="s">
        <v>800</v>
      </c>
      <c r="J808" s="96" t="s">
        <v>63</v>
      </c>
      <c r="K808" s="96" t="s">
        <v>793</v>
      </c>
      <c r="L808" s="96">
        <v>2015</v>
      </c>
    </row>
    <row r="809" spans="1:18">
      <c r="C809" s="169" t="s">
        <v>1018</v>
      </c>
      <c r="D809" s="96">
        <v>0</v>
      </c>
      <c r="E809" s="117">
        <f t="shared" si="22"/>
        <v>0</v>
      </c>
      <c r="F809" s="96" t="s">
        <v>800</v>
      </c>
      <c r="J809" s="96" t="s">
        <v>63</v>
      </c>
      <c r="K809" s="96" t="s">
        <v>793</v>
      </c>
      <c r="L809" s="96">
        <v>2015</v>
      </c>
    </row>
    <row r="810" spans="1:18" s="133" customFormat="1">
      <c r="A810" s="130"/>
      <c r="B810" s="130"/>
      <c r="C810" s="138" t="s">
        <v>883</v>
      </c>
      <c r="D810" s="131">
        <v>0.9</v>
      </c>
      <c r="E810" s="117">
        <f t="shared" si="22"/>
        <v>0.15283017000000002</v>
      </c>
      <c r="F810" s="124" t="s">
        <v>800</v>
      </c>
      <c r="G810" s="130"/>
      <c r="H810" s="130"/>
      <c r="I810" s="130"/>
      <c r="J810" s="124" t="s">
        <v>63</v>
      </c>
      <c r="K810" s="124" t="s">
        <v>793</v>
      </c>
      <c r="L810" s="124">
        <v>2015</v>
      </c>
      <c r="M810" s="130"/>
      <c r="N810" s="130"/>
      <c r="O810" s="130"/>
      <c r="P810" s="130"/>
      <c r="Q810" s="130"/>
      <c r="R810" s="130"/>
    </row>
    <row r="811" spans="1:18" s="146" customFormat="1">
      <c r="A811" s="146" t="s">
        <v>2096</v>
      </c>
      <c r="E811" s="146">
        <v>0.20754719999999999</v>
      </c>
    </row>
    <row r="812" spans="1:18">
      <c r="C812" s="115" t="s">
        <v>896</v>
      </c>
      <c r="D812" s="115">
        <v>11.9</v>
      </c>
      <c r="E812" s="117">
        <f>D812*E$811</f>
        <v>2.4698116799999998</v>
      </c>
      <c r="F812" s="111" t="s">
        <v>800</v>
      </c>
      <c r="J812" s="96" t="s">
        <v>63</v>
      </c>
      <c r="K812" s="96" t="s">
        <v>793</v>
      </c>
      <c r="L812" s="96">
        <v>2015</v>
      </c>
    </row>
    <row r="813" spans="1:18">
      <c r="C813" s="148" t="s">
        <v>798</v>
      </c>
      <c r="D813" s="115">
        <v>0</v>
      </c>
      <c r="E813" s="117">
        <f t="shared" ref="E813:E876" si="23">D813*E$811</f>
        <v>0</v>
      </c>
      <c r="F813" s="111" t="s">
        <v>800</v>
      </c>
      <c r="J813" s="96" t="s">
        <v>63</v>
      </c>
      <c r="K813" s="96" t="s">
        <v>793</v>
      </c>
      <c r="L813" s="96">
        <v>2015</v>
      </c>
    </row>
    <row r="814" spans="1:18">
      <c r="C814" s="97" t="s">
        <v>2010</v>
      </c>
      <c r="D814" s="115">
        <v>3.4</v>
      </c>
      <c r="E814" s="117">
        <f t="shared" si="23"/>
        <v>0.70566047999999992</v>
      </c>
      <c r="F814" s="111" t="s">
        <v>800</v>
      </c>
      <c r="J814" s="96" t="s">
        <v>63</v>
      </c>
      <c r="K814" s="96" t="s">
        <v>793</v>
      </c>
      <c r="L814" s="96">
        <v>2015</v>
      </c>
    </row>
    <row r="815" spans="1:18">
      <c r="C815" s="154" t="s">
        <v>1818</v>
      </c>
      <c r="D815" s="125">
        <v>0</v>
      </c>
      <c r="E815" s="117">
        <f t="shared" si="23"/>
        <v>0</v>
      </c>
      <c r="F815" s="111" t="s">
        <v>800</v>
      </c>
      <c r="J815" s="96" t="s">
        <v>63</v>
      </c>
      <c r="K815" s="96" t="s">
        <v>793</v>
      </c>
      <c r="L815" s="96">
        <v>2015</v>
      </c>
    </row>
    <row r="816" spans="1:18">
      <c r="C816" s="155" t="s">
        <v>1467</v>
      </c>
      <c r="D816" s="96">
        <v>0</v>
      </c>
      <c r="E816" s="117">
        <f t="shared" si="23"/>
        <v>0</v>
      </c>
      <c r="F816" s="111" t="s">
        <v>800</v>
      </c>
      <c r="J816" s="96" t="s">
        <v>63</v>
      </c>
      <c r="K816" s="96" t="s">
        <v>793</v>
      </c>
      <c r="L816" s="96">
        <v>2015</v>
      </c>
    </row>
    <row r="817" spans="1:18">
      <c r="C817" s="155" t="s">
        <v>768</v>
      </c>
      <c r="D817" s="96">
        <v>0</v>
      </c>
      <c r="E817" s="117">
        <f t="shared" si="23"/>
        <v>0</v>
      </c>
      <c r="F817" s="111" t="s">
        <v>800</v>
      </c>
      <c r="J817" s="96" t="s">
        <v>63</v>
      </c>
      <c r="K817" s="96" t="s">
        <v>793</v>
      </c>
      <c r="L817" s="96">
        <v>2015</v>
      </c>
    </row>
    <row r="818" spans="1:18">
      <c r="C818" s="155" t="s">
        <v>1679</v>
      </c>
      <c r="D818" s="96">
        <v>0</v>
      </c>
      <c r="E818" s="117">
        <f t="shared" si="23"/>
        <v>0</v>
      </c>
      <c r="F818" s="111" t="s">
        <v>800</v>
      </c>
      <c r="J818" s="96" t="s">
        <v>63</v>
      </c>
      <c r="K818" s="96" t="s">
        <v>793</v>
      </c>
      <c r="L818" s="96">
        <v>2015</v>
      </c>
    </row>
    <row r="819" spans="1:18">
      <c r="C819" s="155" t="s">
        <v>1819</v>
      </c>
      <c r="D819" s="96">
        <v>0</v>
      </c>
      <c r="E819" s="117">
        <f t="shared" si="23"/>
        <v>0</v>
      </c>
      <c r="F819" s="111" t="s">
        <v>800</v>
      </c>
      <c r="J819" s="96" t="s">
        <v>63</v>
      </c>
      <c r="K819" s="96" t="s">
        <v>793</v>
      </c>
      <c r="L819" s="96">
        <v>2015</v>
      </c>
    </row>
    <row r="820" spans="1:18">
      <c r="C820" s="161" t="s">
        <v>1150</v>
      </c>
      <c r="D820" s="153">
        <v>0</v>
      </c>
      <c r="E820" s="117">
        <f t="shared" si="23"/>
        <v>0</v>
      </c>
      <c r="F820" s="111" t="s">
        <v>800</v>
      </c>
      <c r="J820" s="96" t="s">
        <v>63</v>
      </c>
      <c r="K820" s="96" t="s">
        <v>793</v>
      </c>
      <c r="L820" s="96">
        <v>2015</v>
      </c>
    </row>
    <row r="821" spans="1:18" s="127" customFormat="1">
      <c r="A821" s="126"/>
      <c r="B821" s="117"/>
      <c r="C821" s="155" t="s">
        <v>928</v>
      </c>
      <c r="D821" s="96">
        <v>0</v>
      </c>
      <c r="E821" s="117">
        <f t="shared" si="23"/>
        <v>0</v>
      </c>
      <c r="F821" s="160" t="s">
        <v>800</v>
      </c>
      <c r="G821" s="126"/>
      <c r="H821" s="126"/>
      <c r="I821" s="126"/>
      <c r="J821" s="96" t="s">
        <v>63</v>
      </c>
      <c r="K821" s="96" t="s">
        <v>793</v>
      </c>
      <c r="L821" s="96">
        <v>2015</v>
      </c>
      <c r="M821" s="126"/>
      <c r="N821" s="126"/>
      <c r="O821" s="126"/>
      <c r="P821" s="126"/>
      <c r="Q821" s="126"/>
      <c r="R821" s="126"/>
    </row>
    <row r="822" spans="1:18" s="127" customFormat="1">
      <c r="A822" s="117"/>
      <c r="B822" s="117"/>
      <c r="C822" s="155" t="s">
        <v>1768</v>
      </c>
      <c r="D822" s="96">
        <v>0</v>
      </c>
      <c r="E822" s="117">
        <f t="shared" si="23"/>
        <v>0</v>
      </c>
      <c r="F822" s="125" t="s">
        <v>800</v>
      </c>
      <c r="G822" s="126"/>
      <c r="H822" s="126"/>
      <c r="I822" s="126"/>
      <c r="J822" s="96" t="s">
        <v>63</v>
      </c>
      <c r="K822" s="96" t="s">
        <v>793</v>
      </c>
      <c r="L822" s="96">
        <v>2015</v>
      </c>
      <c r="M822" s="126"/>
      <c r="N822" s="126"/>
      <c r="O822" s="126"/>
      <c r="P822" s="126"/>
      <c r="Q822" s="126"/>
      <c r="R822" s="126"/>
    </row>
    <row r="823" spans="1:18">
      <c r="C823" s="161" t="s">
        <v>822</v>
      </c>
      <c r="D823" s="136">
        <v>0</v>
      </c>
      <c r="E823" s="117">
        <f t="shared" si="23"/>
        <v>0</v>
      </c>
      <c r="F823" s="96" t="s">
        <v>800</v>
      </c>
      <c r="J823" s="96" t="s">
        <v>63</v>
      </c>
      <c r="K823" s="96" t="s">
        <v>793</v>
      </c>
      <c r="L823" s="96">
        <v>2015</v>
      </c>
    </row>
    <row r="824" spans="1:18">
      <c r="C824" s="97" t="s">
        <v>677</v>
      </c>
      <c r="D824" s="115">
        <v>1.5</v>
      </c>
      <c r="E824" s="117">
        <f t="shared" si="23"/>
        <v>0.31132079999999995</v>
      </c>
      <c r="F824" s="96" t="s">
        <v>800</v>
      </c>
      <c r="J824" s="96" t="s">
        <v>63</v>
      </c>
      <c r="K824" s="96" t="s">
        <v>793</v>
      </c>
      <c r="L824" s="96">
        <v>2015</v>
      </c>
    </row>
    <row r="825" spans="1:18">
      <c r="C825" s="155" t="s">
        <v>1485</v>
      </c>
      <c r="D825" s="96">
        <v>0</v>
      </c>
      <c r="E825" s="117">
        <f t="shared" si="23"/>
        <v>0</v>
      </c>
      <c r="F825" s="96" t="s">
        <v>800</v>
      </c>
      <c r="J825" s="96" t="s">
        <v>63</v>
      </c>
      <c r="K825" s="96" t="s">
        <v>793</v>
      </c>
      <c r="L825" s="96">
        <v>2015</v>
      </c>
    </row>
    <row r="826" spans="1:18">
      <c r="C826" s="155" t="s">
        <v>1820</v>
      </c>
      <c r="D826" s="96">
        <v>0</v>
      </c>
      <c r="E826" s="117">
        <f t="shared" si="23"/>
        <v>0</v>
      </c>
      <c r="F826" s="96" t="s">
        <v>800</v>
      </c>
      <c r="J826" s="96" t="s">
        <v>63</v>
      </c>
      <c r="K826" s="96" t="s">
        <v>793</v>
      </c>
      <c r="L826" s="96">
        <v>2015</v>
      </c>
    </row>
    <row r="827" spans="1:18">
      <c r="C827" s="148" t="s">
        <v>1555</v>
      </c>
      <c r="D827" s="115">
        <v>0</v>
      </c>
      <c r="E827" s="117">
        <f t="shared" si="23"/>
        <v>0</v>
      </c>
      <c r="F827" s="96" t="s">
        <v>800</v>
      </c>
      <c r="J827" s="96" t="s">
        <v>63</v>
      </c>
      <c r="K827" s="96" t="s">
        <v>793</v>
      </c>
      <c r="L827" s="96">
        <v>2015</v>
      </c>
    </row>
    <row r="828" spans="1:18">
      <c r="C828" s="155" t="s">
        <v>1486</v>
      </c>
      <c r="D828" s="96">
        <v>0</v>
      </c>
      <c r="E828" s="117">
        <f t="shared" si="23"/>
        <v>0</v>
      </c>
      <c r="F828" s="96" t="s">
        <v>800</v>
      </c>
      <c r="J828" s="96" t="s">
        <v>63</v>
      </c>
      <c r="K828" s="96" t="s">
        <v>793</v>
      </c>
      <c r="L828" s="96">
        <v>2015</v>
      </c>
    </row>
    <row r="829" spans="1:18">
      <c r="C829" s="155" t="s">
        <v>1770</v>
      </c>
      <c r="D829" s="96">
        <v>0</v>
      </c>
      <c r="E829" s="117">
        <f t="shared" si="23"/>
        <v>0</v>
      </c>
      <c r="F829" s="96" t="s">
        <v>800</v>
      </c>
      <c r="J829" s="96" t="s">
        <v>63</v>
      </c>
      <c r="K829" s="96" t="s">
        <v>793</v>
      </c>
      <c r="L829" s="96">
        <v>2015</v>
      </c>
    </row>
    <row r="830" spans="1:18">
      <c r="C830" s="155" t="s">
        <v>1487</v>
      </c>
      <c r="D830" s="96">
        <v>0</v>
      </c>
      <c r="E830" s="117">
        <f t="shared" si="23"/>
        <v>0</v>
      </c>
      <c r="F830" s="96" t="s">
        <v>800</v>
      </c>
      <c r="J830" s="96" t="s">
        <v>63</v>
      </c>
      <c r="K830" s="96" t="s">
        <v>793</v>
      </c>
      <c r="L830" s="96">
        <v>2015</v>
      </c>
    </row>
    <row r="831" spans="1:18">
      <c r="C831" s="156" t="s">
        <v>1821</v>
      </c>
      <c r="D831" s="115">
        <v>0</v>
      </c>
      <c r="E831" s="117">
        <f t="shared" si="23"/>
        <v>0</v>
      </c>
      <c r="F831" s="96" t="s">
        <v>800</v>
      </c>
      <c r="J831" s="96" t="s">
        <v>63</v>
      </c>
      <c r="K831" s="96" t="s">
        <v>793</v>
      </c>
      <c r="L831" s="96">
        <v>2015</v>
      </c>
    </row>
    <row r="832" spans="1:18">
      <c r="C832" s="248" t="s">
        <v>2173</v>
      </c>
      <c r="D832" s="115">
        <v>0</v>
      </c>
      <c r="E832" s="117">
        <f t="shared" si="23"/>
        <v>0</v>
      </c>
      <c r="F832" s="96" t="s">
        <v>800</v>
      </c>
      <c r="J832" s="96" t="s">
        <v>63</v>
      </c>
      <c r="K832" s="96" t="s">
        <v>793</v>
      </c>
      <c r="L832" s="96">
        <v>2016</v>
      </c>
    </row>
    <row r="833" spans="3:12">
      <c r="C833" s="157" t="s">
        <v>529</v>
      </c>
      <c r="D833" s="115">
        <v>0</v>
      </c>
      <c r="E833" s="117">
        <f t="shared" si="23"/>
        <v>0</v>
      </c>
      <c r="F833" s="96" t="s">
        <v>800</v>
      </c>
      <c r="J833" s="96" t="s">
        <v>63</v>
      </c>
      <c r="K833" s="96" t="s">
        <v>793</v>
      </c>
      <c r="L833" s="96">
        <v>2015</v>
      </c>
    </row>
    <row r="834" spans="3:12">
      <c r="C834" s="115" t="s">
        <v>1586</v>
      </c>
      <c r="D834" s="115">
        <v>4.5999999999999996</v>
      </c>
      <c r="E834" s="117">
        <f t="shared" si="23"/>
        <v>0.95471711999999986</v>
      </c>
      <c r="F834" s="96" t="s">
        <v>800</v>
      </c>
      <c r="J834" s="96" t="s">
        <v>63</v>
      </c>
      <c r="K834" s="96" t="s">
        <v>793</v>
      </c>
      <c r="L834" s="96">
        <v>2015</v>
      </c>
    </row>
    <row r="835" spans="3:12">
      <c r="C835" s="156" t="s">
        <v>962</v>
      </c>
      <c r="D835" s="115">
        <v>0</v>
      </c>
      <c r="E835" s="117">
        <f t="shared" si="23"/>
        <v>0</v>
      </c>
      <c r="F835" s="96" t="s">
        <v>800</v>
      </c>
      <c r="J835" s="96" t="s">
        <v>63</v>
      </c>
      <c r="K835" s="96" t="s">
        <v>793</v>
      </c>
      <c r="L835" s="96">
        <v>2015</v>
      </c>
    </row>
    <row r="836" spans="3:12">
      <c r="C836" s="157" t="s">
        <v>670</v>
      </c>
      <c r="D836" s="115">
        <v>0</v>
      </c>
      <c r="E836" s="117">
        <f t="shared" si="23"/>
        <v>0</v>
      </c>
      <c r="F836" s="96" t="s">
        <v>800</v>
      </c>
      <c r="J836" s="96" t="s">
        <v>63</v>
      </c>
      <c r="K836" s="96" t="s">
        <v>793</v>
      </c>
      <c r="L836" s="96">
        <v>2015</v>
      </c>
    </row>
    <row r="837" spans="3:12">
      <c r="C837" s="156" t="s">
        <v>970</v>
      </c>
      <c r="D837" s="115">
        <v>0</v>
      </c>
      <c r="E837" s="117">
        <f t="shared" si="23"/>
        <v>0</v>
      </c>
      <c r="F837" s="96" t="s">
        <v>800</v>
      </c>
      <c r="J837" s="96" t="s">
        <v>63</v>
      </c>
      <c r="K837" s="96" t="s">
        <v>793</v>
      </c>
      <c r="L837" s="96">
        <v>2015</v>
      </c>
    </row>
    <row r="838" spans="3:12">
      <c r="C838" s="157" t="s">
        <v>1822</v>
      </c>
      <c r="D838" s="115">
        <v>0</v>
      </c>
      <c r="E838" s="117">
        <f t="shared" si="23"/>
        <v>0</v>
      </c>
      <c r="F838" s="96" t="s">
        <v>800</v>
      </c>
      <c r="J838" s="96" t="s">
        <v>63</v>
      </c>
      <c r="K838" s="96" t="s">
        <v>793</v>
      </c>
      <c r="L838" s="96">
        <v>2015</v>
      </c>
    </row>
    <row r="839" spans="3:12">
      <c r="C839" s="157" t="s">
        <v>984</v>
      </c>
      <c r="D839" s="115">
        <v>0</v>
      </c>
      <c r="E839" s="117">
        <f t="shared" si="23"/>
        <v>0</v>
      </c>
      <c r="F839" s="96" t="s">
        <v>800</v>
      </c>
      <c r="J839" s="96" t="s">
        <v>63</v>
      </c>
      <c r="K839" s="96" t="s">
        <v>793</v>
      </c>
      <c r="L839" s="96">
        <v>2015</v>
      </c>
    </row>
    <row r="840" spans="3:12">
      <c r="C840" s="157" t="s">
        <v>136</v>
      </c>
      <c r="D840" s="115">
        <v>0</v>
      </c>
      <c r="E840" s="117">
        <f t="shared" si="23"/>
        <v>0</v>
      </c>
      <c r="F840" s="96" t="s">
        <v>800</v>
      </c>
      <c r="J840" s="96" t="s">
        <v>63</v>
      </c>
      <c r="K840" s="96" t="s">
        <v>793</v>
      </c>
      <c r="L840" s="96">
        <v>2015</v>
      </c>
    </row>
    <row r="841" spans="3:12">
      <c r="C841" s="156" t="s">
        <v>1823</v>
      </c>
      <c r="D841" s="115">
        <v>0</v>
      </c>
      <c r="E841" s="117">
        <f t="shared" si="23"/>
        <v>0</v>
      </c>
      <c r="F841" s="96" t="s">
        <v>800</v>
      </c>
      <c r="J841" s="96" t="s">
        <v>63</v>
      </c>
      <c r="K841" s="96" t="s">
        <v>793</v>
      </c>
      <c r="L841" s="96">
        <v>2015</v>
      </c>
    </row>
    <row r="842" spans="3:12">
      <c r="C842" s="157" t="s">
        <v>1498</v>
      </c>
      <c r="D842" s="115">
        <v>0</v>
      </c>
      <c r="E842" s="117">
        <f t="shared" si="23"/>
        <v>0</v>
      </c>
      <c r="F842" s="96" t="s">
        <v>800</v>
      </c>
      <c r="J842" s="96" t="s">
        <v>63</v>
      </c>
      <c r="K842" s="96" t="s">
        <v>793</v>
      </c>
      <c r="L842" s="96">
        <v>2015</v>
      </c>
    </row>
    <row r="843" spans="3:12">
      <c r="C843" s="157" t="s">
        <v>1500</v>
      </c>
      <c r="D843" s="115">
        <v>0</v>
      </c>
      <c r="E843" s="117">
        <f t="shared" si="23"/>
        <v>0</v>
      </c>
      <c r="F843" s="96" t="s">
        <v>800</v>
      </c>
      <c r="J843" s="96" t="s">
        <v>63</v>
      </c>
      <c r="K843" s="96" t="s">
        <v>793</v>
      </c>
      <c r="L843" s="96">
        <v>2015</v>
      </c>
    </row>
    <row r="844" spans="3:12">
      <c r="C844" s="116" t="s">
        <v>992</v>
      </c>
      <c r="D844" s="115">
        <v>1.4</v>
      </c>
      <c r="E844" s="117">
        <f t="shared" si="23"/>
        <v>0.29056607999999995</v>
      </c>
      <c r="F844" s="96" t="s">
        <v>800</v>
      </c>
      <c r="J844" s="96" t="s">
        <v>63</v>
      </c>
      <c r="K844" s="96" t="s">
        <v>793</v>
      </c>
      <c r="L844" s="96">
        <v>2015</v>
      </c>
    </row>
    <row r="845" spans="3:12">
      <c r="C845" s="156" t="s">
        <v>994</v>
      </c>
      <c r="D845" s="115">
        <v>0</v>
      </c>
      <c r="E845" s="117">
        <f t="shared" si="23"/>
        <v>0</v>
      </c>
      <c r="F845" s="96" t="s">
        <v>800</v>
      </c>
      <c r="J845" s="96" t="s">
        <v>63</v>
      </c>
      <c r="K845" s="96" t="s">
        <v>793</v>
      </c>
      <c r="L845" s="96">
        <v>2015</v>
      </c>
    </row>
    <row r="846" spans="3:12">
      <c r="C846" s="115" t="s">
        <v>1502</v>
      </c>
      <c r="D846" s="115">
        <v>14.7</v>
      </c>
      <c r="E846" s="117">
        <f t="shared" si="23"/>
        <v>3.0509438399999995</v>
      </c>
      <c r="F846" s="96" t="s">
        <v>800</v>
      </c>
      <c r="J846" s="96" t="s">
        <v>63</v>
      </c>
      <c r="K846" s="96" t="s">
        <v>793</v>
      </c>
      <c r="L846" s="96">
        <v>2015</v>
      </c>
    </row>
    <row r="847" spans="3:12">
      <c r="C847" s="148" t="s">
        <v>1831</v>
      </c>
      <c r="D847" s="115">
        <v>0</v>
      </c>
      <c r="E847" s="117">
        <f t="shared" si="23"/>
        <v>0</v>
      </c>
      <c r="F847" s="96" t="s">
        <v>800</v>
      </c>
      <c r="J847" s="96" t="s">
        <v>63</v>
      </c>
      <c r="K847" s="96" t="s">
        <v>793</v>
      </c>
      <c r="L847" s="96">
        <v>2015</v>
      </c>
    </row>
    <row r="848" spans="3:12">
      <c r="C848" s="156" t="s">
        <v>1824</v>
      </c>
      <c r="D848" s="115">
        <v>0</v>
      </c>
      <c r="E848" s="117">
        <f t="shared" si="23"/>
        <v>0</v>
      </c>
      <c r="F848" s="96" t="s">
        <v>800</v>
      </c>
      <c r="J848" s="96" t="s">
        <v>63</v>
      </c>
      <c r="K848" s="96" t="s">
        <v>793</v>
      </c>
      <c r="L848" s="96">
        <v>2015</v>
      </c>
    </row>
    <row r="849" spans="1:18">
      <c r="C849" s="157" t="s">
        <v>1276</v>
      </c>
      <c r="D849" s="115">
        <v>0</v>
      </c>
      <c r="E849" s="117">
        <f t="shared" si="23"/>
        <v>0</v>
      </c>
      <c r="F849" s="96" t="s">
        <v>800</v>
      </c>
      <c r="J849" s="96" t="s">
        <v>63</v>
      </c>
      <c r="K849" s="96" t="s">
        <v>793</v>
      </c>
      <c r="L849" s="96">
        <v>2015</v>
      </c>
    </row>
    <row r="850" spans="1:18">
      <c r="C850" s="115" t="s">
        <v>1503</v>
      </c>
      <c r="D850" s="115">
        <v>27.5</v>
      </c>
      <c r="E850" s="117">
        <f t="shared" si="23"/>
        <v>5.7075480000000001</v>
      </c>
      <c r="F850" s="96" t="s">
        <v>800</v>
      </c>
      <c r="J850" s="96" t="s">
        <v>63</v>
      </c>
      <c r="K850" s="96" t="s">
        <v>793</v>
      </c>
      <c r="L850" s="96">
        <v>2015</v>
      </c>
    </row>
    <row r="851" spans="1:18" s="127" customFormat="1">
      <c r="A851" s="126"/>
      <c r="B851" s="117"/>
      <c r="C851" s="148" t="s">
        <v>1832</v>
      </c>
      <c r="D851" s="115">
        <v>0</v>
      </c>
      <c r="E851" s="117">
        <f t="shared" si="23"/>
        <v>0</v>
      </c>
      <c r="F851" s="125" t="s">
        <v>800</v>
      </c>
      <c r="G851" s="126"/>
      <c r="H851" s="126"/>
      <c r="I851" s="126"/>
      <c r="J851" s="96" t="s">
        <v>63</v>
      </c>
      <c r="K851" s="96" t="s">
        <v>793</v>
      </c>
      <c r="L851" s="96">
        <v>2015</v>
      </c>
      <c r="M851" s="136"/>
      <c r="N851" s="126"/>
      <c r="O851" s="126"/>
      <c r="P851" s="126"/>
      <c r="Q851" s="126"/>
      <c r="R851" s="126"/>
    </row>
    <row r="852" spans="1:18" s="127" customFormat="1">
      <c r="A852" s="117"/>
      <c r="B852" s="117"/>
      <c r="C852" s="115" t="s">
        <v>1007</v>
      </c>
      <c r="D852" s="115">
        <v>21</v>
      </c>
      <c r="E852" s="117">
        <f t="shared" si="23"/>
        <v>4.3584911999999996</v>
      </c>
      <c r="F852" s="136" t="s">
        <v>1826</v>
      </c>
      <c r="G852" s="126"/>
      <c r="H852" s="126"/>
      <c r="I852" s="126"/>
      <c r="J852" s="96" t="s">
        <v>63</v>
      </c>
      <c r="K852" s="96" t="s">
        <v>793</v>
      </c>
      <c r="L852" s="96">
        <v>2015</v>
      </c>
      <c r="M852" s="136"/>
      <c r="N852" s="126"/>
      <c r="O852" s="126"/>
      <c r="P852" s="126"/>
      <c r="Q852" s="126"/>
      <c r="R852" s="126"/>
    </row>
    <row r="853" spans="1:18">
      <c r="C853" s="115" t="s">
        <v>1601</v>
      </c>
      <c r="D853" s="115">
        <v>10.8</v>
      </c>
      <c r="E853" s="117">
        <f t="shared" si="23"/>
        <v>2.24150976</v>
      </c>
      <c r="F853" s="115" t="s">
        <v>1826</v>
      </c>
      <c r="J853" s="96" t="s">
        <v>63</v>
      </c>
      <c r="K853" s="96" t="s">
        <v>793</v>
      </c>
      <c r="L853" s="96">
        <v>2015</v>
      </c>
    </row>
    <row r="854" spans="1:18">
      <c r="C854" s="136" t="s">
        <v>1984</v>
      </c>
      <c r="D854" s="136">
        <v>3.3</v>
      </c>
      <c r="E854" s="117">
        <f t="shared" si="23"/>
        <v>0.68490575999999992</v>
      </c>
      <c r="F854" s="115" t="s">
        <v>1826</v>
      </c>
      <c r="J854" s="96" t="s">
        <v>63</v>
      </c>
      <c r="K854" s="96" t="s">
        <v>793</v>
      </c>
      <c r="L854" s="96">
        <v>2015</v>
      </c>
    </row>
    <row r="855" spans="1:18">
      <c r="C855" s="157" t="s">
        <v>1507</v>
      </c>
      <c r="D855" s="115">
        <v>0</v>
      </c>
      <c r="E855" s="117">
        <f t="shared" si="23"/>
        <v>0</v>
      </c>
      <c r="F855" s="115" t="s">
        <v>1826</v>
      </c>
      <c r="J855" s="96" t="s">
        <v>63</v>
      </c>
      <c r="K855" s="96" t="s">
        <v>793</v>
      </c>
      <c r="L855" s="96">
        <v>2015</v>
      </c>
    </row>
    <row r="856" spans="1:18">
      <c r="B856" s="115"/>
      <c r="C856" s="156" t="s">
        <v>1509</v>
      </c>
      <c r="D856" s="115">
        <v>0</v>
      </c>
      <c r="E856" s="117">
        <f t="shared" si="23"/>
        <v>0</v>
      </c>
      <c r="F856" s="115" t="s">
        <v>1826</v>
      </c>
      <c r="J856" s="96" t="s">
        <v>63</v>
      </c>
      <c r="K856" s="96" t="s">
        <v>793</v>
      </c>
      <c r="L856" s="96">
        <v>2015</v>
      </c>
    </row>
    <row r="857" spans="1:18">
      <c r="C857" s="169" t="s">
        <v>47</v>
      </c>
      <c r="D857" s="96">
        <v>0</v>
      </c>
      <c r="E857" s="117">
        <f t="shared" si="23"/>
        <v>0</v>
      </c>
      <c r="F857" s="96" t="s">
        <v>800</v>
      </c>
      <c r="J857" s="96" t="s">
        <v>63</v>
      </c>
      <c r="K857" s="96" t="s">
        <v>793</v>
      </c>
      <c r="L857" s="96">
        <v>2015</v>
      </c>
    </row>
    <row r="858" spans="1:18">
      <c r="C858" s="168" t="s">
        <v>900</v>
      </c>
      <c r="D858" s="96">
        <v>0</v>
      </c>
      <c r="E858" s="117">
        <f t="shared" si="23"/>
        <v>0</v>
      </c>
      <c r="F858" s="96" t="s">
        <v>800</v>
      </c>
      <c r="J858" s="96" t="s">
        <v>63</v>
      </c>
      <c r="K858" s="96" t="s">
        <v>793</v>
      </c>
      <c r="L858" s="96">
        <v>2015</v>
      </c>
    </row>
    <row r="859" spans="1:18">
      <c r="C859" s="170" t="s">
        <v>906</v>
      </c>
      <c r="D859" s="96">
        <v>0</v>
      </c>
      <c r="E859" s="117">
        <f t="shared" si="23"/>
        <v>0</v>
      </c>
      <c r="F859" s="96" t="s">
        <v>800</v>
      </c>
      <c r="J859" s="96" t="s">
        <v>63</v>
      </c>
      <c r="K859" s="96" t="s">
        <v>793</v>
      </c>
      <c r="L859" s="96">
        <v>2015</v>
      </c>
    </row>
    <row r="860" spans="1:18">
      <c r="C860" s="169" t="s">
        <v>911</v>
      </c>
      <c r="D860" s="96">
        <v>0</v>
      </c>
      <c r="E860" s="117">
        <f t="shared" si="23"/>
        <v>0</v>
      </c>
      <c r="F860" s="96" t="s">
        <v>800</v>
      </c>
      <c r="J860" s="96" t="s">
        <v>63</v>
      </c>
      <c r="K860" s="96" t="s">
        <v>793</v>
      </c>
      <c r="L860" s="96">
        <v>2015</v>
      </c>
    </row>
    <row r="861" spans="1:18">
      <c r="C861" s="169" t="s">
        <v>53</v>
      </c>
      <c r="D861" s="96">
        <v>0</v>
      </c>
      <c r="E861" s="117">
        <f t="shared" si="23"/>
        <v>0</v>
      </c>
      <c r="F861" s="96" t="s">
        <v>800</v>
      </c>
      <c r="J861" s="96" t="s">
        <v>63</v>
      </c>
      <c r="K861" s="96" t="s">
        <v>793</v>
      </c>
      <c r="L861" s="96">
        <v>2015</v>
      </c>
    </row>
    <row r="862" spans="1:18">
      <c r="C862" s="168" t="s">
        <v>918</v>
      </c>
      <c r="D862" s="96">
        <v>0</v>
      </c>
      <c r="E862" s="117">
        <f t="shared" si="23"/>
        <v>0</v>
      </c>
      <c r="F862" s="96" t="s">
        <v>800</v>
      </c>
      <c r="J862" s="96" t="s">
        <v>63</v>
      </c>
      <c r="K862" s="96" t="s">
        <v>793</v>
      </c>
      <c r="L862" s="96">
        <v>2015</v>
      </c>
    </row>
    <row r="863" spans="1:18">
      <c r="C863" s="168" t="s">
        <v>920</v>
      </c>
      <c r="D863" s="96">
        <v>0</v>
      </c>
      <c r="E863" s="117">
        <f t="shared" si="23"/>
        <v>0</v>
      </c>
      <c r="F863" s="96" t="s">
        <v>800</v>
      </c>
      <c r="J863" s="96" t="s">
        <v>63</v>
      </c>
      <c r="K863" s="96" t="s">
        <v>793</v>
      </c>
      <c r="L863" s="96">
        <v>2015</v>
      </c>
    </row>
    <row r="864" spans="1:18">
      <c r="C864" s="168" t="s">
        <v>921</v>
      </c>
      <c r="D864" s="96">
        <v>0</v>
      </c>
      <c r="E864" s="117">
        <f t="shared" si="23"/>
        <v>0</v>
      </c>
      <c r="F864" s="96" t="s">
        <v>800</v>
      </c>
      <c r="J864" s="96" t="s">
        <v>63</v>
      </c>
      <c r="K864" s="96" t="s">
        <v>793</v>
      </c>
      <c r="L864" s="96">
        <v>2015</v>
      </c>
    </row>
    <row r="865" spans="3:12">
      <c r="C865" s="169" t="s">
        <v>925</v>
      </c>
      <c r="D865" s="96">
        <v>0</v>
      </c>
      <c r="E865" s="117">
        <f t="shared" si="23"/>
        <v>0</v>
      </c>
      <c r="F865" s="96" t="s">
        <v>800</v>
      </c>
      <c r="J865" s="96" t="s">
        <v>63</v>
      </c>
      <c r="K865" s="96" t="s">
        <v>793</v>
      </c>
      <c r="L865" s="96">
        <v>2015</v>
      </c>
    </row>
    <row r="866" spans="3:12">
      <c r="C866" s="169" t="s">
        <v>928</v>
      </c>
      <c r="D866" s="96">
        <v>0</v>
      </c>
      <c r="E866" s="117">
        <f t="shared" si="23"/>
        <v>0</v>
      </c>
      <c r="F866" s="96" t="s">
        <v>800</v>
      </c>
      <c r="J866" s="96" t="s">
        <v>63</v>
      </c>
      <c r="K866" s="96" t="s">
        <v>793</v>
      </c>
      <c r="L866" s="96">
        <v>2015</v>
      </c>
    </row>
    <row r="867" spans="3:12">
      <c r="C867" s="170" t="s">
        <v>929</v>
      </c>
      <c r="D867" s="96">
        <v>0</v>
      </c>
      <c r="E867" s="117">
        <f t="shared" si="23"/>
        <v>0</v>
      </c>
      <c r="F867" s="96" t="s">
        <v>800</v>
      </c>
      <c r="J867" s="96" t="s">
        <v>63</v>
      </c>
      <c r="K867" s="96" t="s">
        <v>793</v>
      </c>
      <c r="L867" s="96">
        <v>2015</v>
      </c>
    </row>
    <row r="868" spans="3:12">
      <c r="C868" s="171" t="s">
        <v>175</v>
      </c>
      <c r="D868" s="96">
        <v>0</v>
      </c>
      <c r="E868" s="117">
        <f t="shared" si="23"/>
        <v>0</v>
      </c>
      <c r="F868" s="96" t="s">
        <v>800</v>
      </c>
      <c r="J868" s="96" t="s">
        <v>63</v>
      </c>
      <c r="K868" s="96" t="s">
        <v>793</v>
      </c>
      <c r="L868" s="96">
        <v>2015</v>
      </c>
    </row>
    <row r="869" spans="3:12">
      <c r="C869" s="170" t="s">
        <v>937</v>
      </c>
      <c r="D869" s="96">
        <v>0</v>
      </c>
      <c r="E869" s="117">
        <f t="shared" si="23"/>
        <v>0</v>
      </c>
      <c r="F869" s="96" t="s">
        <v>800</v>
      </c>
      <c r="J869" s="96" t="s">
        <v>63</v>
      </c>
      <c r="K869" s="96" t="s">
        <v>793</v>
      </c>
      <c r="L869" s="96">
        <v>2015</v>
      </c>
    </row>
    <row r="870" spans="3:12">
      <c r="C870" s="170" t="s">
        <v>824</v>
      </c>
      <c r="D870" s="96">
        <v>0</v>
      </c>
      <c r="E870" s="117">
        <f t="shared" si="23"/>
        <v>0</v>
      </c>
      <c r="F870" s="96" t="s">
        <v>800</v>
      </c>
      <c r="J870" s="96" t="s">
        <v>63</v>
      </c>
      <c r="K870" s="96" t="s">
        <v>793</v>
      </c>
      <c r="L870" s="96">
        <v>2015</v>
      </c>
    </row>
    <row r="871" spans="3:12">
      <c r="C871" s="168" t="s">
        <v>940</v>
      </c>
      <c r="D871" s="96">
        <v>0</v>
      </c>
      <c r="E871" s="117">
        <f t="shared" si="23"/>
        <v>0</v>
      </c>
      <c r="F871" s="96" t="s">
        <v>800</v>
      </c>
      <c r="J871" s="96" t="s">
        <v>63</v>
      </c>
      <c r="K871" s="96" t="s">
        <v>793</v>
      </c>
      <c r="L871" s="96">
        <v>2015</v>
      </c>
    </row>
    <row r="872" spans="3:12">
      <c r="C872" s="168" t="s">
        <v>829</v>
      </c>
      <c r="D872" s="96">
        <v>0</v>
      </c>
      <c r="E872" s="117">
        <f t="shared" si="23"/>
        <v>0</v>
      </c>
      <c r="F872" s="96" t="s">
        <v>800</v>
      </c>
      <c r="J872" s="96" t="s">
        <v>63</v>
      </c>
      <c r="K872" s="96" t="s">
        <v>793</v>
      </c>
      <c r="L872" s="96">
        <v>2015</v>
      </c>
    </row>
    <row r="873" spans="3:12">
      <c r="C873" s="134" t="s">
        <v>952</v>
      </c>
      <c r="D873" s="96">
        <v>0</v>
      </c>
      <c r="E873" s="117">
        <f t="shared" si="23"/>
        <v>0</v>
      </c>
      <c r="F873" s="96" t="s">
        <v>800</v>
      </c>
      <c r="J873" s="96" t="s">
        <v>63</v>
      </c>
      <c r="K873" s="96" t="s">
        <v>793</v>
      </c>
      <c r="L873" s="96">
        <v>2015</v>
      </c>
    </row>
    <row r="874" spans="3:12">
      <c r="C874" s="168" t="s">
        <v>960</v>
      </c>
      <c r="D874" s="96">
        <v>0</v>
      </c>
      <c r="E874" s="117">
        <f t="shared" si="23"/>
        <v>0</v>
      </c>
      <c r="F874" s="96" t="s">
        <v>800</v>
      </c>
      <c r="J874" s="96" t="s">
        <v>63</v>
      </c>
      <c r="K874" s="96" t="s">
        <v>793</v>
      </c>
      <c r="L874" s="96">
        <v>2015</v>
      </c>
    </row>
    <row r="875" spans="3:12">
      <c r="C875" s="168" t="s">
        <v>969</v>
      </c>
      <c r="D875" s="96">
        <v>0</v>
      </c>
      <c r="E875" s="117">
        <f t="shared" si="23"/>
        <v>0</v>
      </c>
      <c r="F875" s="96" t="s">
        <v>800</v>
      </c>
      <c r="J875" s="96" t="s">
        <v>63</v>
      </c>
      <c r="K875" s="96" t="s">
        <v>793</v>
      </c>
      <c r="L875" s="96">
        <v>2015</v>
      </c>
    </row>
    <row r="876" spans="3:12">
      <c r="C876" s="169" t="s">
        <v>972</v>
      </c>
      <c r="D876" s="96">
        <v>0</v>
      </c>
      <c r="E876" s="117">
        <f t="shared" si="23"/>
        <v>0</v>
      </c>
      <c r="F876" s="96" t="s">
        <v>800</v>
      </c>
      <c r="J876" s="96" t="s">
        <v>63</v>
      </c>
      <c r="K876" s="96" t="s">
        <v>793</v>
      </c>
      <c r="L876" s="96">
        <v>2015</v>
      </c>
    </row>
    <row r="877" spans="3:12">
      <c r="C877" s="168" t="s">
        <v>974</v>
      </c>
      <c r="D877" s="96">
        <v>0</v>
      </c>
      <c r="E877" s="117">
        <f t="shared" ref="E877:E902" si="24">D877*E$811</f>
        <v>0</v>
      </c>
      <c r="F877" s="96" t="s">
        <v>800</v>
      </c>
      <c r="J877" s="96" t="s">
        <v>63</v>
      </c>
      <c r="K877" s="96" t="s">
        <v>793</v>
      </c>
      <c r="L877" s="96">
        <v>2015</v>
      </c>
    </row>
    <row r="878" spans="3:12">
      <c r="C878" s="168" t="s">
        <v>745</v>
      </c>
      <c r="D878" s="96">
        <v>0</v>
      </c>
      <c r="E878" s="117">
        <f t="shared" si="24"/>
        <v>0</v>
      </c>
      <c r="F878" s="96" t="s">
        <v>800</v>
      </c>
      <c r="J878" s="96" t="s">
        <v>63</v>
      </c>
      <c r="K878" s="96" t="s">
        <v>793</v>
      </c>
      <c r="L878" s="96">
        <v>2015</v>
      </c>
    </row>
    <row r="879" spans="3:12">
      <c r="C879" s="168" t="s">
        <v>978</v>
      </c>
      <c r="D879" s="96">
        <v>0</v>
      </c>
      <c r="E879" s="117">
        <f t="shared" si="24"/>
        <v>0</v>
      </c>
      <c r="F879" s="96" t="s">
        <v>800</v>
      </c>
      <c r="J879" s="96" t="s">
        <v>63</v>
      </c>
      <c r="K879" s="96" t="s">
        <v>793</v>
      </c>
      <c r="L879" s="96">
        <v>2015</v>
      </c>
    </row>
    <row r="880" spans="3:12">
      <c r="C880" s="169" t="s">
        <v>731</v>
      </c>
      <c r="D880" s="96">
        <v>0</v>
      </c>
      <c r="E880" s="117">
        <f t="shared" si="24"/>
        <v>0</v>
      </c>
      <c r="F880" s="96" t="s">
        <v>800</v>
      </c>
      <c r="J880" s="96" t="s">
        <v>63</v>
      </c>
      <c r="K880" s="96" t="s">
        <v>793</v>
      </c>
      <c r="L880" s="96">
        <v>2015</v>
      </c>
    </row>
    <row r="881" spans="3:12">
      <c r="C881" s="170" t="s">
        <v>981</v>
      </c>
      <c r="D881" s="96">
        <v>0</v>
      </c>
      <c r="E881" s="117">
        <f t="shared" si="24"/>
        <v>0</v>
      </c>
      <c r="F881" s="96" t="s">
        <v>800</v>
      </c>
      <c r="J881" s="96" t="s">
        <v>63</v>
      </c>
      <c r="K881" s="96" t="s">
        <v>793</v>
      </c>
      <c r="L881" s="96">
        <v>2015</v>
      </c>
    </row>
    <row r="882" spans="3:12">
      <c r="C882" s="168" t="s">
        <v>847</v>
      </c>
      <c r="D882" s="96">
        <v>0</v>
      </c>
      <c r="E882" s="117">
        <f t="shared" si="24"/>
        <v>0</v>
      </c>
      <c r="F882" s="96" t="s">
        <v>800</v>
      </c>
      <c r="J882" s="96" t="s">
        <v>63</v>
      </c>
      <c r="K882" s="96" t="s">
        <v>793</v>
      </c>
      <c r="L882" s="96">
        <v>2015</v>
      </c>
    </row>
    <row r="883" spans="3:12">
      <c r="C883" s="169" t="s">
        <v>984</v>
      </c>
      <c r="D883" s="96">
        <v>0</v>
      </c>
      <c r="E883" s="117">
        <f t="shared" si="24"/>
        <v>0</v>
      </c>
      <c r="F883" s="96" t="s">
        <v>800</v>
      </c>
      <c r="J883" s="96" t="s">
        <v>63</v>
      </c>
      <c r="K883" s="96" t="s">
        <v>793</v>
      </c>
      <c r="L883" s="96">
        <v>2015</v>
      </c>
    </row>
    <row r="884" spans="3:12">
      <c r="C884" s="168" t="s">
        <v>985</v>
      </c>
      <c r="D884" s="96">
        <v>0</v>
      </c>
      <c r="E884" s="117">
        <f t="shared" si="24"/>
        <v>0</v>
      </c>
      <c r="F884" s="96" t="s">
        <v>800</v>
      </c>
      <c r="J884" s="96" t="s">
        <v>63</v>
      </c>
      <c r="K884" s="96" t="s">
        <v>793</v>
      </c>
      <c r="L884" s="96">
        <v>2015</v>
      </c>
    </row>
    <row r="885" spans="3:12">
      <c r="C885" s="169" t="s">
        <v>986</v>
      </c>
      <c r="D885" s="96">
        <v>0</v>
      </c>
      <c r="E885" s="117">
        <f t="shared" si="24"/>
        <v>0</v>
      </c>
      <c r="F885" s="96" t="s">
        <v>800</v>
      </c>
      <c r="J885" s="96" t="s">
        <v>63</v>
      </c>
      <c r="K885" s="96" t="s">
        <v>793</v>
      </c>
      <c r="L885" s="96">
        <v>2015</v>
      </c>
    </row>
    <row r="886" spans="3:12">
      <c r="C886" s="169" t="s">
        <v>987</v>
      </c>
      <c r="D886" s="96">
        <v>0</v>
      </c>
      <c r="E886" s="117">
        <f t="shared" si="24"/>
        <v>0</v>
      </c>
      <c r="F886" s="96" t="s">
        <v>800</v>
      </c>
      <c r="J886" s="96" t="s">
        <v>63</v>
      </c>
      <c r="K886" s="96" t="s">
        <v>793</v>
      </c>
      <c r="L886" s="96">
        <v>2015</v>
      </c>
    </row>
    <row r="887" spans="3:12">
      <c r="C887" s="169" t="s">
        <v>988</v>
      </c>
      <c r="D887" s="96">
        <v>0</v>
      </c>
      <c r="E887" s="117">
        <f t="shared" si="24"/>
        <v>0</v>
      </c>
      <c r="F887" s="96" t="s">
        <v>800</v>
      </c>
      <c r="J887" s="96" t="s">
        <v>63</v>
      </c>
      <c r="K887" s="96" t="s">
        <v>793</v>
      </c>
      <c r="L887" s="96">
        <v>2015</v>
      </c>
    </row>
    <row r="888" spans="3:12">
      <c r="C888" s="168" t="s">
        <v>990</v>
      </c>
      <c r="D888" s="96">
        <v>0</v>
      </c>
      <c r="E888" s="117">
        <f t="shared" si="24"/>
        <v>0</v>
      </c>
      <c r="F888" s="96" t="s">
        <v>800</v>
      </c>
      <c r="J888" s="96" t="s">
        <v>63</v>
      </c>
      <c r="K888" s="96" t="s">
        <v>793</v>
      </c>
      <c r="L888" s="96">
        <v>2015</v>
      </c>
    </row>
    <row r="889" spans="3:12">
      <c r="C889" s="168" t="s">
        <v>996</v>
      </c>
      <c r="D889" s="96">
        <v>0</v>
      </c>
      <c r="E889" s="117">
        <f t="shared" si="24"/>
        <v>0</v>
      </c>
      <c r="F889" s="96" t="s">
        <v>800</v>
      </c>
      <c r="J889" s="96" t="s">
        <v>63</v>
      </c>
      <c r="K889" s="96" t="s">
        <v>793</v>
      </c>
      <c r="L889" s="96">
        <v>2015</v>
      </c>
    </row>
    <row r="890" spans="3:12">
      <c r="C890" s="169" t="s">
        <v>272</v>
      </c>
      <c r="D890" s="96">
        <v>0</v>
      </c>
      <c r="E890" s="117">
        <f t="shared" si="24"/>
        <v>0</v>
      </c>
      <c r="F890" s="96" t="s">
        <v>800</v>
      </c>
      <c r="J890" s="96" t="s">
        <v>63</v>
      </c>
      <c r="K890" s="96" t="s">
        <v>793</v>
      </c>
      <c r="L890" s="96">
        <v>2015</v>
      </c>
    </row>
    <row r="891" spans="3:12">
      <c r="C891" s="168" t="s">
        <v>857</v>
      </c>
      <c r="D891" s="96">
        <v>0</v>
      </c>
      <c r="E891" s="117">
        <f t="shared" si="24"/>
        <v>0</v>
      </c>
      <c r="F891" s="96" t="s">
        <v>800</v>
      </c>
      <c r="J891" s="96" t="s">
        <v>63</v>
      </c>
      <c r="K891" s="96" t="s">
        <v>793</v>
      </c>
      <c r="L891" s="96">
        <v>2015</v>
      </c>
    </row>
    <row r="892" spans="3:12">
      <c r="C892" s="169" t="s">
        <v>725</v>
      </c>
      <c r="D892" s="96">
        <v>0</v>
      </c>
      <c r="E892" s="117">
        <f t="shared" si="24"/>
        <v>0</v>
      </c>
      <c r="F892" s="96" t="s">
        <v>800</v>
      </c>
      <c r="J892" s="96" t="s">
        <v>63</v>
      </c>
      <c r="K892" s="96" t="s">
        <v>793</v>
      </c>
      <c r="L892" s="96">
        <v>2015</v>
      </c>
    </row>
    <row r="893" spans="3:12">
      <c r="C893" s="168" t="s">
        <v>1003</v>
      </c>
      <c r="D893" s="96">
        <v>0</v>
      </c>
      <c r="E893" s="117">
        <f t="shared" si="24"/>
        <v>0</v>
      </c>
      <c r="F893" s="96" t="s">
        <v>800</v>
      </c>
      <c r="J893" s="96" t="s">
        <v>63</v>
      </c>
      <c r="K893" s="96" t="s">
        <v>793</v>
      </c>
      <c r="L893" s="96">
        <v>2015</v>
      </c>
    </row>
    <row r="894" spans="3:12">
      <c r="C894" s="169" t="s">
        <v>181</v>
      </c>
      <c r="D894" s="96">
        <v>0</v>
      </c>
      <c r="E894" s="117">
        <f t="shared" si="24"/>
        <v>0</v>
      </c>
      <c r="F894" s="96" t="s">
        <v>800</v>
      </c>
      <c r="J894" s="96" t="s">
        <v>63</v>
      </c>
      <c r="K894" s="96" t="s">
        <v>793</v>
      </c>
      <c r="L894" s="96">
        <v>2015</v>
      </c>
    </row>
    <row r="895" spans="3:12">
      <c r="C895" s="168" t="s">
        <v>1012</v>
      </c>
      <c r="D895" s="96">
        <v>0</v>
      </c>
      <c r="E895" s="117">
        <f t="shared" si="24"/>
        <v>0</v>
      </c>
      <c r="F895" s="96" t="s">
        <v>800</v>
      </c>
      <c r="J895" s="96" t="s">
        <v>63</v>
      </c>
      <c r="K895" s="96" t="s">
        <v>793</v>
      </c>
      <c r="L895" s="96">
        <v>2015</v>
      </c>
    </row>
    <row r="896" spans="3:12">
      <c r="C896" s="168" t="s">
        <v>1014</v>
      </c>
      <c r="D896" s="96">
        <v>0</v>
      </c>
      <c r="E896" s="117">
        <f t="shared" si="24"/>
        <v>0</v>
      </c>
      <c r="F896" s="96" t="s">
        <v>800</v>
      </c>
      <c r="J896" s="96" t="s">
        <v>63</v>
      </c>
      <c r="K896" s="96" t="s">
        <v>793</v>
      </c>
      <c r="L896" s="96">
        <v>2015</v>
      </c>
    </row>
    <row r="897" spans="1:18">
      <c r="C897" s="168" t="s">
        <v>1015</v>
      </c>
      <c r="D897" s="96">
        <v>0</v>
      </c>
      <c r="E897" s="117">
        <f t="shared" si="24"/>
        <v>0</v>
      </c>
      <c r="F897" s="96" t="s">
        <v>800</v>
      </c>
      <c r="J897" s="96" t="s">
        <v>63</v>
      </c>
      <c r="K897" s="96" t="s">
        <v>793</v>
      </c>
      <c r="L897" s="96">
        <v>2015</v>
      </c>
    </row>
    <row r="898" spans="1:18">
      <c r="C898" s="168" t="s">
        <v>1016</v>
      </c>
      <c r="D898" s="96">
        <v>0</v>
      </c>
      <c r="E898" s="117">
        <f t="shared" si="24"/>
        <v>0</v>
      </c>
      <c r="F898" s="96" t="s">
        <v>800</v>
      </c>
      <c r="J898" s="96" t="s">
        <v>63</v>
      </c>
      <c r="K898" s="96" t="s">
        <v>793</v>
      </c>
      <c r="L898" s="96">
        <v>2015</v>
      </c>
    </row>
    <row r="899" spans="1:18">
      <c r="C899" s="169" t="s">
        <v>939</v>
      </c>
      <c r="D899" s="96">
        <v>0</v>
      </c>
      <c r="E899" s="117">
        <f t="shared" si="24"/>
        <v>0</v>
      </c>
      <c r="F899" s="96" t="s">
        <v>800</v>
      </c>
      <c r="J899" s="96" t="s">
        <v>63</v>
      </c>
      <c r="K899" s="96" t="s">
        <v>793</v>
      </c>
      <c r="L899" s="96">
        <v>2015</v>
      </c>
    </row>
    <row r="900" spans="1:18">
      <c r="C900" s="168" t="s">
        <v>872</v>
      </c>
      <c r="D900" s="96">
        <v>0</v>
      </c>
      <c r="E900" s="117">
        <f t="shared" si="24"/>
        <v>0</v>
      </c>
      <c r="F900" s="96" t="s">
        <v>800</v>
      </c>
      <c r="J900" s="96" t="s">
        <v>63</v>
      </c>
      <c r="K900" s="96" t="s">
        <v>793</v>
      </c>
      <c r="L900" s="96">
        <v>2015</v>
      </c>
    </row>
    <row r="901" spans="1:18">
      <c r="C901" s="169" t="s">
        <v>1018</v>
      </c>
      <c r="D901" s="96">
        <v>0</v>
      </c>
      <c r="E901" s="117">
        <f t="shared" si="24"/>
        <v>0</v>
      </c>
      <c r="F901" s="96" t="s">
        <v>800</v>
      </c>
      <c r="J901" s="96" t="s">
        <v>63</v>
      </c>
      <c r="K901" s="96" t="s">
        <v>793</v>
      </c>
      <c r="L901" s="96">
        <v>2015</v>
      </c>
    </row>
    <row r="902" spans="1:18" s="133" customFormat="1">
      <c r="A902" s="130"/>
      <c r="B902" s="138"/>
      <c r="C902" s="158" t="s">
        <v>883</v>
      </c>
      <c r="D902" s="131">
        <v>0</v>
      </c>
      <c r="E902" s="117">
        <f t="shared" si="24"/>
        <v>0</v>
      </c>
      <c r="F902" s="131" t="s">
        <v>1826</v>
      </c>
      <c r="G902" s="130"/>
      <c r="H902" s="130"/>
      <c r="I902" s="130"/>
      <c r="J902" s="124" t="s">
        <v>63</v>
      </c>
      <c r="K902" s="124" t="s">
        <v>793</v>
      </c>
      <c r="L902" s="124">
        <v>2015</v>
      </c>
      <c r="M902" s="130"/>
      <c r="N902" s="130"/>
      <c r="O902" s="130"/>
      <c r="P902" s="130"/>
      <c r="Q902" s="130"/>
      <c r="R902" s="130"/>
    </row>
    <row r="903" spans="1:18" s="236" customFormat="1">
      <c r="A903" s="235" t="s">
        <v>2172</v>
      </c>
      <c r="B903" s="235"/>
      <c r="E903" s="236">
        <v>0.245283</v>
      </c>
      <c r="F903" s="235"/>
      <c r="G903" s="235"/>
      <c r="H903" s="235"/>
      <c r="J903" s="237"/>
      <c r="K903" s="237"/>
      <c r="L903" s="237"/>
      <c r="M903" s="235"/>
      <c r="N903" s="235"/>
      <c r="O903" s="235"/>
      <c r="P903" s="235"/>
      <c r="Q903" s="235"/>
      <c r="R903" s="235"/>
    </row>
    <row r="904" spans="1:18" s="127" customFormat="1">
      <c r="A904" s="126"/>
      <c r="C904" s="115" t="s">
        <v>896</v>
      </c>
      <c r="D904" s="127">
        <v>0</v>
      </c>
      <c r="E904" s="117">
        <f>D904*E$903</f>
        <v>0</v>
      </c>
      <c r="F904" s="126" t="s">
        <v>800</v>
      </c>
      <c r="G904" s="126"/>
      <c r="H904" s="126"/>
      <c r="J904" s="96" t="s">
        <v>63</v>
      </c>
      <c r="K904" s="96" t="s">
        <v>793</v>
      </c>
      <c r="L904" s="96">
        <v>2015</v>
      </c>
      <c r="M904" s="126"/>
      <c r="N904" s="126"/>
      <c r="O904" s="126"/>
      <c r="P904" s="126"/>
      <c r="Q904" s="126"/>
      <c r="R904" s="126"/>
    </row>
    <row r="905" spans="1:18">
      <c r="C905" s="148" t="s">
        <v>798</v>
      </c>
      <c r="D905" s="117">
        <v>0.1</v>
      </c>
      <c r="E905" s="117">
        <f t="shared" ref="E905:E968" si="25">D905*E$903</f>
        <v>2.4528300000000003E-2</v>
      </c>
      <c r="F905" s="126" t="s">
        <v>800</v>
      </c>
      <c r="J905" s="96" t="s">
        <v>63</v>
      </c>
      <c r="K905" s="96" t="s">
        <v>793</v>
      </c>
      <c r="L905" s="96">
        <v>2015</v>
      </c>
    </row>
    <row r="906" spans="1:18">
      <c r="C906" s="97" t="s">
        <v>2010</v>
      </c>
      <c r="D906" s="117">
        <v>0</v>
      </c>
      <c r="E906" s="117">
        <f t="shared" si="25"/>
        <v>0</v>
      </c>
      <c r="F906" s="117" t="s">
        <v>800</v>
      </c>
      <c r="J906" s="96" t="s">
        <v>63</v>
      </c>
      <c r="K906" s="96" t="s">
        <v>793</v>
      </c>
      <c r="L906" s="96">
        <v>2015</v>
      </c>
    </row>
    <row r="907" spans="1:18">
      <c r="C907" s="154" t="s">
        <v>1818</v>
      </c>
      <c r="D907" s="117">
        <v>0</v>
      </c>
      <c r="E907" s="117">
        <f t="shared" si="25"/>
        <v>0</v>
      </c>
      <c r="F907" s="117" t="s">
        <v>800</v>
      </c>
      <c r="J907" s="96" t="s">
        <v>63</v>
      </c>
      <c r="K907" s="96" t="s">
        <v>793</v>
      </c>
      <c r="L907" s="96">
        <v>2015</v>
      </c>
    </row>
    <row r="908" spans="1:18">
      <c r="C908" s="155" t="s">
        <v>1467</v>
      </c>
      <c r="D908" s="117">
        <v>0</v>
      </c>
      <c r="E908" s="117">
        <f t="shared" si="25"/>
        <v>0</v>
      </c>
      <c r="F908" s="117" t="s">
        <v>800</v>
      </c>
      <c r="J908" s="96" t="s">
        <v>63</v>
      </c>
      <c r="K908" s="96" t="s">
        <v>793</v>
      </c>
      <c r="L908" s="96">
        <v>2015</v>
      </c>
    </row>
    <row r="909" spans="1:18">
      <c r="C909" s="155" t="s">
        <v>768</v>
      </c>
      <c r="D909" s="117">
        <v>0</v>
      </c>
      <c r="E909" s="117">
        <f t="shared" si="25"/>
        <v>0</v>
      </c>
      <c r="F909" s="117" t="s">
        <v>800</v>
      </c>
      <c r="J909" s="96" t="s">
        <v>63</v>
      </c>
      <c r="K909" s="96" t="s">
        <v>793</v>
      </c>
      <c r="L909" s="96">
        <v>2015</v>
      </c>
    </row>
    <row r="910" spans="1:18">
      <c r="C910" s="155" t="s">
        <v>1679</v>
      </c>
      <c r="D910" s="117">
        <v>0</v>
      </c>
      <c r="E910" s="117">
        <f t="shared" si="25"/>
        <v>0</v>
      </c>
      <c r="F910" s="117" t="s">
        <v>800</v>
      </c>
      <c r="J910" s="96" t="s">
        <v>63</v>
      </c>
      <c r="K910" s="96" t="s">
        <v>793</v>
      </c>
      <c r="L910" s="96">
        <v>2015</v>
      </c>
    </row>
    <row r="911" spans="1:18">
      <c r="C911" s="155" t="s">
        <v>1819</v>
      </c>
      <c r="D911" s="117">
        <v>0</v>
      </c>
      <c r="E911" s="117">
        <f t="shared" si="25"/>
        <v>0</v>
      </c>
      <c r="F911" s="117" t="s">
        <v>800</v>
      </c>
      <c r="J911" s="96" t="s">
        <v>63</v>
      </c>
      <c r="K911" s="96" t="s">
        <v>793</v>
      </c>
      <c r="L911" s="96">
        <v>2015</v>
      </c>
    </row>
    <row r="912" spans="1:18">
      <c r="C912" s="161" t="s">
        <v>1150</v>
      </c>
      <c r="D912" s="117">
        <v>0</v>
      </c>
      <c r="E912" s="117">
        <f t="shared" si="25"/>
        <v>0</v>
      </c>
      <c r="F912" s="117" t="s">
        <v>800</v>
      </c>
      <c r="J912" s="96" t="s">
        <v>63</v>
      </c>
      <c r="K912" s="96" t="s">
        <v>793</v>
      </c>
      <c r="L912" s="96">
        <v>2015</v>
      </c>
    </row>
    <row r="913" spans="1:18">
      <c r="C913" s="155" t="s">
        <v>928</v>
      </c>
      <c r="D913" s="117">
        <v>0</v>
      </c>
      <c r="E913" s="117">
        <f t="shared" si="25"/>
        <v>0</v>
      </c>
      <c r="F913" s="117" t="s">
        <v>800</v>
      </c>
      <c r="J913" s="96" t="s">
        <v>63</v>
      </c>
      <c r="K913" s="96" t="s">
        <v>793</v>
      </c>
      <c r="L913" s="96">
        <v>2015</v>
      </c>
    </row>
    <row r="914" spans="1:18">
      <c r="C914" s="155" t="s">
        <v>1768</v>
      </c>
      <c r="D914" s="117">
        <v>0</v>
      </c>
      <c r="E914" s="117">
        <f t="shared" si="25"/>
        <v>0</v>
      </c>
      <c r="F914" s="117" t="s">
        <v>800</v>
      </c>
      <c r="J914" s="96" t="s">
        <v>63</v>
      </c>
      <c r="K914" s="96" t="s">
        <v>793</v>
      </c>
      <c r="L914" s="96">
        <v>2015</v>
      </c>
    </row>
    <row r="915" spans="1:18">
      <c r="C915" s="161" t="s">
        <v>822</v>
      </c>
      <c r="D915" s="117">
        <v>0</v>
      </c>
      <c r="E915" s="117">
        <f t="shared" si="25"/>
        <v>0</v>
      </c>
      <c r="F915" s="117" t="s">
        <v>800</v>
      </c>
      <c r="J915" s="96" t="s">
        <v>63</v>
      </c>
      <c r="K915" s="96" t="s">
        <v>793</v>
      </c>
      <c r="L915" s="96">
        <v>2015</v>
      </c>
    </row>
    <row r="916" spans="1:18">
      <c r="A916" s="126"/>
      <c r="C916" s="97" t="s">
        <v>677</v>
      </c>
      <c r="D916" s="117">
        <v>0</v>
      </c>
      <c r="E916" s="117">
        <f t="shared" si="25"/>
        <v>0</v>
      </c>
      <c r="F916" s="117" t="s">
        <v>800</v>
      </c>
      <c r="J916" s="96" t="s">
        <v>63</v>
      </c>
      <c r="K916" s="96" t="s">
        <v>793</v>
      </c>
      <c r="L916" s="96">
        <v>2015</v>
      </c>
    </row>
    <row r="917" spans="1:18" s="127" customFormat="1">
      <c r="A917" s="117"/>
      <c r="C917" s="155" t="s">
        <v>1485</v>
      </c>
      <c r="D917" s="117">
        <v>0</v>
      </c>
      <c r="E917" s="117">
        <f t="shared" si="25"/>
        <v>0</v>
      </c>
      <c r="F917" s="117" t="s">
        <v>800</v>
      </c>
      <c r="G917" s="117"/>
      <c r="H917" s="117"/>
      <c r="I917" s="117"/>
      <c r="J917" s="96" t="s">
        <v>63</v>
      </c>
      <c r="K917" s="96" t="s">
        <v>793</v>
      </c>
      <c r="L917" s="96">
        <v>2015</v>
      </c>
      <c r="M917" s="126"/>
      <c r="N917" s="126"/>
      <c r="O917" s="126"/>
      <c r="P917" s="126"/>
      <c r="Q917" s="126"/>
      <c r="R917" s="126"/>
    </row>
    <row r="918" spans="1:18" s="127" customFormat="1">
      <c r="A918" s="117"/>
      <c r="B918" s="117"/>
      <c r="C918" s="155" t="s">
        <v>1820</v>
      </c>
      <c r="D918" s="117">
        <v>0</v>
      </c>
      <c r="E918" s="117">
        <f t="shared" si="25"/>
        <v>0</v>
      </c>
      <c r="F918" s="117" t="s">
        <v>800</v>
      </c>
      <c r="G918" s="117"/>
      <c r="H918" s="117"/>
      <c r="I918" s="117"/>
      <c r="J918" s="96" t="s">
        <v>63</v>
      </c>
      <c r="K918" s="96" t="s">
        <v>793</v>
      </c>
      <c r="L918" s="96">
        <v>2015</v>
      </c>
      <c r="M918" s="126"/>
      <c r="N918" s="126"/>
      <c r="O918" s="126"/>
      <c r="P918" s="126"/>
      <c r="Q918" s="126"/>
      <c r="R918" s="126"/>
    </row>
    <row r="919" spans="1:18">
      <c r="C919" s="148" t="s">
        <v>1555</v>
      </c>
      <c r="D919" s="117">
        <v>0</v>
      </c>
      <c r="E919" s="117">
        <f t="shared" si="25"/>
        <v>0</v>
      </c>
      <c r="F919" s="117" t="s">
        <v>800</v>
      </c>
      <c r="J919" s="96" t="s">
        <v>63</v>
      </c>
      <c r="K919" s="96" t="s">
        <v>793</v>
      </c>
      <c r="L919" s="96">
        <v>2015</v>
      </c>
    </row>
    <row r="920" spans="1:18">
      <c r="C920" s="155" t="s">
        <v>1486</v>
      </c>
      <c r="D920" s="117">
        <v>0</v>
      </c>
      <c r="E920" s="117">
        <f t="shared" si="25"/>
        <v>0</v>
      </c>
      <c r="F920" s="117" t="s">
        <v>800</v>
      </c>
      <c r="J920" s="96" t="s">
        <v>63</v>
      </c>
      <c r="K920" s="96" t="s">
        <v>793</v>
      </c>
      <c r="L920" s="96">
        <v>2015</v>
      </c>
    </row>
    <row r="921" spans="1:18">
      <c r="C921" s="155" t="s">
        <v>1770</v>
      </c>
      <c r="D921" s="117">
        <v>0</v>
      </c>
      <c r="E921" s="117">
        <f t="shared" si="25"/>
        <v>0</v>
      </c>
      <c r="F921" s="117" t="s">
        <v>800</v>
      </c>
      <c r="J921" s="96" t="s">
        <v>63</v>
      </c>
      <c r="K921" s="96" t="s">
        <v>793</v>
      </c>
      <c r="L921" s="96">
        <v>2015</v>
      </c>
    </row>
    <row r="922" spans="1:18">
      <c r="C922" s="155" t="s">
        <v>1487</v>
      </c>
      <c r="D922" s="117">
        <v>0</v>
      </c>
      <c r="E922" s="117">
        <f t="shared" si="25"/>
        <v>0</v>
      </c>
      <c r="F922" s="117" t="s">
        <v>800</v>
      </c>
      <c r="J922" s="96" t="s">
        <v>63</v>
      </c>
      <c r="K922" s="96" t="s">
        <v>793</v>
      </c>
      <c r="L922" s="96">
        <v>2015</v>
      </c>
    </row>
    <row r="923" spans="1:18">
      <c r="C923" s="156" t="s">
        <v>1821</v>
      </c>
      <c r="D923" s="117">
        <v>0</v>
      </c>
      <c r="E923" s="117">
        <f t="shared" si="25"/>
        <v>0</v>
      </c>
      <c r="F923" s="117" t="s">
        <v>800</v>
      </c>
      <c r="J923" s="96" t="s">
        <v>63</v>
      </c>
      <c r="K923" s="96" t="s">
        <v>793</v>
      </c>
      <c r="L923" s="96">
        <v>2015</v>
      </c>
    </row>
    <row r="924" spans="1:18">
      <c r="C924" s="117" t="s">
        <v>829</v>
      </c>
      <c r="D924" s="117">
        <v>2.4</v>
      </c>
      <c r="E924" s="117">
        <f t="shared" si="25"/>
        <v>0.58867919999999996</v>
      </c>
      <c r="F924" s="117" t="s">
        <v>800</v>
      </c>
      <c r="J924" s="96" t="s">
        <v>63</v>
      </c>
      <c r="K924" s="96" t="s">
        <v>793</v>
      </c>
      <c r="L924" s="96">
        <v>2015</v>
      </c>
    </row>
    <row r="925" spans="1:18">
      <c r="C925" s="157" t="s">
        <v>529</v>
      </c>
      <c r="D925" s="117">
        <v>2.5</v>
      </c>
      <c r="E925" s="117">
        <f t="shared" si="25"/>
        <v>0.61320750000000002</v>
      </c>
      <c r="F925" s="117" t="s">
        <v>800</v>
      </c>
      <c r="J925" s="96" t="s">
        <v>63</v>
      </c>
      <c r="K925" s="96" t="s">
        <v>793</v>
      </c>
      <c r="L925" s="96">
        <v>2015</v>
      </c>
    </row>
    <row r="926" spans="1:18">
      <c r="C926" s="115" t="s">
        <v>1586</v>
      </c>
      <c r="D926" s="117">
        <v>2.7</v>
      </c>
      <c r="E926" s="117">
        <f t="shared" si="25"/>
        <v>0.66226410000000002</v>
      </c>
      <c r="F926" s="117" t="s">
        <v>800</v>
      </c>
      <c r="J926" s="96" t="s">
        <v>63</v>
      </c>
      <c r="K926" s="96" t="s">
        <v>793</v>
      </c>
      <c r="L926" s="96">
        <v>2015</v>
      </c>
    </row>
    <row r="927" spans="1:18">
      <c r="C927" s="156" t="s">
        <v>962</v>
      </c>
      <c r="D927" s="117">
        <v>0</v>
      </c>
      <c r="E927" s="117">
        <f t="shared" si="25"/>
        <v>0</v>
      </c>
      <c r="F927" s="117" t="s">
        <v>800</v>
      </c>
      <c r="J927" s="96" t="s">
        <v>63</v>
      </c>
      <c r="K927" s="96" t="s">
        <v>793</v>
      </c>
      <c r="L927" s="96">
        <v>2015</v>
      </c>
    </row>
    <row r="928" spans="1:18">
      <c r="C928" s="157" t="s">
        <v>670</v>
      </c>
      <c r="D928" s="117">
        <v>2.9</v>
      </c>
      <c r="E928" s="117">
        <f t="shared" si="25"/>
        <v>0.71132070000000003</v>
      </c>
      <c r="F928" s="117" t="s">
        <v>800</v>
      </c>
      <c r="J928" s="96" t="s">
        <v>63</v>
      </c>
      <c r="K928" s="96" t="s">
        <v>793</v>
      </c>
      <c r="L928" s="96">
        <v>2015</v>
      </c>
    </row>
    <row r="929" spans="3:12">
      <c r="C929" s="156" t="s">
        <v>970</v>
      </c>
      <c r="D929" s="117">
        <v>0</v>
      </c>
      <c r="E929" s="117">
        <f t="shared" si="25"/>
        <v>0</v>
      </c>
      <c r="F929" s="117" t="s">
        <v>800</v>
      </c>
      <c r="J929" s="96" t="s">
        <v>63</v>
      </c>
      <c r="K929" s="96" t="s">
        <v>793</v>
      </c>
      <c r="L929" s="96">
        <v>2015</v>
      </c>
    </row>
    <row r="930" spans="3:12">
      <c r="C930" s="117" t="s">
        <v>745</v>
      </c>
      <c r="D930" s="117">
        <v>3.4</v>
      </c>
      <c r="E930" s="117">
        <f t="shared" si="25"/>
        <v>0.83396219999999999</v>
      </c>
      <c r="F930" s="117" t="s">
        <v>800</v>
      </c>
      <c r="J930" s="96" t="s">
        <v>63</v>
      </c>
      <c r="K930" s="96" t="s">
        <v>793</v>
      </c>
      <c r="L930" s="96">
        <v>2015</v>
      </c>
    </row>
    <row r="931" spans="3:12">
      <c r="C931" s="157" t="s">
        <v>1822</v>
      </c>
      <c r="D931" s="117">
        <v>0</v>
      </c>
      <c r="E931" s="117">
        <f t="shared" si="25"/>
        <v>0</v>
      </c>
      <c r="F931" s="117" t="s">
        <v>800</v>
      </c>
      <c r="J931" s="96" t="s">
        <v>63</v>
      </c>
      <c r="K931" s="96" t="s">
        <v>793</v>
      </c>
      <c r="L931" s="96">
        <v>2015</v>
      </c>
    </row>
    <row r="932" spans="3:12">
      <c r="C932" s="157" t="s">
        <v>984</v>
      </c>
      <c r="D932" s="117">
        <v>0</v>
      </c>
      <c r="E932" s="117">
        <f t="shared" si="25"/>
        <v>0</v>
      </c>
      <c r="F932" s="117" t="s">
        <v>800</v>
      </c>
      <c r="J932" s="96" t="s">
        <v>63</v>
      </c>
      <c r="K932" s="96" t="s">
        <v>793</v>
      </c>
      <c r="L932" s="96">
        <v>2015</v>
      </c>
    </row>
    <row r="933" spans="3:12">
      <c r="C933" s="157" t="s">
        <v>136</v>
      </c>
      <c r="D933" s="117">
        <v>19.899999999999999</v>
      </c>
      <c r="E933" s="117">
        <f t="shared" si="25"/>
        <v>4.8811317000000001</v>
      </c>
      <c r="F933" s="117" t="s">
        <v>800</v>
      </c>
      <c r="J933" s="96" t="s">
        <v>63</v>
      </c>
      <c r="K933" s="96" t="s">
        <v>793</v>
      </c>
      <c r="L933" s="96">
        <v>2015</v>
      </c>
    </row>
    <row r="934" spans="3:12">
      <c r="C934" s="156" t="s">
        <v>1823</v>
      </c>
      <c r="D934" s="117">
        <v>0</v>
      </c>
      <c r="E934" s="117">
        <f t="shared" si="25"/>
        <v>0</v>
      </c>
      <c r="F934" s="117" t="s">
        <v>800</v>
      </c>
      <c r="J934" s="96" t="s">
        <v>63</v>
      </c>
      <c r="K934" s="96" t="s">
        <v>793</v>
      </c>
      <c r="L934" s="96">
        <v>2015</v>
      </c>
    </row>
    <row r="935" spans="3:12">
      <c r="C935" s="157" t="s">
        <v>1498</v>
      </c>
      <c r="D935" s="117">
        <v>0</v>
      </c>
      <c r="E935" s="117">
        <f t="shared" si="25"/>
        <v>0</v>
      </c>
      <c r="F935" s="117" t="s">
        <v>800</v>
      </c>
      <c r="J935" s="96" t="s">
        <v>63</v>
      </c>
      <c r="K935" s="96" t="s">
        <v>793</v>
      </c>
      <c r="L935" s="96">
        <v>2015</v>
      </c>
    </row>
    <row r="936" spans="3:12">
      <c r="C936" s="157" t="s">
        <v>1500</v>
      </c>
      <c r="D936" s="117">
        <v>0</v>
      </c>
      <c r="E936" s="117">
        <f t="shared" si="25"/>
        <v>0</v>
      </c>
      <c r="F936" s="117" t="s">
        <v>800</v>
      </c>
      <c r="J936" s="96" t="s">
        <v>63</v>
      </c>
      <c r="K936" s="96" t="s">
        <v>793</v>
      </c>
      <c r="L936" s="96">
        <v>2015</v>
      </c>
    </row>
    <row r="937" spans="3:12">
      <c r="C937" s="116" t="s">
        <v>992</v>
      </c>
      <c r="D937" s="117">
        <v>0</v>
      </c>
      <c r="E937" s="117">
        <f t="shared" si="25"/>
        <v>0</v>
      </c>
      <c r="F937" s="117" t="s">
        <v>800</v>
      </c>
      <c r="J937" s="96" t="s">
        <v>63</v>
      </c>
      <c r="K937" s="96" t="s">
        <v>793</v>
      </c>
      <c r="L937" s="96">
        <v>2015</v>
      </c>
    </row>
    <row r="938" spans="3:12">
      <c r="C938" s="156" t="s">
        <v>994</v>
      </c>
      <c r="D938" s="117">
        <v>0</v>
      </c>
      <c r="E938" s="117">
        <f t="shared" si="25"/>
        <v>0</v>
      </c>
      <c r="F938" s="117" t="s">
        <v>800</v>
      </c>
      <c r="J938" s="96" t="s">
        <v>63</v>
      </c>
      <c r="K938" s="96" t="s">
        <v>793</v>
      </c>
      <c r="L938" s="96">
        <v>2015</v>
      </c>
    </row>
    <row r="939" spans="3:12">
      <c r="C939" s="115" t="s">
        <v>1502</v>
      </c>
      <c r="D939" s="117">
        <v>0.1</v>
      </c>
      <c r="E939" s="117">
        <f t="shared" si="25"/>
        <v>2.4528300000000003E-2</v>
      </c>
      <c r="F939" s="117" t="s">
        <v>800</v>
      </c>
      <c r="J939" s="96" t="s">
        <v>63</v>
      </c>
      <c r="K939" s="96" t="s">
        <v>793</v>
      </c>
      <c r="L939" s="96">
        <v>2015</v>
      </c>
    </row>
    <row r="940" spans="3:12">
      <c r="C940" s="148" t="s">
        <v>1831</v>
      </c>
      <c r="D940" s="117">
        <v>0</v>
      </c>
      <c r="E940" s="117">
        <f t="shared" si="25"/>
        <v>0</v>
      </c>
      <c r="F940" s="117" t="s">
        <v>800</v>
      </c>
      <c r="J940" s="96" t="s">
        <v>63</v>
      </c>
      <c r="K940" s="96" t="s">
        <v>793</v>
      </c>
      <c r="L940" s="96">
        <v>2015</v>
      </c>
    </row>
    <row r="941" spans="3:12">
      <c r="C941" s="156" t="s">
        <v>1824</v>
      </c>
      <c r="D941" s="117">
        <v>0.1</v>
      </c>
      <c r="E941" s="117">
        <f t="shared" si="25"/>
        <v>2.4528300000000003E-2</v>
      </c>
      <c r="F941" s="117" t="s">
        <v>800</v>
      </c>
      <c r="J941" s="96" t="s">
        <v>63</v>
      </c>
      <c r="K941" s="96" t="s">
        <v>793</v>
      </c>
      <c r="L941" s="96">
        <v>2015</v>
      </c>
    </row>
    <row r="942" spans="3:12">
      <c r="C942" s="157" t="s">
        <v>1276</v>
      </c>
      <c r="D942" s="117">
        <v>0.3</v>
      </c>
      <c r="E942" s="117">
        <f t="shared" si="25"/>
        <v>7.3584899999999995E-2</v>
      </c>
      <c r="F942" s="117" t="s">
        <v>800</v>
      </c>
      <c r="J942" s="96" t="s">
        <v>63</v>
      </c>
      <c r="K942" s="96" t="s">
        <v>793</v>
      </c>
      <c r="L942" s="96">
        <v>2015</v>
      </c>
    </row>
    <row r="943" spans="3:12">
      <c r="C943" s="115" t="s">
        <v>1503</v>
      </c>
      <c r="D943" s="117">
        <v>1.3</v>
      </c>
      <c r="E943" s="117">
        <f t="shared" si="25"/>
        <v>0.31886790000000004</v>
      </c>
      <c r="F943" s="117" t="s">
        <v>800</v>
      </c>
      <c r="J943" s="96" t="s">
        <v>63</v>
      </c>
      <c r="K943" s="96" t="s">
        <v>793</v>
      </c>
      <c r="L943" s="96">
        <v>2015</v>
      </c>
    </row>
    <row r="944" spans="3:12">
      <c r="C944" s="148" t="s">
        <v>1832</v>
      </c>
      <c r="D944" s="117">
        <v>0</v>
      </c>
      <c r="E944" s="117">
        <f t="shared" si="25"/>
        <v>0</v>
      </c>
      <c r="F944" s="117" t="s">
        <v>800</v>
      </c>
      <c r="J944" s="96" t="s">
        <v>63</v>
      </c>
      <c r="K944" s="96" t="s">
        <v>793</v>
      </c>
      <c r="L944" s="96">
        <v>2015</v>
      </c>
    </row>
    <row r="945" spans="1:18">
      <c r="C945" s="115" t="s">
        <v>1007</v>
      </c>
      <c r="D945" s="117">
        <v>12.4</v>
      </c>
      <c r="E945" s="117">
        <f t="shared" si="25"/>
        <v>3.0415092000000001</v>
      </c>
      <c r="F945" s="117" t="s">
        <v>800</v>
      </c>
      <c r="J945" s="96" t="s">
        <v>63</v>
      </c>
      <c r="K945" s="96" t="s">
        <v>793</v>
      </c>
      <c r="L945" s="96">
        <v>2015</v>
      </c>
    </row>
    <row r="946" spans="1:18">
      <c r="C946" s="115" t="s">
        <v>1601</v>
      </c>
      <c r="D946" s="117">
        <v>0</v>
      </c>
      <c r="E946" s="117">
        <f t="shared" si="25"/>
        <v>0</v>
      </c>
      <c r="F946" s="117" t="s">
        <v>800</v>
      </c>
      <c r="J946" s="96" t="s">
        <v>63</v>
      </c>
      <c r="K946" s="96" t="s">
        <v>793</v>
      </c>
      <c r="L946" s="96">
        <v>2015</v>
      </c>
    </row>
    <row r="947" spans="1:18">
      <c r="C947" s="136" t="s">
        <v>1984</v>
      </c>
      <c r="D947" s="117">
        <v>0</v>
      </c>
      <c r="E947" s="117">
        <f t="shared" si="25"/>
        <v>0</v>
      </c>
      <c r="F947" s="117" t="s">
        <v>800</v>
      </c>
      <c r="J947" s="96" t="s">
        <v>63</v>
      </c>
      <c r="K947" s="96" t="s">
        <v>793</v>
      </c>
      <c r="L947" s="96">
        <v>2015</v>
      </c>
    </row>
    <row r="948" spans="1:18">
      <c r="C948" s="157" t="s">
        <v>1507</v>
      </c>
      <c r="D948" s="117">
        <v>0</v>
      </c>
      <c r="E948" s="117">
        <f t="shared" si="25"/>
        <v>0</v>
      </c>
      <c r="F948" s="117" t="s">
        <v>800</v>
      </c>
      <c r="J948" s="96" t="s">
        <v>63</v>
      </c>
      <c r="K948" s="96" t="s">
        <v>793</v>
      </c>
      <c r="L948" s="96">
        <v>2015</v>
      </c>
    </row>
    <row r="949" spans="1:18">
      <c r="C949" s="156" t="s">
        <v>1509</v>
      </c>
      <c r="D949" s="117">
        <v>0</v>
      </c>
      <c r="E949" s="117">
        <f t="shared" si="25"/>
        <v>0</v>
      </c>
      <c r="F949" s="117" t="s">
        <v>800</v>
      </c>
      <c r="J949" s="96" t="s">
        <v>63</v>
      </c>
      <c r="K949" s="96" t="s">
        <v>793</v>
      </c>
      <c r="L949" s="96">
        <v>2015</v>
      </c>
    </row>
    <row r="950" spans="1:18">
      <c r="C950" s="169" t="s">
        <v>47</v>
      </c>
      <c r="D950" s="126">
        <v>0.6</v>
      </c>
      <c r="E950" s="117">
        <f t="shared" si="25"/>
        <v>0.14716979999999999</v>
      </c>
      <c r="F950" s="117" t="s">
        <v>800</v>
      </c>
      <c r="J950" s="96" t="s">
        <v>63</v>
      </c>
      <c r="K950" s="96" t="s">
        <v>793</v>
      </c>
      <c r="L950" s="96">
        <v>2015</v>
      </c>
    </row>
    <row r="951" spans="1:18">
      <c r="C951" s="168" t="s">
        <v>900</v>
      </c>
      <c r="D951" s="117">
        <v>0.2</v>
      </c>
      <c r="E951" s="117">
        <f t="shared" si="25"/>
        <v>4.9056600000000006E-2</v>
      </c>
      <c r="F951" s="117" t="s">
        <v>800</v>
      </c>
      <c r="J951" s="96" t="s">
        <v>63</v>
      </c>
      <c r="K951" s="96" t="s">
        <v>793</v>
      </c>
      <c r="L951" s="96">
        <v>2015</v>
      </c>
    </row>
    <row r="952" spans="1:18">
      <c r="C952" s="170" t="s">
        <v>906</v>
      </c>
      <c r="D952" s="117">
        <v>0</v>
      </c>
      <c r="E952" s="117">
        <f t="shared" si="25"/>
        <v>0</v>
      </c>
      <c r="F952" s="117" t="s">
        <v>800</v>
      </c>
      <c r="J952" s="96" t="s">
        <v>63</v>
      </c>
      <c r="K952" s="96" t="s">
        <v>793</v>
      </c>
      <c r="L952" s="96">
        <v>2015</v>
      </c>
    </row>
    <row r="953" spans="1:18">
      <c r="C953" s="169" t="s">
        <v>911</v>
      </c>
      <c r="D953" s="117">
        <v>0</v>
      </c>
      <c r="E953" s="117">
        <f t="shared" si="25"/>
        <v>0</v>
      </c>
      <c r="F953" s="117" t="s">
        <v>800</v>
      </c>
      <c r="J953" s="96" t="s">
        <v>63</v>
      </c>
      <c r="K953" s="96" t="s">
        <v>793</v>
      </c>
      <c r="L953" s="96">
        <v>2015</v>
      </c>
    </row>
    <row r="954" spans="1:18">
      <c r="C954" s="169" t="s">
        <v>53</v>
      </c>
      <c r="D954" s="126">
        <v>0.6</v>
      </c>
      <c r="E954" s="117">
        <f t="shared" si="25"/>
        <v>0.14716979999999999</v>
      </c>
      <c r="F954" s="117" t="s">
        <v>800</v>
      </c>
      <c r="J954" s="96" t="s">
        <v>63</v>
      </c>
      <c r="K954" s="96" t="s">
        <v>793</v>
      </c>
      <c r="L954" s="96">
        <v>2015</v>
      </c>
    </row>
    <row r="955" spans="1:18">
      <c r="C955" s="168" t="s">
        <v>918</v>
      </c>
      <c r="D955" s="117">
        <v>0.6</v>
      </c>
      <c r="E955" s="117">
        <f t="shared" si="25"/>
        <v>0.14716979999999999</v>
      </c>
      <c r="F955" s="117" t="s">
        <v>800</v>
      </c>
      <c r="J955" s="96" t="s">
        <v>63</v>
      </c>
      <c r="K955" s="96" t="s">
        <v>793</v>
      </c>
      <c r="L955" s="96">
        <v>2015</v>
      </c>
    </row>
    <row r="956" spans="1:18">
      <c r="C956" s="168" t="s">
        <v>920</v>
      </c>
      <c r="D956" s="117">
        <v>0</v>
      </c>
      <c r="E956" s="117">
        <f t="shared" si="25"/>
        <v>0</v>
      </c>
      <c r="F956" s="117" t="s">
        <v>800</v>
      </c>
      <c r="J956" s="96" t="s">
        <v>63</v>
      </c>
      <c r="K956" s="96" t="s">
        <v>793</v>
      </c>
      <c r="L956" s="96">
        <v>2015</v>
      </c>
    </row>
    <row r="957" spans="1:18" s="245" customFormat="1">
      <c r="C957" s="246" t="s">
        <v>921</v>
      </c>
      <c r="D957" s="117">
        <v>5.3</v>
      </c>
      <c r="E957" s="117">
        <f t="shared" si="25"/>
        <v>1.2999999</v>
      </c>
      <c r="F957" s="244" t="s">
        <v>800</v>
      </c>
      <c r="G957" s="244"/>
      <c r="H957" s="244"/>
      <c r="I957" s="244"/>
      <c r="J957" s="188" t="s">
        <v>63</v>
      </c>
      <c r="K957" s="188" t="s">
        <v>793</v>
      </c>
      <c r="L957" s="188">
        <v>2015</v>
      </c>
      <c r="M957" s="244"/>
      <c r="N957" s="244"/>
      <c r="O957" s="244"/>
      <c r="P957" s="244"/>
      <c r="Q957" s="244"/>
      <c r="R957" s="244"/>
    </row>
    <row r="958" spans="1:18" s="245" customFormat="1">
      <c r="C958" s="247" t="s">
        <v>925</v>
      </c>
      <c r="D958" s="117">
        <v>2</v>
      </c>
      <c r="E958" s="117">
        <f t="shared" si="25"/>
        <v>0.490566</v>
      </c>
      <c r="F958" s="244" t="s">
        <v>800</v>
      </c>
      <c r="G958" s="244"/>
      <c r="H958" s="244"/>
      <c r="I958" s="244"/>
      <c r="J958" s="188" t="s">
        <v>63</v>
      </c>
      <c r="K958" s="188" t="s">
        <v>793</v>
      </c>
      <c r="L958" s="188">
        <v>2015</v>
      </c>
      <c r="M958" s="244"/>
      <c r="N958" s="244"/>
      <c r="O958" s="244"/>
      <c r="P958" s="244"/>
      <c r="Q958" s="244"/>
      <c r="R958" s="244"/>
    </row>
    <row r="959" spans="1:18" s="245" customFormat="1">
      <c r="C959" s="247" t="s">
        <v>928</v>
      </c>
      <c r="D959" s="117">
        <v>0</v>
      </c>
      <c r="E959" s="117">
        <f t="shared" si="25"/>
        <v>0</v>
      </c>
      <c r="F959" s="244" t="s">
        <v>800</v>
      </c>
      <c r="G959" s="244"/>
      <c r="H959" s="244"/>
      <c r="I959" s="244"/>
      <c r="J959" s="188" t="s">
        <v>63</v>
      </c>
      <c r="K959" s="188" t="s">
        <v>793</v>
      </c>
      <c r="L959" s="188">
        <v>2015</v>
      </c>
      <c r="M959" s="244"/>
      <c r="N959" s="244"/>
      <c r="O959" s="244"/>
      <c r="P959" s="244"/>
      <c r="Q959" s="244"/>
      <c r="R959" s="244"/>
    </row>
    <row r="960" spans="1:18" s="127" customFormat="1">
      <c r="A960" s="117"/>
      <c r="B960" s="117"/>
      <c r="C960" s="170" t="s">
        <v>929</v>
      </c>
      <c r="D960" s="117">
        <v>0</v>
      </c>
      <c r="E960" s="117">
        <f t="shared" si="25"/>
        <v>0</v>
      </c>
      <c r="F960" s="117" t="s">
        <v>800</v>
      </c>
      <c r="G960" s="117"/>
      <c r="H960" s="117"/>
      <c r="I960" s="117"/>
      <c r="J960" s="96" t="s">
        <v>63</v>
      </c>
      <c r="K960" s="96" t="s">
        <v>793</v>
      </c>
      <c r="L960" s="96">
        <v>2015</v>
      </c>
      <c r="M960" s="126"/>
      <c r="N960" s="126"/>
      <c r="O960" s="126"/>
      <c r="P960" s="126"/>
      <c r="Q960" s="126"/>
      <c r="R960" s="126"/>
    </row>
    <row r="961" spans="3:12">
      <c r="C961" s="171" t="s">
        <v>175</v>
      </c>
      <c r="D961" s="117">
        <v>0</v>
      </c>
      <c r="E961" s="117">
        <f t="shared" si="25"/>
        <v>0</v>
      </c>
      <c r="F961" s="117" t="s">
        <v>800</v>
      </c>
      <c r="J961" s="96" t="s">
        <v>63</v>
      </c>
      <c r="K961" s="96" t="s">
        <v>793</v>
      </c>
      <c r="L961" s="96">
        <v>2015</v>
      </c>
    </row>
    <row r="962" spans="3:12">
      <c r="C962" s="170" t="s">
        <v>937</v>
      </c>
      <c r="D962" s="117">
        <v>0</v>
      </c>
      <c r="E962" s="117">
        <f t="shared" si="25"/>
        <v>0</v>
      </c>
      <c r="F962" s="117" t="s">
        <v>800</v>
      </c>
      <c r="J962" s="96" t="s">
        <v>63</v>
      </c>
      <c r="K962" s="96" t="s">
        <v>793</v>
      </c>
      <c r="L962" s="96">
        <v>2015</v>
      </c>
    </row>
    <row r="963" spans="3:12">
      <c r="C963" s="170" t="s">
        <v>824</v>
      </c>
      <c r="D963" s="117">
        <v>0</v>
      </c>
      <c r="E963" s="117">
        <f t="shared" si="25"/>
        <v>0</v>
      </c>
      <c r="F963" s="117" t="s">
        <v>800</v>
      </c>
      <c r="J963" s="96" t="s">
        <v>63</v>
      </c>
      <c r="K963" s="96" t="s">
        <v>793</v>
      </c>
      <c r="L963" s="96">
        <v>2015</v>
      </c>
    </row>
    <row r="964" spans="3:12">
      <c r="C964" s="168" t="s">
        <v>940</v>
      </c>
      <c r="D964" s="117">
        <v>0</v>
      </c>
      <c r="E964" s="117">
        <f t="shared" si="25"/>
        <v>0</v>
      </c>
      <c r="F964" s="117" t="s">
        <v>800</v>
      </c>
      <c r="J964" s="96" t="s">
        <v>63</v>
      </c>
      <c r="K964" s="96" t="s">
        <v>793</v>
      </c>
      <c r="L964" s="96">
        <v>2015</v>
      </c>
    </row>
    <row r="965" spans="3:12">
      <c r="C965" s="168" t="s">
        <v>829</v>
      </c>
      <c r="D965" s="117">
        <v>0</v>
      </c>
      <c r="E965" s="117">
        <f t="shared" si="25"/>
        <v>0</v>
      </c>
      <c r="F965" s="117" t="s">
        <v>800</v>
      </c>
      <c r="J965" s="96" t="s">
        <v>63</v>
      </c>
      <c r="K965" s="96" t="s">
        <v>793</v>
      </c>
      <c r="L965" s="96">
        <v>2015</v>
      </c>
    </row>
    <row r="966" spans="3:12">
      <c r="C966" s="134" t="s">
        <v>952</v>
      </c>
      <c r="D966" s="117">
        <v>9</v>
      </c>
      <c r="E966" s="117">
        <f t="shared" si="25"/>
        <v>2.2075469999999999</v>
      </c>
      <c r="F966" s="117" t="s">
        <v>800</v>
      </c>
      <c r="J966" s="96" t="s">
        <v>63</v>
      </c>
      <c r="K966" s="96" t="s">
        <v>793</v>
      </c>
      <c r="L966" s="96">
        <v>2015</v>
      </c>
    </row>
    <row r="967" spans="3:12">
      <c r="C967" s="168" t="s">
        <v>960</v>
      </c>
      <c r="D967" s="117">
        <v>0</v>
      </c>
      <c r="E967" s="117">
        <f t="shared" si="25"/>
        <v>0</v>
      </c>
      <c r="F967" s="117" t="s">
        <v>800</v>
      </c>
      <c r="J967" s="96" t="s">
        <v>63</v>
      </c>
      <c r="K967" s="96" t="s">
        <v>793</v>
      </c>
      <c r="L967" s="96">
        <v>2015</v>
      </c>
    </row>
    <row r="968" spans="3:12">
      <c r="C968" s="168" t="s">
        <v>969</v>
      </c>
      <c r="D968" s="117">
        <v>0.1</v>
      </c>
      <c r="E968" s="117">
        <f t="shared" si="25"/>
        <v>2.4528300000000003E-2</v>
      </c>
      <c r="F968" s="117" t="s">
        <v>800</v>
      </c>
      <c r="J968" s="96" t="s">
        <v>63</v>
      </c>
      <c r="K968" s="96" t="s">
        <v>793</v>
      </c>
      <c r="L968" s="96">
        <v>2015</v>
      </c>
    </row>
    <row r="969" spans="3:12">
      <c r="C969" s="169" t="s">
        <v>972</v>
      </c>
      <c r="D969" s="117">
        <v>0</v>
      </c>
      <c r="E969" s="117">
        <f t="shared" ref="E969:E994" si="26">D969*E$903</f>
        <v>0</v>
      </c>
      <c r="F969" s="117" t="s">
        <v>800</v>
      </c>
      <c r="J969" s="96" t="s">
        <v>63</v>
      </c>
      <c r="K969" s="96" t="s">
        <v>793</v>
      </c>
      <c r="L969" s="96">
        <v>2015</v>
      </c>
    </row>
    <row r="970" spans="3:12">
      <c r="C970" s="168" t="s">
        <v>974</v>
      </c>
      <c r="D970" s="117">
        <v>1.2</v>
      </c>
      <c r="E970" s="117">
        <f t="shared" si="26"/>
        <v>0.29433959999999998</v>
      </c>
      <c r="F970" s="117" t="s">
        <v>800</v>
      </c>
      <c r="J970" s="96" t="s">
        <v>63</v>
      </c>
      <c r="K970" s="96" t="s">
        <v>793</v>
      </c>
      <c r="L970" s="96">
        <v>2015</v>
      </c>
    </row>
    <row r="971" spans="3:12">
      <c r="C971" s="168" t="s">
        <v>978</v>
      </c>
      <c r="D971" s="117">
        <v>0.5</v>
      </c>
      <c r="E971" s="117">
        <f t="shared" si="26"/>
        <v>0.1226415</v>
      </c>
      <c r="F971" s="117" t="s">
        <v>800</v>
      </c>
      <c r="J971" s="96" t="s">
        <v>63</v>
      </c>
      <c r="K971" s="96" t="s">
        <v>793</v>
      </c>
      <c r="L971" s="96">
        <v>2015</v>
      </c>
    </row>
    <row r="972" spans="3:12">
      <c r="C972" s="169" t="s">
        <v>731</v>
      </c>
      <c r="D972" s="117">
        <v>0.1</v>
      </c>
      <c r="E972" s="117">
        <f t="shared" si="26"/>
        <v>2.4528300000000003E-2</v>
      </c>
      <c r="F972" s="117" t="s">
        <v>800</v>
      </c>
      <c r="J972" s="96" t="s">
        <v>63</v>
      </c>
      <c r="K972" s="96" t="s">
        <v>793</v>
      </c>
      <c r="L972" s="96">
        <v>2015</v>
      </c>
    </row>
    <row r="973" spans="3:12">
      <c r="C973" s="170" t="s">
        <v>981</v>
      </c>
      <c r="D973" s="117">
        <v>0</v>
      </c>
      <c r="E973" s="117">
        <f t="shared" si="26"/>
        <v>0</v>
      </c>
      <c r="F973" s="117" t="s">
        <v>800</v>
      </c>
      <c r="J973" s="96" t="s">
        <v>63</v>
      </c>
      <c r="K973" s="96" t="s">
        <v>793</v>
      </c>
      <c r="L973" s="96">
        <v>2015</v>
      </c>
    </row>
    <row r="974" spans="3:12">
      <c r="C974" s="168" t="s">
        <v>847</v>
      </c>
      <c r="D974" s="117">
        <v>0</v>
      </c>
      <c r="E974" s="117">
        <f t="shared" si="26"/>
        <v>0</v>
      </c>
      <c r="F974" s="117" t="s">
        <v>800</v>
      </c>
      <c r="J974" s="96" t="s">
        <v>63</v>
      </c>
      <c r="K974" s="96" t="s">
        <v>793</v>
      </c>
      <c r="L974" s="96">
        <v>2015</v>
      </c>
    </row>
    <row r="975" spans="3:12">
      <c r="C975" s="169" t="s">
        <v>984</v>
      </c>
      <c r="D975" s="117">
        <v>0.1</v>
      </c>
      <c r="E975" s="117">
        <f t="shared" si="26"/>
        <v>2.4528300000000003E-2</v>
      </c>
      <c r="F975" s="117" t="s">
        <v>800</v>
      </c>
      <c r="J975" s="96" t="s">
        <v>63</v>
      </c>
      <c r="K975" s="96" t="s">
        <v>793</v>
      </c>
      <c r="L975" s="96">
        <v>2015</v>
      </c>
    </row>
    <row r="976" spans="3:12">
      <c r="C976" s="168" t="s">
        <v>985</v>
      </c>
      <c r="D976" s="117">
        <v>1.1000000000000001</v>
      </c>
      <c r="E976" s="117">
        <f t="shared" si="26"/>
        <v>0.26981130000000003</v>
      </c>
      <c r="F976" s="117" t="s">
        <v>800</v>
      </c>
      <c r="J976" s="96" t="s">
        <v>63</v>
      </c>
      <c r="K976" s="96" t="s">
        <v>793</v>
      </c>
      <c r="L976" s="96">
        <v>2015</v>
      </c>
    </row>
    <row r="977" spans="3:12">
      <c r="C977" s="169" t="s">
        <v>986</v>
      </c>
      <c r="D977" s="117">
        <v>0</v>
      </c>
      <c r="E977" s="117">
        <f t="shared" si="26"/>
        <v>0</v>
      </c>
      <c r="F977" s="117" t="s">
        <v>800</v>
      </c>
      <c r="J977" s="96" t="s">
        <v>63</v>
      </c>
      <c r="K977" s="96" t="s">
        <v>793</v>
      </c>
      <c r="L977" s="96">
        <v>2015</v>
      </c>
    </row>
    <row r="978" spans="3:12">
      <c r="C978" s="169" t="s">
        <v>987</v>
      </c>
      <c r="D978" s="117">
        <v>1.4</v>
      </c>
      <c r="E978" s="117">
        <f t="shared" si="26"/>
        <v>0.34339619999999998</v>
      </c>
      <c r="F978" s="117" t="s">
        <v>800</v>
      </c>
      <c r="J978" s="96" t="s">
        <v>63</v>
      </c>
      <c r="K978" s="96" t="s">
        <v>793</v>
      </c>
      <c r="L978" s="96">
        <v>2015</v>
      </c>
    </row>
    <row r="979" spans="3:12">
      <c r="C979" s="169" t="s">
        <v>988</v>
      </c>
      <c r="D979" s="117">
        <v>0</v>
      </c>
      <c r="E979" s="117">
        <f t="shared" si="26"/>
        <v>0</v>
      </c>
      <c r="F979" s="117" t="s">
        <v>800</v>
      </c>
      <c r="J979" s="96" t="s">
        <v>63</v>
      </c>
      <c r="K979" s="96" t="s">
        <v>793</v>
      </c>
      <c r="L979" s="96">
        <v>2015</v>
      </c>
    </row>
    <row r="980" spans="3:12">
      <c r="C980" s="168" t="s">
        <v>990</v>
      </c>
      <c r="D980" s="127">
        <v>1.2</v>
      </c>
      <c r="E980" s="117">
        <f t="shared" si="26"/>
        <v>0.29433959999999998</v>
      </c>
      <c r="F980" s="117" t="s">
        <v>800</v>
      </c>
      <c r="J980" s="96" t="s">
        <v>63</v>
      </c>
      <c r="K980" s="96" t="s">
        <v>793</v>
      </c>
      <c r="L980" s="96">
        <v>2015</v>
      </c>
    </row>
    <row r="981" spans="3:12">
      <c r="C981" s="168" t="s">
        <v>996</v>
      </c>
      <c r="D981" s="117">
        <v>3</v>
      </c>
      <c r="E981" s="117">
        <f t="shared" si="26"/>
        <v>0.73584899999999998</v>
      </c>
      <c r="F981" s="117" t="s">
        <v>800</v>
      </c>
      <c r="J981" s="96" t="s">
        <v>63</v>
      </c>
      <c r="K981" s="96" t="s">
        <v>793</v>
      </c>
      <c r="L981" s="96">
        <v>2015</v>
      </c>
    </row>
    <row r="982" spans="3:12">
      <c r="C982" s="169" t="s">
        <v>272</v>
      </c>
      <c r="D982" s="117">
        <v>10.5</v>
      </c>
      <c r="E982" s="117">
        <f t="shared" si="26"/>
        <v>2.5754714999999999</v>
      </c>
      <c r="F982" s="117" t="s">
        <v>800</v>
      </c>
      <c r="J982" s="96" t="s">
        <v>63</v>
      </c>
      <c r="K982" s="96" t="s">
        <v>793</v>
      </c>
      <c r="L982" s="96">
        <v>2015</v>
      </c>
    </row>
    <row r="983" spans="3:12">
      <c r="C983" s="168" t="s">
        <v>857</v>
      </c>
      <c r="D983" s="117">
        <v>0</v>
      </c>
      <c r="E983" s="117">
        <f t="shared" si="26"/>
        <v>0</v>
      </c>
      <c r="F983" s="117" t="s">
        <v>800</v>
      </c>
      <c r="J983" s="96" t="s">
        <v>63</v>
      </c>
      <c r="K983" s="96" t="s">
        <v>793</v>
      </c>
      <c r="L983" s="96">
        <v>2015</v>
      </c>
    </row>
    <row r="984" spans="3:12">
      <c r="C984" s="169" t="s">
        <v>725</v>
      </c>
      <c r="D984" s="117">
        <v>0</v>
      </c>
      <c r="E984" s="117">
        <f t="shared" si="26"/>
        <v>0</v>
      </c>
      <c r="F984" s="117" t="s">
        <v>800</v>
      </c>
      <c r="J984" s="96" t="s">
        <v>63</v>
      </c>
      <c r="K984" s="96" t="s">
        <v>793</v>
      </c>
      <c r="L984" s="96">
        <v>2015</v>
      </c>
    </row>
    <row r="985" spans="3:12">
      <c r="C985" s="168" t="s">
        <v>1003</v>
      </c>
      <c r="D985" s="117">
        <v>0</v>
      </c>
      <c r="E985" s="117">
        <f t="shared" si="26"/>
        <v>0</v>
      </c>
      <c r="F985" s="117" t="s">
        <v>800</v>
      </c>
      <c r="J985" s="96" t="s">
        <v>63</v>
      </c>
      <c r="K985" s="96" t="s">
        <v>793</v>
      </c>
      <c r="L985" s="96">
        <v>2015</v>
      </c>
    </row>
    <row r="986" spans="3:12">
      <c r="C986" s="169" t="s">
        <v>181</v>
      </c>
      <c r="D986" s="117">
        <v>0</v>
      </c>
      <c r="E986" s="117">
        <f t="shared" si="26"/>
        <v>0</v>
      </c>
      <c r="F986" s="117" t="s">
        <v>800</v>
      </c>
      <c r="J986" s="96" t="s">
        <v>63</v>
      </c>
      <c r="K986" s="96" t="s">
        <v>793</v>
      </c>
      <c r="L986" s="96">
        <v>2015</v>
      </c>
    </row>
    <row r="987" spans="3:12">
      <c r="C987" s="168" t="s">
        <v>1012</v>
      </c>
      <c r="D987" s="117">
        <v>1.9</v>
      </c>
      <c r="E987" s="117">
        <f t="shared" si="26"/>
        <v>0.4660377</v>
      </c>
      <c r="F987" s="117" t="s">
        <v>800</v>
      </c>
      <c r="J987" s="96" t="s">
        <v>63</v>
      </c>
      <c r="K987" s="96" t="s">
        <v>793</v>
      </c>
      <c r="L987" s="96">
        <v>2015</v>
      </c>
    </row>
    <row r="988" spans="3:12">
      <c r="C988" s="168" t="s">
        <v>1014</v>
      </c>
      <c r="D988" s="117">
        <v>0.2</v>
      </c>
      <c r="E988" s="117">
        <f t="shared" si="26"/>
        <v>4.9056600000000006E-2</v>
      </c>
      <c r="F988" s="117" t="s">
        <v>800</v>
      </c>
      <c r="J988" s="96" t="s">
        <v>63</v>
      </c>
      <c r="K988" s="96" t="s">
        <v>793</v>
      </c>
      <c r="L988" s="96">
        <v>2015</v>
      </c>
    </row>
    <row r="989" spans="3:12">
      <c r="C989" s="168" t="s">
        <v>1015</v>
      </c>
      <c r="D989" s="117">
        <v>0.4</v>
      </c>
      <c r="E989" s="117">
        <f t="shared" si="26"/>
        <v>9.8113200000000012E-2</v>
      </c>
      <c r="F989" s="117" t="s">
        <v>800</v>
      </c>
      <c r="J989" s="96" t="s">
        <v>63</v>
      </c>
      <c r="K989" s="96" t="s">
        <v>793</v>
      </c>
      <c r="L989" s="96">
        <v>2015</v>
      </c>
    </row>
    <row r="990" spans="3:12">
      <c r="C990" s="168" t="s">
        <v>1016</v>
      </c>
      <c r="D990" s="117">
        <v>1</v>
      </c>
      <c r="E990" s="117">
        <f t="shared" si="26"/>
        <v>0.245283</v>
      </c>
      <c r="F990" s="117" t="s">
        <v>800</v>
      </c>
      <c r="J990" s="96" t="s">
        <v>63</v>
      </c>
      <c r="K990" s="96" t="s">
        <v>793</v>
      </c>
      <c r="L990" s="96">
        <v>2015</v>
      </c>
    </row>
    <row r="991" spans="3:12">
      <c r="C991" s="169" t="s">
        <v>939</v>
      </c>
      <c r="D991" s="117">
        <v>0</v>
      </c>
      <c r="E991" s="117">
        <f t="shared" si="26"/>
        <v>0</v>
      </c>
      <c r="F991" s="117" t="s">
        <v>800</v>
      </c>
      <c r="J991" s="96" t="s">
        <v>63</v>
      </c>
      <c r="K991" s="96" t="s">
        <v>793</v>
      </c>
      <c r="L991" s="96">
        <v>2015</v>
      </c>
    </row>
    <row r="992" spans="3:12">
      <c r="C992" s="168" t="s">
        <v>872</v>
      </c>
      <c r="D992" s="117">
        <v>6.7</v>
      </c>
      <c r="E992" s="117">
        <f t="shared" si="26"/>
        <v>1.6433961000000001</v>
      </c>
      <c r="F992" s="117" t="s">
        <v>800</v>
      </c>
      <c r="J992" s="96" t="s">
        <v>63</v>
      </c>
      <c r="K992" s="96" t="s">
        <v>793</v>
      </c>
      <c r="L992" s="96">
        <v>2015</v>
      </c>
    </row>
    <row r="993" spans="1:18">
      <c r="C993" s="169" t="s">
        <v>1018</v>
      </c>
      <c r="D993" s="117">
        <v>0</v>
      </c>
      <c r="E993" s="117">
        <f t="shared" si="26"/>
        <v>0</v>
      </c>
      <c r="F993" s="117" t="s">
        <v>800</v>
      </c>
      <c r="J993" s="96" t="s">
        <v>63</v>
      </c>
      <c r="K993" s="96" t="s">
        <v>793</v>
      </c>
      <c r="L993" s="96">
        <v>2015</v>
      </c>
    </row>
    <row r="994" spans="1:18" s="133" customFormat="1">
      <c r="A994" s="130"/>
      <c r="B994" s="130"/>
      <c r="C994" s="158" t="s">
        <v>883</v>
      </c>
      <c r="D994" s="133">
        <v>1.1000000000000001</v>
      </c>
      <c r="E994" s="117">
        <f t="shared" si="26"/>
        <v>0.26981130000000003</v>
      </c>
      <c r="F994" s="130" t="s">
        <v>800</v>
      </c>
      <c r="G994" s="130"/>
      <c r="H994" s="130"/>
      <c r="I994" s="130"/>
      <c r="J994" s="124" t="s">
        <v>63</v>
      </c>
      <c r="K994" s="124" t="s">
        <v>793</v>
      </c>
      <c r="L994" s="124">
        <v>2015</v>
      </c>
      <c r="M994" s="130"/>
      <c r="N994" s="130"/>
      <c r="O994" s="130"/>
      <c r="P994" s="130"/>
      <c r="Q994" s="130"/>
      <c r="R994" s="130"/>
    </row>
    <row r="995" spans="1:18" s="196" customFormat="1">
      <c r="A995" s="195" t="s">
        <v>2163</v>
      </c>
      <c r="B995" s="195"/>
      <c r="C995" s="195"/>
      <c r="D995" s="195"/>
      <c r="E995" s="195"/>
      <c r="F995" s="195"/>
      <c r="G995" s="195"/>
      <c r="H995" s="195" t="s">
        <v>2078</v>
      </c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</row>
    <row r="996" spans="1:18">
      <c r="C996" s="11" t="s">
        <v>1007</v>
      </c>
      <c r="D996" s="11">
        <v>0.1</v>
      </c>
      <c r="E996" s="11" t="s">
        <v>456</v>
      </c>
      <c r="J996" s="11" t="s">
        <v>142</v>
      </c>
      <c r="K996" s="11" t="s">
        <v>1373</v>
      </c>
      <c r="L996" s="11">
        <v>1990</v>
      </c>
    </row>
    <row r="997" spans="1:18">
      <c r="C997" s="11" t="s">
        <v>1352</v>
      </c>
      <c r="D997" s="11">
        <v>0</v>
      </c>
      <c r="E997" s="11" t="s">
        <v>456</v>
      </c>
      <c r="J997" s="11" t="s">
        <v>142</v>
      </c>
      <c r="K997" s="11" t="s">
        <v>1373</v>
      </c>
      <c r="L997" s="11">
        <v>1990</v>
      </c>
    </row>
    <row r="998" spans="1:18">
      <c r="C998" s="11" t="s">
        <v>1575</v>
      </c>
      <c r="D998" s="11">
        <v>0</v>
      </c>
      <c r="E998" s="11" t="s">
        <v>456</v>
      </c>
      <c r="J998" s="11" t="s">
        <v>142</v>
      </c>
      <c r="K998" s="11" t="s">
        <v>1373</v>
      </c>
      <c r="L998" s="11">
        <v>1990</v>
      </c>
    </row>
    <row r="999" spans="1:18">
      <c r="C999" s="11" t="s">
        <v>1576</v>
      </c>
      <c r="D999" s="11">
        <v>3.3</v>
      </c>
      <c r="E999" s="11" t="s">
        <v>456</v>
      </c>
      <c r="J999" s="11" t="s">
        <v>142</v>
      </c>
      <c r="K999" s="11" t="s">
        <v>1373</v>
      </c>
      <c r="L999" s="11">
        <v>1990</v>
      </c>
    </row>
    <row r="1000" spans="1:18">
      <c r="C1000" s="11" t="s">
        <v>1260</v>
      </c>
      <c r="D1000" s="11">
        <v>11.6</v>
      </c>
      <c r="E1000" s="11" t="s">
        <v>456</v>
      </c>
      <c r="J1000" s="11" t="s">
        <v>142</v>
      </c>
      <c r="K1000" s="11" t="s">
        <v>1373</v>
      </c>
      <c r="L1000" s="11">
        <v>1990</v>
      </c>
    </row>
    <row r="1001" spans="1:18">
      <c r="C1001" s="11" t="s">
        <v>1378</v>
      </c>
      <c r="D1001" s="11">
        <v>0.2</v>
      </c>
      <c r="E1001" s="11" t="s">
        <v>456</v>
      </c>
      <c r="J1001" s="11" t="s">
        <v>142</v>
      </c>
      <c r="K1001" s="11" t="s">
        <v>1373</v>
      </c>
      <c r="L1001" s="11">
        <v>1990</v>
      </c>
    </row>
    <row r="1002" spans="1:18">
      <c r="C1002" s="11" t="s">
        <v>831</v>
      </c>
      <c r="D1002" s="11">
        <v>0.2</v>
      </c>
      <c r="E1002" s="11" t="s">
        <v>456</v>
      </c>
      <c r="J1002" s="11" t="s">
        <v>142</v>
      </c>
      <c r="K1002" s="11" t="s">
        <v>1373</v>
      </c>
      <c r="L1002" s="11">
        <v>1990</v>
      </c>
    </row>
    <row r="1003" spans="1:18">
      <c r="C1003" s="11" t="s">
        <v>1577</v>
      </c>
      <c r="D1003" s="11">
        <v>0.3</v>
      </c>
      <c r="E1003" s="11" t="s">
        <v>456</v>
      </c>
      <c r="J1003" s="11" t="s">
        <v>142</v>
      </c>
      <c r="K1003" s="11" t="s">
        <v>1373</v>
      </c>
      <c r="L1003" s="11">
        <v>1990</v>
      </c>
    </row>
    <row r="1004" spans="1:18">
      <c r="C1004" s="11" t="s">
        <v>442</v>
      </c>
      <c r="D1004" s="11">
        <v>5.4</v>
      </c>
      <c r="E1004" s="11" t="s">
        <v>456</v>
      </c>
      <c r="J1004" s="11" t="s">
        <v>142</v>
      </c>
      <c r="K1004" s="11" t="s">
        <v>1373</v>
      </c>
      <c r="L1004" s="11">
        <v>1990</v>
      </c>
    </row>
    <row r="1005" spans="1:18">
      <c r="C1005" s="11" t="s">
        <v>825</v>
      </c>
      <c r="D1005" s="11">
        <v>31.6</v>
      </c>
      <c r="E1005" s="11" t="s">
        <v>456</v>
      </c>
      <c r="J1005" s="11" t="s">
        <v>142</v>
      </c>
      <c r="K1005" s="11" t="s">
        <v>1373</v>
      </c>
      <c r="L1005" s="11">
        <v>1990</v>
      </c>
    </row>
    <row r="1006" spans="1:18">
      <c r="C1006" s="11" t="s">
        <v>272</v>
      </c>
      <c r="D1006" s="11">
        <v>21.8</v>
      </c>
      <c r="E1006" s="11" t="s">
        <v>456</v>
      </c>
      <c r="J1006" s="11" t="s">
        <v>142</v>
      </c>
      <c r="K1006" s="11" t="s">
        <v>1373</v>
      </c>
      <c r="L1006" s="11">
        <v>1990</v>
      </c>
    </row>
    <row r="1007" spans="1:18">
      <c r="C1007" s="11" t="s">
        <v>1381</v>
      </c>
      <c r="D1007" s="11">
        <v>0</v>
      </c>
      <c r="E1007" s="11" t="s">
        <v>456</v>
      </c>
      <c r="J1007" s="11" t="s">
        <v>142</v>
      </c>
      <c r="K1007" s="11" t="s">
        <v>1373</v>
      </c>
      <c r="L1007" s="11">
        <v>1990</v>
      </c>
    </row>
    <row r="1008" spans="1:18">
      <c r="C1008" s="11" t="s">
        <v>1382</v>
      </c>
      <c r="D1008" s="11">
        <v>5.0999999999999996</v>
      </c>
      <c r="E1008" s="11" t="s">
        <v>456</v>
      </c>
      <c r="J1008" s="11" t="s">
        <v>142</v>
      </c>
      <c r="K1008" s="11" t="s">
        <v>1373</v>
      </c>
      <c r="L1008" s="11">
        <v>1990</v>
      </c>
    </row>
    <row r="1009" spans="3:12">
      <c r="C1009" s="11" t="s">
        <v>1383</v>
      </c>
      <c r="D1009" s="11">
        <v>2.2999999999999998</v>
      </c>
      <c r="E1009" s="11" t="s">
        <v>456</v>
      </c>
      <c r="J1009" s="11" t="s">
        <v>142</v>
      </c>
      <c r="K1009" s="11" t="s">
        <v>1373</v>
      </c>
      <c r="L1009" s="11">
        <v>1990</v>
      </c>
    </row>
    <row r="1010" spans="3:12">
      <c r="C1010" s="11" t="s">
        <v>1384</v>
      </c>
      <c r="D1010" s="11">
        <v>15.8</v>
      </c>
      <c r="E1010" s="11" t="s">
        <v>456</v>
      </c>
      <c r="J1010" s="11" t="s">
        <v>142</v>
      </c>
      <c r="K1010" s="11" t="s">
        <v>1373</v>
      </c>
      <c r="L1010" s="11">
        <v>1990</v>
      </c>
    </row>
    <row r="1011" spans="3:12">
      <c r="C1011" s="11" t="s">
        <v>1578</v>
      </c>
      <c r="D1011" s="11">
        <v>0</v>
      </c>
      <c r="E1011" s="11" t="s">
        <v>456</v>
      </c>
      <c r="J1011" s="11" t="s">
        <v>142</v>
      </c>
      <c r="K1011" s="11" t="s">
        <v>1373</v>
      </c>
      <c r="L1011" s="11">
        <v>1990</v>
      </c>
    </row>
    <row r="1012" spans="3:12">
      <c r="C1012" s="15" t="s">
        <v>181</v>
      </c>
      <c r="D1012" s="11">
        <v>0</v>
      </c>
      <c r="E1012" s="11" t="s">
        <v>456</v>
      </c>
      <c r="J1012" s="11" t="s">
        <v>142</v>
      </c>
      <c r="K1012" s="11" t="s">
        <v>1373</v>
      </c>
      <c r="L1012" s="11">
        <v>1990</v>
      </c>
    </row>
    <row r="1013" spans="3:12">
      <c r="C1013" s="11" t="s">
        <v>1390</v>
      </c>
      <c r="D1013" s="11">
        <v>0</v>
      </c>
      <c r="E1013" s="11" t="s">
        <v>456</v>
      </c>
      <c r="J1013" s="11" t="s">
        <v>142</v>
      </c>
      <c r="K1013" s="11" t="s">
        <v>1373</v>
      </c>
      <c r="L1013" s="11">
        <v>1990</v>
      </c>
    </row>
    <row r="1014" spans="3:12">
      <c r="C1014" s="11" t="s">
        <v>1391</v>
      </c>
      <c r="D1014" s="11">
        <v>2.2000000000000002</v>
      </c>
      <c r="E1014" s="11" t="s">
        <v>456</v>
      </c>
      <c r="J1014" s="11" t="s">
        <v>142</v>
      </c>
      <c r="K1014" s="11" t="s">
        <v>1373</v>
      </c>
      <c r="L1014" s="11">
        <v>1990</v>
      </c>
    </row>
    <row r="1015" spans="3:12">
      <c r="C1015" s="11" t="s">
        <v>1392</v>
      </c>
      <c r="D1015" s="11">
        <v>0</v>
      </c>
      <c r="E1015" s="11" t="s">
        <v>456</v>
      </c>
      <c r="J1015" s="11" t="s">
        <v>142</v>
      </c>
      <c r="K1015" s="11" t="s">
        <v>1373</v>
      </c>
      <c r="L1015" s="11">
        <v>1990</v>
      </c>
    </row>
    <row r="1016" spans="3:12">
      <c r="C1016" s="11" t="s">
        <v>1007</v>
      </c>
      <c r="D1016" s="11">
        <v>0.1</v>
      </c>
      <c r="E1016" s="11" t="s">
        <v>456</v>
      </c>
      <c r="J1016" s="11" t="s">
        <v>142</v>
      </c>
      <c r="K1016" s="11" t="s">
        <v>1373</v>
      </c>
      <c r="L1016" s="11">
        <v>1991</v>
      </c>
    </row>
    <row r="1017" spans="3:12">
      <c r="C1017" s="11" t="s">
        <v>1352</v>
      </c>
      <c r="D1017" s="11">
        <v>0.1</v>
      </c>
      <c r="E1017" s="11" t="s">
        <v>456</v>
      </c>
      <c r="J1017" s="11" t="s">
        <v>142</v>
      </c>
      <c r="K1017" s="11" t="s">
        <v>1373</v>
      </c>
      <c r="L1017" s="11">
        <v>1991</v>
      </c>
    </row>
    <row r="1018" spans="3:12">
      <c r="C1018" s="11" t="s">
        <v>1575</v>
      </c>
      <c r="D1018" s="11">
        <v>0</v>
      </c>
      <c r="E1018" s="11" t="s">
        <v>456</v>
      </c>
      <c r="J1018" s="11" t="s">
        <v>142</v>
      </c>
      <c r="K1018" s="11" t="s">
        <v>1373</v>
      </c>
      <c r="L1018" s="11">
        <v>1991</v>
      </c>
    </row>
    <row r="1019" spans="3:12">
      <c r="C1019" s="11" t="s">
        <v>1576</v>
      </c>
      <c r="D1019" s="11">
        <v>9.3000000000000007</v>
      </c>
      <c r="E1019" s="11" t="s">
        <v>456</v>
      </c>
      <c r="J1019" s="11" t="s">
        <v>142</v>
      </c>
      <c r="K1019" s="11" t="s">
        <v>1373</v>
      </c>
      <c r="L1019" s="11">
        <v>1991</v>
      </c>
    </row>
    <row r="1020" spans="3:12">
      <c r="C1020" s="11" t="s">
        <v>1260</v>
      </c>
      <c r="D1020" s="11">
        <v>13.6</v>
      </c>
      <c r="E1020" s="11" t="s">
        <v>456</v>
      </c>
      <c r="J1020" s="11" t="s">
        <v>142</v>
      </c>
      <c r="K1020" s="11" t="s">
        <v>1373</v>
      </c>
      <c r="L1020" s="11">
        <v>1991</v>
      </c>
    </row>
    <row r="1021" spans="3:12">
      <c r="C1021" s="11" t="s">
        <v>1378</v>
      </c>
      <c r="D1021" s="11">
        <v>8.8000000000000007</v>
      </c>
      <c r="E1021" s="11" t="s">
        <v>456</v>
      </c>
      <c r="J1021" s="11" t="s">
        <v>142</v>
      </c>
      <c r="K1021" s="11" t="s">
        <v>1373</v>
      </c>
      <c r="L1021" s="11">
        <v>1991</v>
      </c>
    </row>
    <row r="1022" spans="3:12">
      <c r="C1022" s="11" t="s">
        <v>831</v>
      </c>
      <c r="D1022" s="11">
        <v>0.5</v>
      </c>
      <c r="E1022" s="11" t="s">
        <v>456</v>
      </c>
      <c r="J1022" s="11" t="s">
        <v>142</v>
      </c>
      <c r="K1022" s="11" t="s">
        <v>1373</v>
      </c>
      <c r="L1022" s="11">
        <v>1991</v>
      </c>
    </row>
    <row r="1023" spans="3:12">
      <c r="C1023" s="11" t="s">
        <v>1577</v>
      </c>
      <c r="D1023" s="11">
        <v>0</v>
      </c>
      <c r="E1023" s="11" t="s">
        <v>456</v>
      </c>
      <c r="J1023" s="11" t="s">
        <v>142</v>
      </c>
      <c r="K1023" s="11" t="s">
        <v>1373</v>
      </c>
      <c r="L1023" s="11">
        <v>1991</v>
      </c>
    </row>
    <row r="1024" spans="3:12">
      <c r="C1024" s="11" t="s">
        <v>442</v>
      </c>
      <c r="D1024" s="11">
        <v>14.6</v>
      </c>
      <c r="E1024" s="11" t="s">
        <v>456</v>
      </c>
      <c r="J1024" s="11" t="s">
        <v>142</v>
      </c>
      <c r="K1024" s="11" t="s">
        <v>1373</v>
      </c>
      <c r="L1024" s="11">
        <v>1991</v>
      </c>
    </row>
    <row r="1025" spans="3:12">
      <c r="C1025" s="11" t="s">
        <v>825</v>
      </c>
      <c r="D1025" s="11">
        <v>3.9</v>
      </c>
      <c r="E1025" s="11" t="s">
        <v>456</v>
      </c>
      <c r="J1025" s="11" t="s">
        <v>142</v>
      </c>
      <c r="K1025" s="11" t="s">
        <v>1373</v>
      </c>
      <c r="L1025" s="11">
        <v>1991</v>
      </c>
    </row>
    <row r="1026" spans="3:12">
      <c r="C1026" s="11" t="s">
        <v>272</v>
      </c>
      <c r="D1026" s="11">
        <v>25.6</v>
      </c>
      <c r="E1026" s="11" t="s">
        <v>456</v>
      </c>
      <c r="J1026" s="11" t="s">
        <v>142</v>
      </c>
      <c r="K1026" s="11" t="s">
        <v>1373</v>
      </c>
      <c r="L1026" s="11">
        <v>1991</v>
      </c>
    </row>
    <row r="1027" spans="3:12">
      <c r="C1027" s="11" t="s">
        <v>1381</v>
      </c>
      <c r="D1027" s="11">
        <v>0</v>
      </c>
      <c r="E1027" s="11" t="s">
        <v>456</v>
      </c>
      <c r="J1027" s="11" t="s">
        <v>142</v>
      </c>
      <c r="K1027" s="11" t="s">
        <v>1373</v>
      </c>
      <c r="L1027" s="11">
        <v>1991</v>
      </c>
    </row>
    <row r="1028" spans="3:12">
      <c r="C1028" s="11" t="s">
        <v>1382</v>
      </c>
      <c r="D1028" s="11">
        <v>6.3</v>
      </c>
      <c r="E1028" s="11" t="s">
        <v>456</v>
      </c>
      <c r="J1028" s="11" t="s">
        <v>142</v>
      </c>
      <c r="K1028" s="11" t="s">
        <v>1373</v>
      </c>
      <c r="L1028" s="11">
        <v>1991</v>
      </c>
    </row>
    <row r="1029" spans="3:12">
      <c r="C1029" s="11" t="s">
        <v>1383</v>
      </c>
      <c r="D1029" s="11">
        <v>5.5</v>
      </c>
      <c r="E1029" s="11" t="s">
        <v>456</v>
      </c>
      <c r="J1029" s="11" t="s">
        <v>142</v>
      </c>
      <c r="K1029" s="11" t="s">
        <v>1373</v>
      </c>
      <c r="L1029" s="11">
        <v>1991</v>
      </c>
    </row>
    <row r="1030" spans="3:12">
      <c r="C1030" s="11" t="s">
        <v>1384</v>
      </c>
      <c r="D1030" s="11">
        <v>6.6</v>
      </c>
      <c r="E1030" s="11" t="s">
        <v>456</v>
      </c>
      <c r="J1030" s="11" t="s">
        <v>142</v>
      </c>
      <c r="K1030" s="11" t="s">
        <v>1373</v>
      </c>
      <c r="L1030" s="11">
        <v>1991</v>
      </c>
    </row>
    <row r="1031" spans="3:12">
      <c r="C1031" s="11" t="s">
        <v>1578</v>
      </c>
      <c r="D1031" s="11">
        <v>0</v>
      </c>
      <c r="E1031" s="11" t="s">
        <v>456</v>
      </c>
      <c r="J1031" s="11" t="s">
        <v>142</v>
      </c>
      <c r="K1031" s="11" t="s">
        <v>1373</v>
      </c>
      <c r="L1031" s="11">
        <v>1991</v>
      </c>
    </row>
    <row r="1032" spans="3:12">
      <c r="C1032" s="15" t="s">
        <v>181</v>
      </c>
      <c r="D1032" s="11">
        <v>0</v>
      </c>
      <c r="E1032" s="11" t="s">
        <v>456</v>
      </c>
      <c r="J1032" s="11" t="s">
        <v>142</v>
      </c>
      <c r="K1032" s="11" t="s">
        <v>1373</v>
      </c>
      <c r="L1032" s="11">
        <v>1991</v>
      </c>
    </row>
    <row r="1033" spans="3:12">
      <c r="C1033" s="11" t="s">
        <v>1390</v>
      </c>
      <c r="D1033" s="11">
        <v>4.0999999999999996</v>
      </c>
      <c r="E1033" s="11" t="s">
        <v>456</v>
      </c>
      <c r="J1033" s="11" t="s">
        <v>142</v>
      </c>
      <c r="K1033" s="11" t="s">
        <v>1373</v>
      </c>
      <c r="L1033" s="11">
        <v>1991</v>
      </c>
    </row>
    <row r="1034" spans="3:12">
      <c r="C1034" s="11" t="s">
        <v>1391</v>
      </c>
      <c r="D1034" s="11">
        <v>1.1000000000000001</v>
      </c>
      <c r="E1034" s="11" t="s">
        <v>456</v>
      </c>
      <c r="J1034" s="11" t="s">
        <v>142</v>
      </c>
      <c r="K1034" s="11" t="s">
        <v>1373</v>
      </c>
      <c r="L1034" s="11">
        <v>1991</v>
      </c>
    </row>
    <row r="1035" spans="3:12">
      <c r="C1035" s="11" t="s">
        <v>1392</v>
      </c>
      <c r="D1035" s="11">
        <v>0</v>
      </c>
      <c r="E1035" s="11" t="s">
        <v>456</v>
      </c>
      <c r="J1035" s="11" t="s">
        <v>142</v>
      </c>
      <c r="K1035" s="11" t="s">
        <v>1373</v>
      </c>
      <c r="L1035" s="11">
        <v>1991</v>
      </c>
    </row>
    <row r="1036" spans="3:12">
      <c r="C1036" s="11" t="s">
        <v>1007</v>
      </c>
      <c r="D1036" s="11">
        <v>0.7</v>
      </c>
      <c r="E1036" s="11" t="s">
        <v>456</v>
      </c>
      <c r="J1036" s="11" t="s">
        <v>142</v>
      </c>
      <c r="K1036" s="11" t="s">
        <v>2162</v>
      </c>
      <c r="L1036" s="11">
        <v>1990</v>
      </c>
    </row>
    <row r="1037" spans="3:12">
      <c r="C1037" s="11" t="s">
        <v>1352</v>
      </c>
      <c r="D1037" s="11">
        <v>8.6</v>
      </c>
      <c r="E1037" s="11" t="s">
        <v>456</v>
      </c>
      <c r="J1037" s="11" t="s">
        <v>142</v>
      </c>
      <c r="K1037" s="11" t="s">
        <v>2162</v>
      </c>
      <c r="L1037" s="11">
        <v>1990</v>
      </c>
    </row>
    <row r="1038" spans="3:12">
      <c r="C1038" s="11" t="s">
        <v>1575</v>
      </c>
      <c r="D1038" s="11">
        <v>0</v>
      </c>
      <c r="E1038" s="11" t="s">
        <v>456</v>
      </c>
      <c r="J1038" s="11" t="s">
        <v>142</v>
      </c>
      <c r="K1038" s="11" t="s">
        <v>2162</v>
      </c>
      <c r="L1038" s="11">
        <v>1990</v>
      </c>
    </row>
    <row r="1039" spans="3:12">
      <c r="C1039" s="11" t="s">
        <v>1576</v>
      </c>
      <c r="D1039" s="11">
        <v>4.9000000000000004</v>
      </c>
      <c r="E1039" s="11" t="s">
        <v>456</v>
      </c>
      <c r="J1039" s="11" t="s">
        <v>142</v>
      </c>
      <c r="K1039" s="11" t="s">
        <v>2162</v>
      </c>
      <c r="L1039" s="11">
        <v>1990</v>
      </c>
    </row>
    <row r="1040" spans="3:12">
      <c r="C1040" s="11" t="s">
        <v>1260</v>
      </c>
      <c r="D1040" s="11">
        <v>19.899999999999999</v>
      </c>
      <c r="E1040" s="11" t="s">
        <v>456</v>
      </c>
      <c r="J1040" s="11" t="s">
        <v>142</v>
      </c>
      <c r="K1040" s="11" t="s">
        <v>2162</v>
      </c>
      <c r="L1040" s="11">
        <v>1990</v>
      </c>
    </row>
    <row r="1041" spans="1:18">
      <c r="C1041" s="11" t="s">
        <v>1378</v>
      </c>
      <c r="D1041" s="11">
        <v>0.2</v>
      </c>
      <c r="E1041" s="11" t="s">
        <v>456</v>
      </c>
      <c r="J1041" s="11" t="s">
        <v>142</v>
      </c>
      <c r="K1041" s="11" t="s">
        <v>2162</v>
      </c>
      <c r="L1041" s="11">
        <v>1990</v>
      </c>
    </row>
    <row r="1042" spans="1:18">
      <c r="C1042" s="11" t="s">
        <v>831</v>
      </c>
      <c r="D1042" s="11">
        <v>0.2</v>
      </c>
      <c r="E1042" s="11" t="s">
        <v>456</v>
      </c>
      <c r="J1042" s="11" t="s">
        <v>142</v>
      </c>
      <c r="K1042" s="11" t="s">
        <v>2162</v>
      </c>
      <c r="L1042" s="11">
        <v>1990</v>
      </c>
    </row>
    <row r="1043" spans="1:18">
      <c r="C1043" s="11" t="s">
        <v>1577</v>
      </c>
      <c r="D1043" s="11">
        <v>0</v>
      </c>
      <c r="E1043" s="11" t="s">
        <v>456</v>
      </c>
      <c r="J1043" s="11" t="s">
        <v>142</v>
      </c>
      <c r="K1043" s="11" t="s">
        <v>2162</v>
      </c>
      <c r="L1043" s="11">
        <v>1990</v>
      </c>
    </row>
    <row r="1044" spans="1:18">
      <c r="C1044" s="11" t="s">
        <v>442</v>
      </c>
      <c r="D1044" s="11">
        <v>25.7</v>
      </c>
      <c r="E1044" s="11" t="s">
        <v>456</v>
      </c>
      <c r="J1044" s="11" t="s">
        <v>142</v>
      </c>
      <c r="K1044" s="11" t="s">
        <v>2162</v>
      </c>
      <c r="L1044" s="11">
        <v>1990</v>
      </c>
    </row>
    <row r="1045" spans="1:18">
      <c r="C1045" s="11" t="s">
        <v>825</v>
      </c>
      <c r="D1045" s="11">
        <v>4.9000000000000004</v>
      </c>
      <c r="E1045" s="11" t="s">
        <v>456</v>
      </c>
      <c r="J1045" s="11" t="s">
        <v>142</v>
      </c>
      <c r="K1045" s="11" t="s">
        <v>2162</v>
      </c>
      <c r="L1045" s="11">
        <v>1990</v>
      </c>
    </row>
    <row r="1046" spans="1:18">
      <c r="C1046" s="11" t="s">
        <v>272</v>
      </c>
      <c r="D1046" s="11">
        <v>0</v>
      </c>
      <c r="E1046" s="11" t="s">
        <v>456</v>
      </c>
      <c r="J1046" s="11" t="s">
        <v>142</v>
      </c>
      <c r="K1046" s="11" t="s">
        <v>2162</v>
      </c>
      <c r="L1046" s="11">
        <v>1990</v>
      </c>
    </row>
    <row r="1047" spans="1:18">
      <c r="C1047" s="11" t="s">
        <v>1381</v>
      </c>
      <c r="D1047" s="11">
        <v>0</v>
      </c>
      <c r="E1047" s="11" t="s">
        <v>456</v>
      </c>
      <c r="J1047" s="11" t="s">
        <v>142</v>
      </c>
      <c r="K1047" s="11" t="s">
        <v>2162</v>
      </c>
      <c r="L1047" s="11">
        <v>1990</v>
      </c>
    </row>
    <row r="1048" spans="1:18">
      <c r="C1048" s="11" t="s">
        <v>1382</v>
      </c>
      <c r="D1048" s="11">
        <v>0</v>
      </c>
      <c r="E1048" s="11" t="s">
        <v>456</v>
      </c>
      <c r="J1048" s="11" t="s">
        <v>142</v>
      </c>
      <c r="K1048" s="11" t="s">
        <v>2162</v>
      </c>
      <c r="L1048" s="11">
        <v>1990</v>
      </c>
    </row>
    <row r="1049" spans="1:18">
      <c r="C1049" s="11" t="s">
        <v>1383</v>
      </c>
      <c r="D1049" s="11">
        <v>0</v>
      </c>
      <c r="E1049" s="11" t="s">
        <v>456</v>
      </c>
      <c r="J1049" s="11" t="s">
        <v>142</v>
      </c>
      <c r="K1049" s="11" t="s">
        <v>2162</v>
      </c>
      <c r="L1049" s="11">
        <v>1990</v>
      </c>
    </row>
    <row r="1050" spans="1:18">
      <c r="C1050" s="11" t="s">
        <v>1384</v>
      </c>
      <c r="D1050" s="11">
        <v>12.6</v>
      </c>
      <c r="E1050" s="11" t="s">
        <v>456</v>
      </c>
      <c r="J1050" s="11" t="s">
        <v>142</v>
      </c>
      <c r="K1050" s="11" t="s">
        <v>2162</v>
      </c>
      <c r="L1050" s="11">
        <v>1990</v>
      </c>
    </row>
    <row r="1051" spans="1:18">
      <c r="C1051" s="11" t="s">
        <v>1578</v>
      </c>
      <c r="D1051" s="11">
        <v>0.1</v>
      </c>
      <c r="E1051" s="11" t="s">
        <v>456</v>
      </c>
      <c r="J1051" s="11" t="s">
        <v>142</v>
      </c>
      <c r="K1051" s="11" t="s">
        <v>2162</v>
      </c>
      <c r="L1051" s="11">
        <v>1990</v>
      </c>
    </row>
    <row r="1052" spans="1:18">
      <c r="C1052" s="15" t="s">
        <v>181</v>
      </c>
      <c r="D1052" s="11">
        <v>0.2</v>
      </c>
      <c r="E1052" s="11" t="s">
        <v>456</v>
      </c>
      <c r="J1052" s="11" t="s">
        <v>142</v>
      </c>
      <c r="K1052" s="11" t="s">
        <v>2162</v>
      </c>
      <c r="L1052" s="11">
        <v>1990</v>
      </c>
    </row>
    <row r="1053" spans="1:18">
      <c r="C1053" s="11" t="s">
        <v>1390</v>
      </c>
      <c r="D1053" s="11">
        <v>20.5</v>
      </c>
      <c r="E1053" s="11" t="s">
        <v>456</v>
      </c>
      <c r="J1053" s="11" t="s">
        <v>142</v>
      </c>
      <c r="K1053" s="11" t="s">
        <v>2162</v>
      </c>
      <c r="L1053" s="11">
        <v>1990</v>
      </c>
    </row>
    <row r="1054" spans="1:18">
      <c r="C1054" s="11" t="s">
        <v>1391</v>
      </c>
      <c r="D1054" s="11">
        <v>0.9</v>
      </c>
      <c r="E1054" s="11" t="s">
        <v>456</v>
      </c>
      <c r="J1054" s="11" t="s">
        <v>142</v>
      </c>
      <c r="K1054" s="11" t="s">
        <v>2162</v>
      </c>
      <c r="L1054" s="11">
        <v>1990</v>
      </c>
    </row>
    <row r="1055" spans="1:18" s="133" customFormat="1">
      <c r="A1055" s="130"/>
      <c r="B1055" s="130"/>
      <c r="C1055" s="197" t="s">
        <v>1392</v>
      </c>
      <c r="D1055" s="197">
        <v>0.5</v>
      </c>
      <c r="E1055" s="197" t="s">
        <v>456</v>
      </c>
      <c r="F1055" s="130"/>
      <c r="G1055" s="130"/>
      <c r="H1055" s="130"/>
      <c r="I1055" s="130"/>
      <c r="J1055" s="197" t="s">
        <v>142</v>
      </c>
      <c r="K1055" s="197" t="s">
        <v>2162</v>
      </c>
      <c r="L1055" s="197">
        <v>1990</v>
      </c>
      <c r="M1055" s="130"/>
      <c r="N1055" s="130"/>
      <c r="O1055" s="130"/>
      <c r="P1055" s="130"/>
      <c r="Q1055" s="130"/>
      <c r="R1055" s="130"/>
    </row>
    <row r="1056" spans="1:18" s="196" customFormat="1">
      <c r="A1056" s="195" t="s">
        <v>2163</v>
      </c>
      <c r="B1056" s="195"/>
      <c r="C1056" s="195"/>
      <c r="D1056" s="195"/>
      <c r="E1056" s="195">
        <v>0.37735849999999999</v>
      </c>
      <c r="F1056" s="195"/>
      <c r="G1056" s="195"/>
      <c r="H1056" s="195" t="s">
        <v>2078</v>
      </c>
      <c r="I1056" s="195"/>
      <c r="J1056" s="195"/>
      <c r="K1056" s="195"/>
      <c r="L1056" s="195"/>
      <c r="M1056" s="195"/>
      <c r="N1056" s="195"/>
      <c r="O1056" s="195"/>
      <c r="P1056" s="195"/>
      <c r="Q1056" s="195"/>
      <c r="R1056" s="195"/>
    </row>
    <row r="1057" spans="2:6">
      <c r="B1057" s="172"/>
      <c r="C1057" s="115" t="s">
        <v>896</v>
      </c>
      <c r="D1057" s="117">
        <v>0</v>
      </c>
      <c r="E1057" s="117">
        <f>D1057*E$1056</f>
        <v>0</v>
      </c>
      <c r="F1057" s="11" t="s">
        <v>456</v>
      </c>
    </row>
    <row r="1058" spans="2:6">
      <c r="B1058" s="135"/>
      <c r="C1058" s="148" t="s">
        <v>798</v>
      </c>
      <c r="D1058" s="198">
        <v>15.1</v>
      </c>
      <c r="E1058" s="117">
        <f t="shared" ref="E1058:E1121" si="27">D1058*E$1056</f>
        <v>5.6981133499999999</v>
      </c>
      <c r="F1058" s="11" t="s">
        <v>456</v>
      </c>
    </row>
    <row r="1059" spans="2:6">
      <c r="B1059" s="137"/>
      <c r="C1059" s="97" t="s">
        <v>2010</v>
      </c>
      <c r="D1059" s="117">
        <v>0</v>
      </c>
      <c r="E1059" s="117">
        <f t="shared" si="27"/>
        <v>0</v>
      </c>
      <c r="F1059" s="11" t="s">
        <v>456</v>
      </c>
    </row>
    <row r="1060" spans="2:6">
      <c r="B1060" s="164"/>
      <c r="C1060" s="154" t="s">
        <v>1818</v>
      </c>
      <c r="D1060" s="117">
        <v>0</v>
      </c>
      <c r="E1060" s="117">
        <f t="shared" si="27"/>
        <v>0</v>
      </c>
      <c r="F1060" s="11" t="s">
        <v>456</v>
      </c>
    </row>
    <row r="1061" spans="2:6">
      <c r="B1061" s="165"/>
      <c r="C1061" s="155" t="s">
        <v>1467</v>
      </c>
      <c r="D1061" s="117">
        <v>0</v>
      </c>
      <c r="E1061" s="117">
        <f t="shared" si="27"/>
        <v>0</v>
      </c>
      <c r="F1061" s="11" t="s">
        <v>456</v>
      </c>
    </row>
    <row r="1062" spans="2:6">
      <c r="B1062" s="165"/>
      <c r="C1062" s="155" t="s">
        <v>768</v>
      </c>
      <c r="D1062" s="117">
        <v>0</v>
      </c>
      <c r="E1062" s="117">
        <f t="shared" si="27"/>
        <v>0</v>
      </c>
      <c r="F1062" s="11" t="s">
        <v>456</v>
      </c>
    </row>
    <row r="1063" spans="2:6">
      <c r="B1063" s="165"/>
      <c r="C1063" s="155" t="s">
        <v>1679</v>
      </c>
      <c r="D1063" s="117">
        <v>0</v>
      </c>
      <c r="E1063" s="117">
        <f t="shared" si="27"/>
        <v>0</v>
      </c>
      <c r="F1063" s="11" t="s">
        <v>456</v>
      </c>
    </row>
    <row r="1064" spans="2:6">
      <c r="B1064" s="165"/>
      <c r="C1064" s="155" t="s">
        <v>1819</v>
      </c>
      <c r="D1064" s="117">
        <v>0</v>
      </c>
      <c r="E1064" s="117">
        <f t="shared" si="27"/>
        <v>0</v>
      </c>
      <c r="F1064" s="11" t="s">
        <v>456</v>
      </c>
    </row>
    <row r="1065" spans="2:6">
      <c r="B1065" s="141"/>
      <c r="C1065" s="161" t="s">
        <v>1150</v>
      </c>
      <c r="D1065" s="117">
        <v>0</v>
      </c>
      <c r="E1065" s="117">
        <f t="shared" si="27"/>
        <v>0</v>
      </c>
      <c r="F1065" s="11" t="s">
        <v>456</v>
      </c>
    </row>
    <row r="1066" spans="2:6">
      <c r="B1066" s="165"/>
      <c r="C1066" s="155" t="s">
        <v>928</v>
      </c>
      <c r="D1066" s="117">
        <v>0</v>
      </c>
      <c r="E1066" s="117">
        <f t="shared" si="27"/>
        <v>0</v>
      </c>
      <c r="F1066" s="11" t="s">
        <v>456</v>
      </c>
    </row>
    <row r="1067" spans="2:6">
      <c r="B1067" s="165"/>
      <c r="C1067" s="155" t="s">
        <v>1768</v>
      </c>
      <c r="D1067" s="117">
        <v>0</v>
      </c>
      <c r="E1067" s="117">
        <f t="shared" si="27"/>
        <v>0</v>
      </c>
      <c r="F1067" s="11" t="s">
        <v>456</v>
      </c>
    </row>
    <row r="1068" spans="2:6">
      <c r="B1068" s="141"/>
      <c r="C1068" s="161" t="s">
        <v>822</v>
      </c>
      <c r="D1068" s="198">
        <v>8.9</v>
      </c>
      <c r="E1068" s="117">
        <f t="shared" si="27"/>
        <v>3.3584906499999998</v>
      </c>
      <c r="F1068" s="11" t="s">
        <v>456</v>
      </c>
    </row>
    <row r="1069" spans="2:6">
      <c r="B1069" s="137"/>
      <c r="C1069" s="97" t="s">
        <v>677</v>
      </c>
      <c r="D1069" s="117">
        <v>0</v>
      </c>
      <c r="E1069" s="117">
        <f t="shared" si="27"/>
        <v>0</v>
      </c>
      <c r="F1069" s="11" t="s">
        <v>456</v>
      </c>
    </row>
    <row r="1070" spans="2:6">
      <c r="B1070" s="165"/>
      <c r="C1070" s="155" t="s">
        <v>1485</v>
      </c>
      <c r="D1070" s="117">
        <v>0</v>
      </c>
      <c r="E1070" s="117">
        <f t="shared" si="27"/>
        <v>0</v>
      </c>
      <c r="F1070" s="11" t="s">
        <v>456</v>
      </c>
    </row>
    <row r="1071" spans="2:6">
      <c r="B1071" s="165"/>
      <c r="C1071" s="155" t="s">
        <v>1820</v>
      </c>
      <c r="D1071" s="117">
        <v>0</v>
      </c>
      <c r="E1071" s="117">
        <f t="shared" si="27"/>
        <v>0</v>
      </c>
      <c r="F1071" s="11" t="s">
        <v>456</v>
      </c>
    </row>
    <row r="1072" spans="2:6">
      <c r="B1072" s="135"/>
      <c r="C1072" s="148" t="s">
        <v>1555</v>
      </c>
      <c r="D1072" s="117">
        <v>0</v>
      </c>
      <c r="E1072" s="117">
        <f t="shared" si="27"/>
        <v>0</v>
      </c>
      <c r="F1072" s="11" t="s">
        <v>456</v>
      </c>
    </row>
    <row r="1073" spans="2:18">
      <c r="B1073" s="165"/>
      <c r="C1073" s="155" t="s">
        <v>1486</v>
      </c>
      <c r="D1073" s="117">
        <v>0</v>
      </c>
      <c r="E1073" s="117">
        <f t="shared" si="27"/>
        <v>0</v>
      </c>
      <c r="F1073" s="11" t="s">
        <v>456</v>
      </c>
    </row>
    <row r="1074" spans="2:18">
      <c r="B1074" s="165"/>
      <c r="C1074" s="155" t="s">
        <v>1770</v>
      </c>
      <c r="D1074" s="117">
        <v>0</v>
      </c>
      <c r="E1074" s="117">
        <f t="shared" si="27"/>
        <v>0</v>
      </c>
      <c r="F1074" s="11" t="s">
        <v>456</v>
      </c>
    </row>
    <row r="1075" spans="2:18">
      <c r="B1075" s="165"/>
      <c r="C1075" s="155" t="s">
        <v>1487</v>
      </c>
      <c r="D1075" s="117">
        <v>0</v>
      </c>
      <c r="E1075" s="117">
        <f t="shared" si="27"/>
        <v>0</v>
      </c>
      <c r="F1075" s="11" t="s">
        <v>456</v>
      </c>
    </row>
    <row r="1076" spans="2:18">
      <c r="B1076" s="135"/>
      <c r="C1076" s="156" t="s">
        <v>1821</v>
      </c>
      <c r="D1076" s="117">
        <v>0</v>
      </c>
      <c r="E1076" s="117">
        <f t="shared" si="27"/>
        <v>0</v>
      </c>
      <c r="F1076" s="11" t="s">
        <v>456</v>
      </c>
    </row>
    <row r="1077" spans="2:18" s="127" customFormat="1">
      <c r="B1077" s="137"/>
      <c r="C1077" s="117" t="s">
        <v>829</v>
      </c>
      <c r="D1077" s="117">
        <v>0</v>
      </c>
      <c r="E1077" s="117">
        <f t="shared" si="27"/>
        <v>0</v>
      </c>
      <c r="F1077" s="11" t="s">
        <v>456</v>
      </c>
      <c r="G1077" s="126"/>
      <c r="H1077" s="126"/>
      <c r="J1077" s="96"/>
      <c r="K1077" s="96"/>
      <c r="L1077" s="96"/>
      <c r="M1077" s="126"/>
      <c r="N1077" s="126"/>
      <c r="O1077" s="126"/>
      <c r="P1077" s="126"/>
      <c r="Q1077" s="126"/>
      <c r="R1077" s="126"/>
    </row>
    <row r="1078" spans="2:18">
      <c r="B1078" s="135"/>
      <c r="C1078" s="157" t="s">
        <v>529</v>
      </c>
      <c r="D1078" s="117">
        <v>0</v>
      </c>
      <c r="E1078" s="117">
        <f t="shared" si="27"/>
        <v>0</v>
      </c>
      <c r="F1078" s="11" t="s">
        <v>456</v>
      </c>
      <c r="J1078" s="96"/>
      <c r="K1078" s="96"/>
      <c r="L1078" s="96"/>
    </row>
    <row r="1079" spans="2:18">
      <c r="B1079" s="135"/>
      <c r="C1079" s="115" t="s">
        <v>1586</v>
      </c>
      <c r="D1079" s="198">
        <f>AVERAGE(D1002,D1022,D1042)</f>
        <v>0.3</v>
      </c>
      <c r="E1079" s="117">
        <f t="shared" si="27"/>
        <v>0.11320754999999999</v>
      </c>
      <c r="F1079" s="11" t="s">
        <v>456</v>
      </c>
      <c r="J1079" s="96"/>
      <c r="K1079" s="96"/>
      <c r="L1079" s="96"/>
    </row>
    <row r="1080" spans="2:18">
      <c r="B1080" s="137"/>
      <c r="C1080" s="156" t="s">
        <v>962</v>
      </c>
      <c r="D1080" s="117">
        <v>0</v>
      </c>
      <c r="E1080" s="117">
        <f t="shared" si="27"/>
        <v>0</v>
      </c>
      <c r="F1080" s="11" t="s">
        <v>456</v>
      </c>
      <c r="J1080" s="96"/>
      <c r="K1080" s="96"/>
      <c r="L1080" s="96"/>
    </row>
    <row r="1081" spans="2:18">
      <c r="B1081" s="135"/>
      <c r="C1081" s="157" t="s">
        <v>670</v>
      </c>
      <c r="D1081" s="117">
        <v>0</v>
      </c>
      <c r="E1081" s="117">
        <f t="shared" si="27"/>
        <v>0</v>
      </c>
      <c r="F1081" s="11" t="s">
        <v>456</v>
      </c>
      <c r="J1081" s="96"/>
      <c r="K1081" s="96"/>
      <c r="L1081" s="96"/>
    </row>
    <row r="1082" spans="2:18">
      <c r="B1082" s="137"/>
      <c r="C1082" s="156" t="s">
        <v>970</v>
      </c>
      <c r="D1082" s="117">
        <v>0</v>
      </c>
      <c r="E1082" s="117">
        <f t="shared" si="27"/>
        <v>0</v>
      </c>
      <c r="F1082" s="11" t="s">
        <v>456</v>
      </c>
      <c r="J1082" s="96"/>
      <c r="K1082" s="96"/>
      <c r="L1082" s="96"/>
    </row>
    <row r="1083" spans="2:18">
      <c r="B1083" s="137"/>
      <c r="C1083" s="157" t="s">
        <v>1822</v>
      </c>
      <c r="D1083" s="117">
        <v>0</v>
      </c>
      <c r="E1083" s="117">
        <f t="shared" si="27"/>
        <v>0</v>
      </c>
      <c r="F1083" s="11" t="s">
        <v>456</v>
      </c>
      <c r="J1083" s="96"/>
      <c r="K1083" s="96"/>
      <c r="L1083" s="96"/>
    </row>
    <row r="1084" spans="2:18">
      <c r="B1084" s="135"/>
      <c r="C1084" s="157" t="s">
        <v>984</v>
      </c>
      <c r="D1084" s="117">
        <v>0</v>
      </c>
      <c r="E1084" s="117">
        <f t="shared" si="27"/>
        <v>0</v>
      </c>
      <c r="F1084" s="11" t="s">
        <v>456</v>
      </c>
      <c r="J1084" s="96"/>
      <c r="K1084" s="96"/>
      <c r="L1084" s="96"/>
    </row>
    <row r="1085" spans="2:18">
      <c r="B1085" s="137"/>
      <c r="C1085" s="157" t="s">
        <v>136</v>
      </c>
      <c r="D1085" s="117">
        <v>0</v>
      </c>
      <c r="E1085" s="117">
        <f t="shared" si="27"/>
        <v>0</v>
      </c>
      <c r="F1085" s="11" t="s">
        <v>456</v>
      </c>
      <c r="J1085" s="96"/>
      <c r="K1085" s="96"/>
      <c r="L1085" s="96"/>
    </row>
    <row r="1086" spans="2:18">
      <c r="B1086" s="137"/>
      <c r="C1086" s="156" t="s">
        <v>1823</v>
      </c>
      <c r="D1086" s="117">
        <v>0</v>
      </c>
      <c r="E1086" s="117">
        <f t="shared" si="27"/>
        <v>0</v>
      </c>
      <c r="F1086" s="11" t="s">
        <v>456</v>
      </c>
      <c r="J1086" s="96"/>
      <c r="K1086" s="96"/>
      <c r="L1086" s="96"/>
    </row>
    <row r="1087" spans="2:18">
      <c r="B1087" s="166"/>
      <c r="C1087" s="157" t="s">
        <v>1498</v>
      </c>
      <c r="D1087" s="117">
        <v>0</v>
      </c>
      <c r="E1087" s="117">
        <f t="shared" si="27"/>
        <v>0</v>
      </c>
      <c r="F1087" s="11" t="s">
        <v>456</v>
      </c>
      <c r="J1087" s="96"/>
      <c r="K1087" s="96"/>
      <c r="L1087" s="96"/>
    </row>
    <row r="1088" spans="2:18">
      <c r="B1088" s="135"/>
      <c r="C1088" s="157" t="s">
        <v>1500</v>
      </c>
      <c r="D1088" s="117">
        <v>0</v>
      </c>
      <c r="E1088" s="117">
        <f t="shared" si="27"/>
        <v>0</v>
      </c>
      <c r="F1088" s="11" t="s">
        <v>456</v>
      </c>
      <c r="J1088" s="96"/>
      <c r="K1088" s="96"/>
      <c r="L1088" s="96"/>
    </row>
    <row r="1089" spans="2:18" s="127" customFormat="1">
      <c r="B1089" s="135"/>
      <c r="C1089" s="116" t="s">
        <v>992</v>
      </c>
      <c r="D1089" s="117">
        <v>0</v>
      </c>
      <c r="E1089" s="117">
        <f t="shared" si="27"/>
        <v>0</v>
      </c>
      <c r="F1089" s="11" t="s">
        <v>456</v>
      </c>
      <c r="G1089" s="117"/>
      <c r="H1089" s="117"/>
      <c r="I1089" s="117"/>
      <c r="J1089" s="96"/>
      <c r="K1089" s="96"/>
      <c r="L1089" s="96"/>
      <c r="M1089" s="126"/>
      <c r="N1089" s="126"/>
      <c r="O1089" s="126"/>
      <c r="P1089" s="126"/>
      <c r="Q1089" s="126"/>
      <c r="R1089" s="126"/>
    </row>
    <row r="1090" spans="2:18" s="127" customFormat="1">
      <c r="B1090" s="135"/>
      <c r="C1090" s="156" t="s">
        <v>994</v>
      </c>
      <c r="D1090" s="117">
        <v>0</v>
      </c>
      <c r="E1090" s="117">
        <f t="shared" si="27"/>
        <v>0</v>
      </c>
      <c r="F1090" s="11" t="s">
        <v>456</v>
      </c>
      <c r="G1090" s="117"/>
      <c r="H1090" s="117"/>
      <c r="I1090" s="117"/>
      <c r="J1090" s="96"/>
      <c r="K1090" s="96"/>
      <c r="L1090" s="96"/>
      <c r="M1090" s="126"/>
      <c r="N1090" s="126"/>
      <c r="O1090" s="126"/>
      <c r="P1090" s="126"/>
      <c r="Q1090" s="126"/>
      <c r="R1090" s="126"/>
    </row>
    <row r="1091" spans="2:18">
      <c r="B1091" s="135"/>
      <c r="C1091" s="115" t="s">
        <v>1502</v>
      </c>
      <c r="D1091" s="117">
        <v>0</v>
      </c>
      <c r="E1091" s="117">
        <f t="shared" si="27"/>
        <v>0</v>
      </c>
      <c r="F1091" s="11" t="s">
        <v>456</v>
      </c>
      <c r="J1091" s="96"/>
      <c r="K1091" s="96"/>
      <c r="L1091" s="96"/>
    </row>
    <row r="1092" spans="2:18">
      <c r="B1092" s="137"/>
      <c r="C1092" s="148" t="s">
        <v>1831</v>
      </c>
      <c r="D1092" s="117">
        <v>0</v>
      </c>
      <c r="E1092" s="117">
        <f t="shared" si="27"/>
        <v>0</v>
      </c>
      <c r="F1092" s="11" t="s">
        <v>456</v>
      </c>
      <c r="J1092" s="96"/>
      <c r="K1092" s="96"/>
      <c r="L1092" s="96"/>
    </row>
    <row r="1093" spans="2:18">
      <c r="B1093" s="135"/>
      <c r="C1093" s="156" t="s">
        <v>1824</v>
      </c>
      <c r="D1093" s="117">
        <v>0</v>
      </c>
      <c r="E1093" s="117">
        <f t="shared" si="27"/>
        <v>0</v>
      </c>
      <c r="F1093" s="11" t="s">
        <v>456</v>
      </c>
      <c r="J1093" s="96"/>
      <c r="K1093" s="96"/>
      <c r="L1093" s="96"/>
    </row>
    <row r="1094" spans="2:18">
      <c r="B1094" s="135"/>
      <c r="C1094" s="157" t="s">
        <v>1276</v>
      </c>
      <c r="D1094" s="117">
        <v>0</v>
      </c>
      <c r="E1094" s="117">
        <f t="shared" si="27"/>
        <v>0</v>
      </c>
      <c r="F1094" s="11" t="s">
        <v>456</v>
      </c>
      <c r="J1094" s="96"/>
      <c r="K1094" s="96"/>
      <c r="L1094" s="96"/>
    </row>
    <row r="1095" spans="2:18">
      <c r="B1095" s="135"/>
      <c r="C1095" s="115" t="s">
        <v>1503</v>
      </c>
      <c r="D1095" s="198">
        <v>6.4</v>
      </c>
      <c r="E1095" s="117">
        <f t="shared" si="27"/>
        <v>2.4150944000000001</v>
      </c>
      <c r="F1095" s="11" t="s">
        <v>456</v>
      </c>
      <c r="J1095" s="96"/>
      <c r="K1095" s="96"/>
      <c r="L1095" s="96"/>
    </row>
    <row r="1096" spans="2:18">
      <c r="B1096" s="135"/>
      <c r="C1096" s="148" t="s">
        <v>1832</v>
      </c>
      <c r="D1096" s="117">
        <v>0</v>
      </c>
      <c r="E1096" s="117">
        <f t="shared" si="27"/>
        <v>0</v>
      </c>
      <c r="F1096" s="11" t="s">
        <v>456</v>
      </c>
      <c r="J1096" s="96"/>
      <c r="K1096" s="96"/>
      <c r="L1096" s="96"/>
    </row>
    <row r="1097" spans="2:18">
      <c r="B1097" s="141"/>
      <c r="C1097" s="115" t="s">
        <v>1007</v>
      </c>
      <c r="D1097" s="198">
        <f>AVERAGE(D996,D1016,D1036)</f>
        <v>0.3</v>
      </c>
      <c r="E1097" s="117">
        <f t="shared" si="27"/>
        <v>0.11320754999999999</v>
      </c>
      <c r="F1097" s="11" t="s">
        <v>456</v>
      </c>
      <c r="J1097" s="96"/>
      <c r="K1097" s="96"/>
      <c r="L1097" s="96"/>
    </row>
    <row r="1098" spans="2:18">
      <c r="B1098" s="137"/>
      <c r="C1098" s="115" t="s">
        <v>1601</v>
      </c>
      <c r="D1098" s="117">
        <v>0</v>
      </c>
      <c r="E1098" s="117">
        <f t="shared" si="27"/>
        <v>0</v>
      </c>
      <c r="F1098" s="11" t="s">
        <v>456</v>
      </c>
      <c r="J1098" s="96"/>
      <c r="K1098" s="96"/>
      <c r="L1098" s="96"/>
    </row>
    <row r="1099" spans="2:18">
      <c r="B1099" s="135"/>
      <c r="C1099" s="136" t="s">
        <v>1984</v>
      </c>
      <c r="D1099" s="117">
        <v>0</v>
      </c>
      <c r="E1099" s="117">
        <f t="shared" si="27"/>
        <v>0</v>
      </c>
      <c r="F1099" s="11" t="s">
        <v>456</v>
      </c>
      <c r="J1099" s="96"/>
      <c r="K1099" s="96"/>
      <c r="L1099" s="96"/>
    </row>
    <row r="1100" spans="2:18">
      <c r="B1100" s="173"/>
      <c r="C1100" s="157" t="s">
        <v>1507</v>
      </c>
      <c r="D1100" s="117">
        <v>0</v>
      </c>
      <c r="E1100" s="117">
        <f t="shared" si="27"/>
        <v>0</v>
      </c>
      <c r="F1100" s="11" t="s">
        <v>456</v>
      </c>
      <c r="J1100" s="96"/>
      <c r="K1100" s="96"/>
      <c r="L1100" s="96"/>
    </row>
    <row r="1101" spans="2:18">
      <c r="B1101" s="172"/>
      <c r="C1101" s="156" t="s">
        <v>1509</v>
      </c>
      <c r="D1101" s="117">
        <v>0</v>
      </c>
      <c r="E1101" s="117">
        <f t="shared" si="27"/>
        <v>0</v>
      </c>
      <c r="F1101" s="11" t="s">
        <v>456</v>
      </c>
      <c r="J1101" s="96"/>
      <c r="K1101" s="96"/>
      <c r="L1101" s="96"/>
    </row>
    <row r="1102" spans="2:18">
      <c r="B1102" s="165"/>
      <c r="C1102" s="169" t="s">
        <v>47</v>
      </c>
      <c r="D1102" s="117">
        <v>0</v>
      </c>
      <c r="E1102" s="117">
        <f t="shared" si="27"/>
        <v>0</v>
      </c>
      <c r="F1102" s="11" t="s">
        <v>456</v>
      </c>
      <c r="J1102" s="96"/>
      <c r="K1102" s="96"/>
      <c r="L1102" s="96"/>
    </row>
    <row r="1103" spans="2:18">
      <c r="B1103" s="173"/>
      <c r="C1103" s="168" t="s">
        <v>900</v>
      </c>
      <c r="D1103" s="117">
        <v>0</v>
      </c>
      <c r="E1103" s="117">
        <f t="shared" si="27"/>
        <v>0</v>
      </c>
      <c r="F1103" s="11" t="s">
        <v>456</v>
      </c>
      <c r="J1103" s="96"/>
      <c r="K1103" s="96"/>
      <c r="L1103" s="96"/>
    </row>
    <row r="1104" spans="2:18">
      <c r="B1104" s="173"/>
      <c r="C1104" s="170" t="s">
        <v>906</v>
      </c>
      <c r="D1104" s="117">
        <v>0</v>
      </c>
      <c r="E1104" s="117">
        <f t="shared" si="27"/>
        <v>0</v>
      </c>
      <c r="F1104" s="11" t="s">
        <v>456</v>
      </c>
      <c r="J1104" s="96"/>
      <c r="K1104" s="96"/>
      <c r="L1104" s="96"/>
    </row>
    <row r="1105" spans="2:12">
      <c r="B1105" s="172"/>
      <c r="C1105" s="169" t="s">
        <v>911</v>
      </c>
      <c r="D1105" s="117">
        <v>0</v>
      </c>
      <c r="E1105" s="117">
        <f t="shared" si="27"/>
        <v>0</v>
      </c>
      <c r="F1105" s="11" t="s">
        <v>456</v>
      </c>
      <c r="J1105" s="96"/>
      <c r="K1105" s="96"/>
      <c r="L1105" s="96"/>
    </row>
    <row r="1106" spans="2:12">
      <c r="B1106" s="172"/>
      <c r="C1106" s="169" t="s">
        <v>53</v>
      </c>
      <c r="D1106" s="117">
        <v>0</v>
      </c>
      <c r="E1106" s="117">
        <f t="shared" si="27"/>
        <v>0</v>
      </c>
      <c r="F1106" s="11" t="s">
        <v>456</v>
      </c>
      <c r="J1106" s="96"/>
      <c r="K1106" s="96"/>
      <c r="L1106" s="96"/>
    </row>
    <row r="1107" spans="2:12">
      <c r="B1107" s="172"/>
      <c r="C1107" s="168" t="s">
        <v>918</v>
      </c>
      <c r="D1107" s="117">
        <v>0</v>
      </c>
      <c r="E1107" s="117">
        <f t="shared" si="27"/>
        <v>0</v>
      </c>
      <c r="F1107" s="11" t="s">
        <v>456</v>
      </c>
      <c r="J1107" s="96"/>
      <c r="K1107" s="96"/>
      <c r="L1107" s="96"/>
    </row>
    <row r="1108" spans="2:12">
      <c r="B1108" s="173"/>
      <c r="C1108" s="168" t="s">
        <v>920</v>
      </c>
      <c r="D1108" s="117">
        <v>0</v>
      </c>
      <c r="E1108" s="117">
        <f t="shared" si="27"/>
        <v>0</v>
      </c>
      <c r="F1108" s="11" t="s">
        <v>456</v>
      </c>
      <c r="J1108" s="96"/>
      <c r="K1108" s="96"/>
      <c r="L1108" s="96"/>
    </row>
    <row r="1109" spans="2:12">
      <c r="B1109" s="173"/>
      <c r="C1109" s="246" t="s">
        <v>921</v>
      </c>
      <c r="D1109" s="198">
        <f>AVERAGE(D997,D1017,D1037)</f>
        <v>2.9</v>
      </c>
      <c r="E1109" s="117">
        <f t="shared" si="27"/>
        <v>1.09433965</v>
      </c>
      <c r="F1109" s="11" t="s">
        <v>456</v>
      </c>
      <c r="J1109" s="96"/>
      <c r="K1109" s="96"/>
      <c r="L1109" s="96"/>
    </row>
    <row r="1110" spans="2:12">
      <c r="B1110" s="165"/>
      <c r="C1110" s="247" t="s">
        <v>925</v>
      </c>
      <c r="D1110" s="117">
        <v>0</v>
      </c>
      <c r="E1110" s="117">
        <f t="shared" si="27"/>
        <v>0</v>
      </c>
      <c r="F1110" s="11" t="s">
        <v>456</v>
      </c>
      <c r="J1110" s="96"/>
      <c r="K1110" s="96"/>
      <c r="L1110" s="96"/>
    </row>
    <row r="1111" spans="2:12">
      <c r="B1111" s="174"/>
      <c r="C1111" s="247" t="s">
        <v>928</v>
      </c>
      <c r="D1111" s="117">
        <v>0</v>
      </c>
      <c r="E1111" s="117">
        <f t="shared" si="27"/>
        <v>0</v>
      </c>
      <c r="F1111" s="11" t="s">
        <v>456</v>
      </c>
      <c r="J1111" s="96"/>
      <c r="K1111" s="96"/>
      <c r="L1111" s="96"/>
    </row>
    <row r="1112" spans="2:12">
      <c r="B1112" s="165"/>
      <c r="C1112" s="170" t="s">
        <v>929</v>
      </c>
      <c r="D1112" s="117">
        <v>0</v>
      </c>
      <c r="E1112" s="117">
        <f t="shared" si="27"/>
        <v>0</v>
      </c>
      <c r="F1112" s="11" t="s">
        <v>456</v>
      </c>
      <c r="J1112" s="96"/>
      <c r="K1112" s="96"/>
      <c r="L1112" s="96"/>
    </row>
    <row r="1113" spans="2:12">
      <c r="B1113" s="165"/>
      <c r="C1113" s="171" t="s">
        <v>175</v>
      </c>
      <c r="D1113" s="117">
        <v>0</v>
      </c>
      <c r="E1113" s="117">
        <f t="shared" si="27"/>
        <v>0</v>
      </c>
      <c r="F1113" s="11" t="s">
        <v>456</v>
      </c>
      <c r="J1113" s="96"/>
      <c r="K1113" s="96"/>
      <c r="L1113" s="96"/>
    </row>
    <row r="1114" spans="2:12">
      <c r="B1114" s="172"/>
      <c r="C1114" s="170" t="s">
        <v>937</v>
      </c>
      <c r="D1114" s="117">
        <v>0</v>
      </c>
      <c r="E1114" s="117">
        <f t="shared" si="27"/>
        <v>0</v>
      </c>
      <c r="F1114" s="11" t="s">
        <v>456</v>
      </c>
      <c r="J1114" s="96"/>
      <c r="K1114" s="96"/>
      <c r="L1114" s="96"/>
    </row>
    <row r="1115" spans="2:12">
      <c r="B1115" s="172"/>
      <c r="C1115" s="170" t="s">
        <v>824</v>
      </c>
      <c r="D1115" s="198">
        <f>AVERAGE(D1010,D1030,D1050)</f>
        <v>11.666666666666666</v>
      </c>
      <c r="E1115" s="117">
        <f t="shared" si="27"/>
        <v>4.4025158333333332</v>
      </c>
      <c r="F1115" s="11" t="s">
        <v>456</v>
      </c>
      <c r="J1115" s="96"/>
      <c r="K1115" s="96"/>
      <c r="L1115" s="96"/>
    </row>
    <row r="1116" spans="2:12">
      <c r="B1116" s="135"/>
      <c r="C1116" s="168" t="s">
        <v>940</v>
      </c>
      <c r="D1116" s="117">
        <v>0</v>
      </c>
      <c r="E1116" s="117">
        <f t="shared" si="27"/>
        <v>0</v>
      </c>
      <c r="F1116" s="11" t="s">
        <v>456</v>
      </c>
      <c r="J1116" s="96"/>
      <c r="K1116" s="96"/>
      <c r="L1116" s="96"/>
    </row>
    <row r="1117" spans="2:12">
      <c r="B1117" s="172"/>
      <c r="C1117" s="168" t="s">
        <v>829</v>
      </c>
      <c r="D1117" s="198">
        <v>28.7</v>
      </c>
      <c r="E1117" s="117">
        <f t="shared" si="27"/>
        <v>10.83018895</v>
      </c>
      <c r="F1117" s="11" t="s">
        <v>456</v>
      </c>
      <c r="J1117" s="96"/>
      <c r="K1117" s="96"/>
      <c r="L1117" s="96"/>
    </row>
    <row r="1118" spans="2:12">
      <c r="B1118" s="172"/>
      <c r="C1118" s="134" t="s">
        <v>952</v>
      </c>
      <c r="D1118" s="117">
        <v>0</v>
      </c>
      <c r="E1118" s="117">
        <f t="shared" si="27"/>
        <v>0</v>
      </c>
      <c r="F1118" s="11" t="s">
        <v>456</v>
      </c>
      <c r="J1118" s="96"/>
      <c r="K1118" s="96"/>
      <c r="L1118" s="96"/>
    </row>
    <row r="1119" spans="2:12">
      <c r="B1119" s="173"/>
      <c r="C1119" s="168" t="s">
        <v>960</v>
      </c>
      <c r="D1119" s="117">
        <v>0</v>
      </c>
      <c r="E1119" s="117">
        <f t="shared" si="27"/>
        <v>0</v>
      </c>
      <c r="F1119" s="11" t="s">
        <v>456</v>
      </c>
      <c r="J1119" s="96"/>
      <c r="K1119" s="96"/>
      <c r="L1119" s="96"/>
    </row>
    <row r="1120" spans="2:12">
      <c r="B1120" s="172"/>
      <c r="C1120" s="168" t="s">
        <v>969</v>
      </c>
      <c r="D1120" s="117">
        <v>0</v>
      </c>
      <c r="E1120" s="117">
        <f t="shared" si="27"/>
        <v>0</v>
      </c>
      <c r="F1120" s="11" t="s">
        <v>456</v>
      </c>
      <c r="J1120" s="96"/>
      <c r="K1120" s="96"/>
      <c r="L1120" s="96"/>
    </row>
    <row r="1121" spans="2:18">
      <c r="B1121" s="172"/>
      <c r="C1121" s="169" t="s">
        <v>972</v>
      </c>
      <c r="D1121" s="117">
        <v>0</v>
      </c>
      <c r="E1121" s="117">
        <f t="shared" si="27"/>
        <v>0</v>
      </c>
      <c r="F1121" s="11" t="s">
        <v>456</v>
      </c>
      <c r="J1121" s="96"/>
      <c r="K1121" s="96"/>
      <c r="L1121" s="96"/>
    </row>
    <row r="1122" spans="2:18">
      <c r="B1122" s="172"/>
      <c r="C1122" s="168" t="s">
        <v>974</v>
      </c>
      <c r="D1122" s="117">
        <v>0</v>
      </c>
      <c r="E1122" s="117">
        <f t="shared" ref="E1122:E1147" si="28">D1122*E$1056</f>
        <v>0</v>
      </c>
      <c r="F1122" s="11" t="s">
        <v>456</v>
      </c>
      <c r="J1122" s="96"/>
      <c r="K1122" s="96"/>
      <c r="L1122" s="96"/>
    </row>
    <row r="1123" spans="2:18">
      <c r="B1123" s="173"/>
      <c r="C1123" s="168" t="s">
        <v>745</v>
      </c>
      <c r="D1123" s="117">
        <v>0</v>
      </c>
      <c r="E1123" s="117">
        <f t="shared" si="28"/>
        <v>0</v>
      </c>
      <c r="F1123" s="11" t="s">
        <v>456</v>
      </c>
      <c r="J1123" s="96"/>
      <c r="K1123" s="96"/>
      <c r="L1123" s="96"/>
    </row>
    <row r="1124" spans="2:18">
      <c r="B1124" s="165"/>
      <c r="C1124" s="168" t="s">
        <v>978</v>
      </c>
      <c r="D1124" s="117">
        <v>0</v>
      </c>
      <c r="E1124" s="117">
        <f t="shared" si="28"/>
        <v>0</v>
      </c>
      <c r="F1124" s="11" t="s">
        <v>456</v>
      </c>
      <c r="J1124" s="96"/>
      <c r="K1124" s="96"/>
      <c r="L1124" s="96"/>
    </row>
    <row r="1125" spans="2:18">
      <c r="B1125" s="172"/>
      <c r="C1125" s="169" t="s">
        <v>731</v>
      </c>
      <c r="D1125" s="117">
        <v>0</v>
      </c>
      <c r="E1125" s="117">
        <f t="shared" si="28"/>
        <v>0</v>
      </c>
      <c r="F1125" s="11" t="s">
        <v>456</v>
      </c>
      <c r="J1125" s="96"/>
      <c r="K1125" s="96"/>
      <c r="L1125" s="96"/>
    </row>
    <row r="1126" spans="2:18">
      <c r="B1126" s="173"/>
      <c r="C1126" s="170" t="s">
        <v>981</v>
      </c>
      <c r="D1126" s="117">
        <v>0</v>
      </c>
      <c r="E1126" s="117">
        <f t="shared" si="28"/>
        <v>0</v>
      </c>
      <c r="F1126" s="11" t="s">
        <v>456</v>
      </c>
      <c r="J1126" s="96"/>
      <c r="K1126" s="96"/>
      <c r="L1126" s="96"/>
    </row>
    <row r="1127" spans="2:18">
      <c r="B1127" s="172"/>
      <c r="C1127" s="168" t="s">
        <v>847</v>
      </c>
      <c r="D1127" s="117">
        <v>0</v>
      </c>
      <c r="E1127" s="117">
        <f t="shared" si="28"/>
        <v>0</v>
      </c>
      <c r="F1127" s="11" t="s">
        <v>456</v>
      </c>
      <c r="J1127" s="96"/>
      <c r="K1127" s="96"/>
      <c r="L1127" s="96"/>
    </row>
    <row r="1128" spans="2:18">
      <c r="B1128" s="173"/>
      <c r="C1128" s="169" t="s">
        <v>984</v>
      </c>
      <c r="D1128" s="117">
        <v>0</v>
      </c>
      <c r="E1128" s="117">
        <f t="shared" si="28"/>
        <v>0</v>
      </c>
      <c r="F1128" s="11" t="s">
        <v>456</v>
      </c>
      <c r="J1128" s="96"/>
      <c r="K1128" s="96"/>
      <c r="L1128" s="96"/>
    </row>
    <row r="1129" spans="2:18" s="245" customFormat="1">
      <c r="B1129" s="173"/>
      <c r="C1129" s="168" t="s">
        <v>985</v>
      </c>
      <c r="D1129" s="117">
        <v>0</v>
      </c>
      <c r="E1129" s="117">
        <f t="shared" si="28"/>
        <v>0</v>
      </c>
      <c r="F1129" s="11" t="s">
        <v>456</v>
      </c>
      <c r="G1129" s="244"/>
      <c r="H1129" s="244"/>
      <c r="I1129" s="244"/>
      <c r="J1129" s="188"/>
      <c r="K1129" s="188"/>
      <c r="L1129" s="188"/>
      <c r="M1129" s="244"/>
      <c r="N1129" s="244"/>
      <c r="O1129" s="244"/>
      <c r="P1129" s="244"/>
      <c r="Q1129" s="244"/>
      <c r="R1129" s="244"/>
    </row>
    <row r="1130" spans="2:18" s="245" customFormat="1">
      <c r="B1130" s="173"/>
      <c r="C1130" s="169" t="s">
        <v>986</v>
      </c>
      <c r="D1130" s="117">
        <v>0</v>
      </c>
      <c r="E1130" s="117">
        <f t="shared" si="28"/>
        <v>0</v>
      </c>
      <c r="F1130" s="11" t="s">
        <v>456</v>
      </c>
      <c r="G1130" s="244"/>
      <c r="H1130" s="244"/>
      <c r="I1130" s="244"/>
      <c r="J1130" s="188"/>
      <c r="K1130" s="188"/>
      <c r="L1130" s="188"/>
      <c r="M1130" s="244"/>
      <c r="N1130" s="244"/>
      <c r="O1130" s="244"/>
      <c r="P1130" s="244"/>
      <c r="Q1130" s="244"/>
      <c r="R1130" s="244"/>
    </row>
    <row r="1131" spans="2:18" s="245" customFormat="1">
      <c r="B1131" s="172"/>
      <c r="C1131" s="169" t="s">
        <v>987</v>
      </c>
      <c r="D1131" s="117">
        <v>0</v>
      </c>
      <c r="E1131" s="117">
        <f t="shared" si="28"/>
        <v>0</v>
      </c>
      <c r="F1131" s="11" t="s">
        <v>456</v>
      </c>
      <c r="G1131" s="244"/>
      <c r="H1131" s="244"/>
      <c r="I1131" s="244"/>
      <c r="J1131" s="188"/>
      <c r="K1131" s="188"/>
      <c r="L1131" s="188"/>
      <c r="M1131" s="244"/>
      <c r="N1131" s="244"/>
      <c r="O1131" s="244"/>
      <c r="P1131" s="244"/>
      <c r="Q1131" s="244"/>
      <c r="R1131" s="244"/>
    </row>
    <row r="1132" spans="2:18" s="127" customFormat="1">
      <c r="B1132" s="172"/>
      <c r="C1132" s="169" t="s">
        <v>988</v>
      </c>
      <c r="D1132" s="117">
        <v>0</v>
      </c>
      <c r="E1132" s="117">
        <f t="shared" si="28"/>
        <v>0</v>
      </c>
      <c r="F1132" s="11" t="s">
        <v>456</v>
      </c>
      <c r="G1132" s="117"/>
      <c r="H1132" s="117"/>
      <c r="I1132" s="117"/>
      <c r="J1132" s="96"/>
      <c r="K1132" s="96"/>
      <c r="L1132" s="96"/>
      <c r="M1132" s="126"/>
      <c r="N1132" s="126"/>
      <c r="O1132" s="126"/>
      <c r="P1132" s="126"/>
      <c r="Q1132" s="126"/>
      <c r="R1132" s="126"/>
    </row>
    <row r="1133" spans="2:18">
      <c r="B1133" s="173"/>
      <c r="C1133" s="168" t="s">
        <v>990</v>
      </c>
      <c r="D1133" s="117">
        <v>0</v>
      </c>
      <c r="E1133" s="117">
        <f t="shared" si="28"/>
        <v>0</v>
      </c>
      <c r="F1133" s="11" t="s">
        <v>456</v>
      </c>
      <c r="J1133" s="96"/>
      <c r="K1133" s="96"/>
      <c r="L1133" s="96"/>
    </row>
    <row r="1134" spans="2:18">
      <c r="B1134" s="172"/>
      <c r="C1134" s="168" t="s">
        <v>996</v>
      </c>
      <c r="D1134" s="117">
        <v>0</v>
      </c>
      <c r="E1134" s="117">
        <f t="shared" si="28"/>
        <v>0</v>
      </c>
      <c r="F1134" s="11" t="s">
        <v>456</v>
      </c>
      <c r="J1134" s="96"/>
      <c r="K1134" s="96"/>
      <c r="L1134" s="96"/>
    </row>
    <row r="1135" spans="2:18">
      <c r="B1135" s="173"/>
      <c r="C1135" s="169" t="s">
        <v>272</v>
      </c>
      <c r="D1135" s="198">
        <f>AVERAGE(D1006,D1026,D1046)</f>
        <v>15.800000000000002</v>
      </c>
      <c r="E1135" s="117">
        <f t="shared" si="28"/>
        <v>5.9622643000000011</v>
      </c>
      <c r="F1135" s="11" t="s">
        <v>456</v>
      </c>
      <c r="J1135" s="96"/>
      <c r="K1135" s="96"/>
      <c r="L1135" s="96"/>
    </row>
    <row r="1136" spans="2:18">
      <c r="B1136" s="172"/>
      <c r="C1136" s="168" t="s">
        <v>857</v>
      </c>
      <c r="D1136" s="117">
        <v>0</v>
      </c>
      <c r="E1136" s="117">
        <f t="shared" si="28"/>
        <v>0</v>
      </c>
      <c r="F1136" s="11" t="s">
        <v>456</v>
      </c>
      <c r="J1136" s="96"/>
      <c r="K1136" s="96"/>
      <c r="L1136" s="96"/>
    </row>
    <row r="1137" spans="1:18">
      <c r="B1137" s="173"/>
      <c r="C1137" s="169" t="s">
        <v>725</v>
      </c>
      <c r="D1137" s="117">
        <v>0</v>
      </c>
      <c r="E1137" s="117">
        <f t="shared" si="28"/>
        <v>0</v>
      </c>
      <c r="F1137" s="11" t="s">
        <v>456</v>
      </c>
      <c r="J1137" s="96"/>
      <c r="K1137" s="96"/>
      <c r="L1137" s="96"/>
    </row>
    <row r="1138" spans="1:18">
      <c r="B1138" s="172"/>
      <c r="C1138" s="168" t="s">
        <v>1003</v>
      </c>
      <c r="D1138" s="117">
        <v>0</v>
      </c>
      <c r="E1138" s="117">
        <f t="shared" si="28"/>
        <v>0</v>
      </c>
      <c r="F1138" s="11" t="s">
        <v>456</v>
      </c>
      <c r="J1138" s="96"/>
      <c r="K1138" s="96"/>
      <c r="L1138" s="96"/>
    </row>
    <row r="1139" spans="1:18">
      <c r="B1139" s="172"/>
      <c r="C1139" s="169" t="s">
        <v>181</v>
      </c>
      <c r="D1139" s="117">
        <v>0</v>
      </c>
      <c r="E1139" s="117">
        <f t="shared" si="28"/>
        <v>0</v>
      </c>
      <c r="F1139" s="11" t="s">
        <v>456</v>
      </c>
      <c r="J1139" s="96"/>
      <c r="K1139" s="96"/>
      <c r="L1139" s="96"/>
    </row>
    <row r="1140" spans="1:18">
      <c r="B1140" s="172"/>
      <c r="C1140" s="168" t="s">
        <v>1012</v>
      </c>
      <c r="D1140" s="117">
        <v>0</v>
      </c>
      <c r="E1140" s="117">
        <f t="shared" si="28"/>
        <v>0</v>
      </c>
      <c r="F1140" s="11" t="s">
        <v>456</v>
      </c>
      <c r="J1140" s="96"/>
      <c r="K1140" s="96"/>
      <c r="L1140" s="96"/>
    </row>
    <row r="1141" spans="1:18">
      <c r="B1141" s="172"/>
      <c r="C1141" s="168" t="s">
        <v>1014</v>
      </c>
      <c r="D1141" s="117">
        <v>0</v>
      </c>
      <c r="E1141" s="117">
        <f t="shared" si="28"/>
        <v>0</v>
      </c>
      <c r="F1141" s="11" t="s">
        <v>456</v>
      </c>
      <c r="J1141" s="96"/>
      <c r="K1141" s="96"/>
      <c r="L1141" s="96"/>
    </row>
    <row r="1142" spans="1:18">
      <c r="B1142" s="173"/>
      <c r="C1142" s="168" t="s">
        <v>1015</v>
      </c>
      <c r="D1142" s="117">
        <v>0</v>
      </c>
      <c r="E1142" s="117">
        <f t="shared" si="28"/>
        <v>0</v>
      </c>
      <c r="F1142" s="11" t="s">
        <v>456</v>
      </c>
      <c r="J1142" s="96"/>
      <c r="K1142" s="96"/>
      <c r="L1142" s="96"/>
    </row>
    <row r="1143" spans="1:18">
      <c r="B1143" s="172"/>
      <c r="C1143" s="168" t="s">
        <v>1016</v>
      </c>
      <c r="D1143" s="198">
        <f>AVERAGE(D1013,D1033,D1053)</f>
        <v>8.2000000000000011</v>
      </c>
      <c r="E1143" s="117">
        <f t="shared" si="28"/>
        <v>3.0943397000000004</v>
      </c>
      <c r="F1143" s="11" t="s">
        <v>456</v>
      </c>
      <c r="J1143" s="96"/>
      <c r="K1143" s="96"/>
      <c r="L1143" s="96"/>
    </row>
    <row r="1144" spans="1:18">
      <c r="B1144" s="173"/>
      <c r="C1144" s="169" t="s">
        <v>939</v>
      </c>
      <c r="D1144" s="117">
        <v>0</v>
      </c>
      <c r="E1144" s="117">
        <f t="shared" si="28"/>
        <v>0</v>
      </c>
      <c r="F1144" s="11" t="s">
        <v>456</v>
      </c>
      <c r="J1144" s="96"/>
      <c r="K1144" s="96"/>
      <c r="L1144" s="96"/>
    </row>
    <row r="1145" spans="1:18">
      <c r="B1145" s="172"/>
      <c r="C1145" s="168" t="s">
        <v>872</v>
      </c>
      <c r="D1145" s="198">
        <f>AVERAGE(D1014,D1034,D1054)</f>
        <v>1.4000000000000001</v>
      </c>
      <c r="E1145" s="117">
        <f t="shared" si="28"/>
        <v>0.52830189999999999</v>
      </c>
      <c r="F1145" s="11" t="s">
        <v>456</v>
      </c>
      <c r="J1145" s="96"/>
      <c r="K1145" s="96"/>
      <c r="L1145" s="96"/>
    </row>
    <row r="1146" spans="1:18">
      <c r="C1146" s="169" t="s">
        <v>1018</v>
      </c>
      <c r="D1146" s="117">
        <v>0</v>
      </c>
      <c r="E1146" s="117">
        <f t="shared" si="28"/>
        <v>0</v>
      </c>
      <c r="F1146" s="11" t="s">
        <v>456</v>
      </c>
      <c r="J1146" s="96"/>
      <c r="K1146" s="96"/>
      <c r="L1146" s="96"/>
    </row>
    <row r="1147" spans="1:18">
      <c r="C1147" s="158" t="s">
        <v>883</v>
      </c>
      <c r="D1147" s="117">
        <v>0</v>
      </c>
      <c r="E1147" s="117">
        <f t="shared" si="28"/>
        <v>0</v>
      </c>
      <c r="F1147" s="11" t="s">
        <v>456</v>
      </c>
      <c r="J1147" s="96"/>
      <c r="K1147" s="96"/>
      <c r="L1147" s="96"/>
    </row>
    <row r="1148" spans="1:18" s="121" customFormat="1">
      <c r="A1148" s="120"/>
      <c r="B1148" s="120"/>
      <c r="C1148" s="120"/>
      <c r="D1148" s="120"/>
      <c r="E1148" s="120"/>
      <c r="F1148" s="120"/>
      <c r="G1148" s="120"/>
      <c r="H1148" s="120"/>
      <c r="I1148" s="120"/>
      <c r="J1148" s="120"/>
      <c r="K1148" s="120"/>
      <c r="L1148" s="120"/>
      <c r="M1148" s="120"/>
      <c r="N1148" s="120"/>
      <c r="O1148" s="120"/>
      <c r="P1148" s="120"/>
      <c r="Q1148" s="120"/>
      <c r="R1148" s="120"/>
    </row>
    <row r="1149" spans="1:18" s="121" customFormat="1">
      <c r="A1149" s="120" t="s">
        <v>2165</v>
      </c>
      <c r="B1149" s="120"/>
      <c r="C1149" s="120"/>
      <c r="D1149" s="120"/>
      <c r="E1149" s="120"/>
      <c r="F1149" s="120"/>
      <c r="G1149" s="120"/>
      <c r="H1149" s="120" t="s">
        <v>2078</v>
      </c>
      <c r="I1149" s="120"/>
      <c r="J1149" s="120"/>
      <c r="K1149" s="120"/>
      <c r="L1149" s="120"/>
      <c r="M1149" s="120"/>
      <c r="N1149" s="120"/>
      <c r="O1149" s="120"/>
      <c r="P1149" s="120"/>
      <c r="Q1149" s="120"/>
      <c r="R1149" s="120"/>
    </row>
    <row r="1150" spans="1:18">
      <c r="B1150" s="128"/>
      <c r="C1150" s="172" t="s">
        <v>896</v>
      </c>
      <c r="D1150" s="128">
        <f>AVERAGE(D720,D812,D904,D1057)</f>
        <v>2.9750000000000001</v>
      </c>
      <c r="E1150" s="128">
        <f>SUM(E720,E812,E904,E1057)</f>
        <v>2.4698116799999998</v>
      </c>
      <c r="H1150" s="128">
        <f>E1150*100/E$1241</f>
        <v>2.491372233218295</v>
      </c>
      <c r="I1150" s="172" t="s">
        <v>896</v>
      </c>
      <c r="J1150" s="117" t="s">
        <v>2152</v>
      </c>
      <c r="K1150" s="128">
        <f>SUM(H1150,H1160,H1164,H1179,H1189,H1191,H1209)</f>
        <v>13.322844249439422</v>
      </c>
      <c r="L1150" s="117" t="s">
        <v>2152</v>
      </c>
    </row>
    <row r="1151" spans="1:18">
      <c r="B1151" s="128"/>
      <c r="C1151" s="135" t="s">
        <v>798</v>
      </c>
      <c r="D1151" s="128">
        <f t="shared" ref="D1151:D1214" si="29">AVERAGE(D721,D813,D905,D1058)</f>
        <v>3.8</v>
      </c>
      <c r="E1151" s="128">
        <f t="shared" ref="E1151:E1214" si="30">SUM(E721,E813,E905,E1058)</f>
        <v>5.7226416499999999</v>
      </c>
      <c r="H1151" s="128">
        <f t="shared" ref="H1151:H1214" si="31">E1151*100/E$1241</f>
        <v>5.7725982199049817</v>
      </c>
      <c r="I1151" s="135" t="s">
        <v>798</v>
      </c>
      <c r="J1151" s="117" t="s">
        <v>2142</v>
      </c>
      <c r="K1151" s="128">
        <f>SUM(H1151:H1152,H1172,H1185,H1215:H1216)</f>
        <v>8.5513630437397428</v>
      </c>
      <c r="L1151" s="117" t="s">
        <v>2142</v>
      </c>
    </row>
    <row r="1152" spans="1:18">
      <c r="B1152" s="128"/>
      <c r="C1152" s="137" t="s">
        <v>2010</v>
      </c>
      <c r="D1152" s="128">
        <f t="shared" si="29"/>
        <v>0.85</v>
      </c>
      <c r="E1152" s="128">
        <f t="shared" si="30"/>
        <v>0.70566047999999992</v>
      </c>
      <c r="H1152" s="128">
        <f t="shared" si="31"/>
        <v>0.71182063806237006</v>
      </c>
      <c r="I1152" s="137" t="s">
        <v>2010</v>
      </c>
      <c r="J1152" s="117" t="s">
        <v>2142</v>
      </c>
      <c r="K1152" s="128">
        <f>SUM(H1158,H1229:H1230,H1161/2,H1170,H1210)</f>
        <v>13.212455218106911</v>
      </c>
      <c r="L1152" s="117" t="s">
        <v>2149</v>
      </c>
    </row>
    <row r="1153" spans="2:12">
      <c r="B1153" s="128"/>
      <c r="C1153" s="164" t="s">
        <v>1818</v>
      </c>
      <c r="D1153" s="128">
        <f t="shared" si="29"/>
        <v>2.5000000000000001E-2</v>
      </c>
      <c r="E1153" s="128">
        <f t="shared" si="30"/>
        <v>1.6981130000000001E-2</v>
      </c>
      <c r="H1153" s="128">
        <f t="shared" si="31"/>
        <v>1.7129369058077413E-2</v>
      </c>
      <c r="I1153" s="164" t="s">
        <v>1818</v>
      </c>
      <c r="J1153" s="117" t="s">
        <v>2155</v>
      </c>
      <c r="K1153" s="128">
        <f>SUM(H1161/2,H1208)</f>
        <v>6.1348527102832398</v>
      </c>
      <c r="L1153" s="117" t="s">
        <v>2146</v>
      </c>
    </row>
    <row r="1154" spans="2:12">
      <c r="B1154" s="128"/>
      <c r="C1154" s="165" t="s">
        <v>1467</v>
      </c>
      <c r="D1154" s="128">
        <f t="shared" si="29"/>
        <v>0.15</v>
      </c>
      <c r="E1154" s="128">
        <f t="shared" si="30"/>
        <v>0.10188678</v>
      </c>
      <c r="H1154" s="128">
        <f t="shared" si="31"/>
        <v>0.10277621434846447</v>
      </c>
      <c r="I1154" s="165" t="s">
        <v>1467</v>
      </c>
      <c r="J1154" s="117" t="s">
        <v>2150</v>
      </c>
      <c r="K1154" s="128">
        <f>SUM(H1153,H1155:H1156,H1159,H1157,H1173,H1204,)</f>
        <v>2.8758307609445435</v>
      </c>
      <c r="L1154" s="117" t="s">
        <v>2155</v>
      </c>
    </row>
    <row r="1155" spans="2:12">
      <c r="B1155" s="128"/>
      <c r="C1155" s="165" t="s">
        <v>768</v>
      </c>
      <c r="D1155" s="128">
        <f t="shared" si="29"/>
        <v>0.77500000000000002</v>
      </c>
      <c r="E1155" s="128">
        <f t="shared" si="30"/>
        <v>0.52641503000000001</v>
      </c>
      <c r="H1155" s="128">
        <f t="shared" si="31"/>
        <v>0.53101044080039972</v>
      </c>
      <c r="I1155" s="165" t="s">
        <v>768</v>
      </c>
      <c r="J1155" s="117" t="s">
        <v>2155</v>
      </c>
      <c r="K1155" s="128">
        <f>SUM(H1165,H1175,H1186:H1188,H1192,H1200:H1201,H1203,H1214,H1225,H1227:H1228,H1233:H1234)</f>
        <v>21.295615489099159</v>
      </c>
      <c r="L1155" s="117" t="s">
        <v>2147</v>
      </c>
    </row>
    <row r="1156" spans="2:12">
      <c r="B1156" s="128"/>
      <c r="C1156" s="165" t="s">
        <v>1679</v>
      </c>
      <c r="D1156" s="128">
        <f t="shared" si="29"/>
        <v>0.3</v>
      </c>
      <c r="E1156" s="128">
        <f t="shared" si="30"/>
        <v>0.20377355999999999</v>
      </c>
      <c r="H1156" s="128">
        <f t="shared" si="31"/>
        <v>0.20555242869692894</v>
      </c>
      <c r="I1156" s="165" t="s">
        <v>1679</v>
      </c>
      <c r="J1156" s="117" t="s">
        <v>2155</v>
      </c>
      <c r="K1156" s="128">
        <f>SUM(H1154,H1163,H1166:H1169,H1176,H1180:H1183,H1194,H1213)</f>
        <v>14.255441699342072</v>
      </c>
      <c r="L1156" s="117" t="s">
        <v>2150</v>
      </c>
    </row>
    <row r="1157" spans="2:12">
      <c r="B1157" s="128"/>
      <c r="C1157" s="165" t="s">
        <v>1819</v>
      </c>
      <c r="D1157" s="128">
        <f t="shared" si="29"/>
        <v>0.32500000000000001</v>
      </c>
      <c r="E1157" s="128">
        <f t="shared" si="30"/>
        <v>0.22075469</v>
      </c>
      <c r="H1157" s="128">
        <f t="shared" si="31"/>
        <v>0.22268179775500638</v>
      </c>
      <c r="I1157" s="165" t="s">
        <v>1819</v>
      </c>
      <c r="J1157" s="117" t="s">
        <v>2155</v>
      </c>
      <c r="K1157" s="128">
        <f>SUM(H1207,H1222,H1239,H1162)</f>
        <v>0.58620517082170309</v>
      </c>
      <c r="L1157" s="117" t="s">
        <v>2159</v>
      </c>
    </row>
    <row r="1158" spans="2:12">
      <c r="B1158" s="128"/>
      <c r="C1158" s="141" t="s">
        <v>1150</v>
      </c>
      <c r="D1158" s="128">
        <f t="shared" si="29"/>
        <v>0</v>
      </c>
      <c r="E1158" s="128">
        <f t="shared" si="30"/>
        <v>0</v>
      </c>
      <c r="H1158" s="128">
        <f t="shared" si="31"/>
        <v>0</v>
      </c>
      <c r="I1158" s="141" t="s">
        <v>1150</v>
      </c>
      <c r="J1158" s="117" t="s">
        <v>2149</v>
      </c>
      <c r="K1158" s="128">
        <f>SUM(H1177,H1184,H1195,H1217:H1221,H1231)</f>
        <v>3.2850331643350552</v>
      </c>
      <c r="L1158" s="117" t="s">
        <v>2143</v>
      </c>
    </row>
    <row r="1159" spans="2:12">
      <c r="B1159" s="128"/>
      <c r="C1159" s="165" t="s">
        <v>928</v>
      </c>
      <c r="D1159" s="128">
        <f t="shared" si="29"/>
        <v>1.4</v>
      </c>
      <c r="E1159" s="128">
        <f t="shared" si="30"/>
        <v>0.95094327999999995</v>
      </c>
      <c r="H1159" s="128">
        <f t="shared" si="31"/>
        <v>0.95924466725233493</v>
      </c>
      <c r="I1159" s="165" t="s">
        <v>928</v>
      </c>
      <c r="J1159" s="117" t="s">
        <v>2155</v>
      </c>
      <c r="K1159" s="128">
        <f>SUM(H1171,H1198,H1223,H1235:H1237)</f>
        <v>4.2233416076744268</v>
      </c>
      <c r="L1159" s="117" t="s">
        <v>2176</v>
      </c>
    </row>
    <row r="1160" spans="2:12">
      <c r="B1160" s="128"/>
      <c r="C1160" s="165" t="s">
        <v>1768</v>
      </c>
      <c r="D1160" s="128">
        <f t="shared" si="29"/>
        <v>0.05</v>
      </c>
      <c r="E1160" s="128">
        <f t="shared" si="30"/>
        <v>3.3962260000000001E-2</v>
      </c>
      <c r="H1160" s="128">
        <f t="shared" si="31"/>
        <v>3.4258738116154826E-2</v>
      </c>
      <c r="I1160" s="165" t="s">
        <v>1768</v>
      </c>
      <c r="J1160" s="117" t="s">
        <v>2152</v>
      </c>
      <c r="K1160" s="128">
        <f>SUM(H1178,H1196,H1199,H1212)</f>
        <v>2.4437900932168715</v>
      </c>
      <c r="L1160" s="117" t="s">
        <v>2151</v>
      </c>
    </row>
    <row r="1161" spans="2:12">
      <c r="B1161" s="128"/>
      <c r="C1161" s="141" t="s">
        <v>822</v>
      </c>
      <c r="D1161" s="128">
        <f t="shared" si="29"/>
        <v>2.2250000000000001</v>
      </c>
      <c r="E1161" s="128">
        <f t="shared" si="30"/>
        <v>3.3584906499999998</v>
      </c>
      <c r="H1161" s="128">
        <f t="shared" si="31"/>
        <v>3.3878090458027406</v>
      </c>
      <c r="I1161" s="141" t="s">
        <v>822</v>
      </c>
      <c r="J1161" s="117" t="s">
        <v>2161</v>
      </c>
      <c r="K1161" s="128">
        <f>SUM(H1190,H1193)</f>
        <v>4.5278644146818632</v>
      </c>
      <c r="L1161" s="117" t="s">
        <v>2154</v>
      </c>
    </row>
    <row r="1162" spans="2:12">
      <c r="B1162" s="128"/>
      <c r="C1162" s="137" t="s">
        <v>677</v>
      </c>
      <c r="D1162" s="128">
        <f t="shared" si="29"/>
        <v>0.375</v>
      </c>
      <c r="E1162" s="128">
        <f t="shared" si="30"/>
        <v>0.31132079999999995</v>
      </c>
      <c r="H1162" s="128">
        <f t="shared" si="31"/>
        <v>0.31403851679222206</v>
      </c>
      <c r="I1162" s="137" t="s">
        <v>677</v>
      </c>
      <c r="J1162" s="117" t="s">
        <v>2159</v>
      </c>
      <c r="K1162" s="128">
        <f>SUM(H1205:H1206,H1224,H1238)</f>
        <v>2.5370500530665487</v>
      </c>
      <c r="L1162" s="117" t="s">
        <v>2156</v>
      </c>
    </row>
    <row r="1163" spans="2:12">
      <c r="B1163" s="128"/>
      <c r="C1163" s="165" t="s">
        <v>1485</v>
      </c>
      <c r="D1163" s="128">
        <f t="shared" si="29"/>
        <v>0.15</v>
      </c>
      <c r="E1163" s="128">
        <f t="shared" si="30"/>
        <v>0.10188678</v>
      </c>
      <c r="H1163" s="128">
        <f t="shared" si="31"/>
        <v>0.10277621434846447</v>
      </c>
      <c r="I1163" s="165" t="s">
        <v>1485</v>
      </c>
      <c r="J1163" s="117" t="s">
        <v>2150</v>
      </c>
      <c r="K1163" s="128">
        <f>SUM(H1203,H1227)</f>
        <v>2.0536211167679026</v>
      </c>
      <c r="L1163" s="117" t="s">
        <v>2175</v>
      </c>
    </row>
    <row r="1164" spans="2:12">
      <c r="B1164" s="128"/>
      <c r="C1164" s="165" t="s">
        <v>1820</v>
      </c>
      <c r="D1164" s="128">
        <f t="shared" si="29"/>
        <v>0.15</v>
      </c>
      <c r="E1164" s="128">
        <f t="shared" si="30"/>
        <v>0.10188678</v>
      </c>
      <c r="H1164" s="128">
        <f t="shared" si="31"/>
        <v>0.10277621434846447</v>
      </c>
      <c r="I1164" s="165" t="s">
        <v>1820</v>
      </c>
      <c r="J1164" s="117" t="s">
        <v>2152</v>
      </c>
    </row>
    <row r="1165" spans="2:12">
      <c r="B1165" s="128"/>
      <c r="C1165" s="135" t="s">
        <v>1555</v>
      </c>
      <c r="D1165" s="128">
        <f t="shared" si="29"/>
        <v>0</v>
      </c>
      <c r="E1165" s="128">
        <f t="shared" si="30"/>
        <v>0</v>
      </c>
      <c r="H1165" s="128">
        <f t="shared" si="31"/>
        <v>0</v>
      </c>
      <c r="I1165" s="135" t="s">
        <v>1555</v>
      </c>
      <c r="J1165" s="117" t="s">
        <v>2147</v>
      </c>
    </row>
    <row r="1166" spans="2:12">
      <c r="B1166" s="128"/>
      <c r="C1166" s="165" t="s">
        <v>1486</v>
      </c>
      <c r="D1166" s="128">
        <f t="shared" si="29"/>
        <v>0.72499999999999998</v>
      </c>
      <c r="E1166" s="128">
        <f t="shared" si="30"/>
        <v>0.49245276999999998</v>
      </c>
      <c r="H1166" s="128">
        <f t="shared" si="31"/>
        <v>0.49675170268424496</v>
      </c>
      <c r="I1166" s="165" t="s">
        <v>1486</v>
      </c>
      <c r="J1166" s="117" t="s">
        <v>2150</v>
      </c>
    </row>
    <row r="1167" spans="2:12">
      <c r="B1167" s="128"/>
      <c r="C1167" s="165" t="s">
        <v>1770</v>
      </c>
      <c r="D1167" s="128">
        <f t="shared" si="29"/>
        <v>7.4999999999999997E-2</v>
      </c>
      <c r="E1167" s="128">
        <f t="shared" si="30"/>
        <v>5.0943389999999998E-2</v>
      </c>
      <c r="H1167" s="128">
        <f t="shared" si="31"/>
        <v>5.1388107174232235E-2</v>
      </c>
      <c r="I1167" s="165" t="s">
        <v>1770</v>
      </c>
      <c r="J1167" s="117" t="s">
        <v>2150</v>
      </c>
    </row>
    <row r="1168" spans="2:12">
      <c r="B1168" s="128"/>
      <c r="C1168" s="165" t="s">
        <v>1487</v>
      </c>
      <c r="D1168" s="128">
        <f t="shared" si="29"/>
        <v>2.95</v>
      </c>
      <c r="E1168" s="128">
        <f t="shared" si="30"/>
        <v>2.00377334</v>
      </c>
      <c r="H1168" s="128">
        <f t="shared" si="31"/>
        <v>2.0212655488531346</v>
      </c>
      <c r="I1168" s="165" t="s">
        <v>1487</v>
      </c>
      <c r="J1168" s="117" t="s">
        <v>2150</v>
      </c>
    </row>
    <row r="1169" spans="2:10">
      <c r="B1169" s="128"/>
      <c r="C1169" s="135" t="s">
        <v>1821</v>
      </c>
      <c r="D1169" s="128">
        <f t="shared" si="29"/>
        <v>0.1</v>
      </c>
      <c r="E1169" s="128">
        <f t="shared" si="30"/>
        <v>6.7924520000000002E-2</v>
      </c>
      <c r="H1169" s="128">
        <f t="shared" si="31"/>
        <v>6.8517476232309651E-2</v>
      </c>
      <c r="I1169" s="135" t="s">
        <v>1821</v>
      </c>
      <c r="J1169" s="117" t="s">
        <v>2150</v>
      </c>
    </row>
    <row r="1170" spans="2:10">
      <c r="B1170" s="128"/>
      <c r="C1170" s="166" t="s">
        <v>829</v>
      </c>
      <c r="D1170" s="128">
        <f t="shared" si="29"/>
        <v>0.6</v>
      </c>
      <c r="E1170" s="128">
        <f t="shared" si="30"/>
        <v>0.58867919999999996</v>
      </c>
      <c r="H1170" s="128">
        <f t="shared" si="31"/>
        <v>0.59381815424614048</v>
      </c>
      <c r="I1170" s="166" t="s">
        <v>829</v>
      </c>
      <c r="J1170" s="117" t="s">
        <v>2149</v>
      </c>
    </row>
    <row r="1171" spans="2:10">
      <c r="B1171" s="128"/>
      <c r="C1171" s="137" t="s">
        <v>529</v>
      </c>
      <c r="D1171" s="128">
        <f t="shared" si="29"/>
        <v>0.82499999999999996</v>
      </c>
      <c r="E1171" s="128">
        <f t="shared" si="30"/>
        <v>0.74905653999999999</v>
      </c>
      <c r="H1171" s="128">
        <f t="shared" si="31"/>
        <v>0.75559552980434896</v>
      </c>
      <c r="I1171" s="137" t="s">
        <v>529</v>
      </c>
      <c r="J1171" s="117" t="s">
        <v>2174</v>
      </c>
    </row>
    <row r="1172" spans="2:10">
      <c r="B1172" s="128"/>
      <c r="C1172" s="135" t="s">
        <v>1586</v>
      </c>
      <c r="D1172" s="128">
        <f t="shared" si="29"/>
        <v>1.9</v>
      </c>
      <c r="E1172" s="128">
        <f t="shared" si="30"/>
        <v>1.73018877</v>
      </c>
      <c r="H1172" s="128">
        <f t="shared" si="31"/>
        <v>1.7452926855557325</v>
      </c>
      <c r="I1172" s="135" t="s">
        <v>1586</v>
      </c>
      <c r="J1172" s="117" t="s">
        <v>2142</v>
      </c>
    </row>
    <row r="1173" spans="2:10">
      <c r="B1173" s="128"/>
      <c r="C1173" s="135" t="s">
        <v>962</v>
      </c>
      <c r="D1173" s="128">
        <f t="shared" si="29"/>
        <v>0.65</v>
      </c>
      <c r="E1173" s="128">
        <f t="shared" si="30"/>
        <v>0.44150938000000001</v>
      </c>
      <c r="H1173" s="128">
        <f t="shared" si="31"/>
        <v>0.44536359551001276</v>
      </c>
      <c r="I1173" s="135" t="s">
        <v>962</v>
      </c>
      <c r="J1173" s="117" t="s">
        <v>2155</v>
      </c>
    </row>
    <row r="1174" spans="2:10">
      <c r="B1174" s="128"/>
      <c r="C1174" s="137" t="s">
        <v>670</v>
      </c>
      <c r="D1174" s="128">
        <f t="shared" si="29"/>
        <v>0.95</v>
      </c>
      <c r="E1174" s="128">
        <f t="shared" si="30"/>
        <v>0.86415087000000002</v>
      </c>
      <c r="H1174" s="128">
        <f t="shared" si="31"/>
        <v>0.87169459123678317</v>
      </c>
      <c r="I1174" s="137" t="s">
        <v>670</v>
      </c>
      <c r="J1174" s="117" t="s">
        <v>2171</v>
      </c>
    </row>
    <row r="1175" spans="2:10">
      <c r="B1175" s="128"/>
      <c r="C1175" s="135" t="s">
        <v>970</v>
      </c>
      <c r="D1175" s="128">
        <f t="shared" si="29"/>
        <v>0.97499999999999998</v>
      </c>
      <c r="E1175" s="128">
        <f t="shared" si="30"/>
        <v>0.66226406999999998</v>
      </c>
      <c r="H1175" s="128">
        <f t="shared" si="31"/>
        <v>0.66804539326501899</v>
      </c>
      <c r="I1175" s="135" t="s">
        <v>970</v>
      </c>
      <c r="J1175" s="117" t="s">
        <v>2147</v>
      </c>
    </row>
    <row r="1176" spans="2:10">
      <c r="B1176" s="128"/>
      <c r="C1176" s="137" t="s">
        <v>1822</v>
      </c>
      <c r="D1176" s="128">
        <f t="shared" si="29"/>
        <v>0.875</v>
      </c>
      <c r="E1176" s="128">
        <f t="shared" si="30"/>
        <v>0.85094333</v>
      </c>
      <c r="H1176" s="128">
        <f t="shared" si="31"/>
        <v>0.85837175424010992</v>
      </c>
      <c r="I1176" s="137" t="s">
        <v>1822</v>
      </c>
      <c r="J1176" s="117" t="s">
        <v>2150</v>
      </c>
    </row>
    <row r="1177" spans="2:10">
      <c r="B1177" s="128"/>
      <c r="C1177" s="137" t="s">
        <v>984</v>
      </c>
      <c r="D1177" s="128">
        <f t="shared" si="29"/>
        <v>0.05</v>
      </c>
      <c r="E1177" s="128">
        <f t="shared" si="30"/>
        <v>3.3962260000000001E-2</v>
      </c>
      <c r="H1177" s="128">
        <f t="shared" si="31"/>
        <v>3.4258738116154826E-2</v>
      </c>
      <c r="I1177" s="137" t="s">
        <v>984</v>
      </c>
      <c r="J1177" s="117" t="s">
        <v>2158</v>
      </c>
    </row>
    <row r="1178" spans="2:10">
      <c r="B1178" s="128"/>
      <c r="C1178" s="137" t="s">
        <v>136</v>
      </c>
      <c r="D1178" s="128">
        <f t="shared" si="29"/>
        <v>0.1</v>
      </c>
      <c r="E1178" s="128">
        <f t="shared" si="30"/>
        <v>6.7924520000000002E-2</v>
      </c>
      <c r="H1178" s="128">
        <f t="shared" si="31"/>
        <v>6.8517476232309651E-2</v>
      </c>
      <c r="I1178" s="137" t="s">
        <v>136</v>
      </c>
      <c r="J1178" s="117" t="s">
        <v>52</v>
      </c>
    </row>
    <row r="1179" spans="2:10">
      <c r="B1179" s="128"/>
      <c r="C1179" s="135" t="s">
        <v>1823</v>
      </c>
      <c r="D1179" s="128">
        <f t="shared" si="29"/>
        <v>5</v>
      </c>
      <c r="E1179" s="128">
        <f t="shared" si="30"/>
        <v>4.8981128299999996</v>
      </c>
      <c r="H1179" s="128">
        <f t="shared" si="31"/>
        <v>4.9408715646823254</v>
      </c>
      <c r="I1179" s="135" t="s">
        <v>1823</v>
      </c>
      <c r="J1179" s="117" t="s">
        <v>2152</v>
      </c>
    </row>
    <row r="1180" spans="2:10">
      <c r="B1180" s="128"/>
      <c r="C1180" s="137" t="s">
        <v>1498</v>
      </c>
      <c r="D1180" s="128">
        <f t="shared" si="29"/>
        <v>1.175</v>
      </c>
      <c r="E1180" s="128">
        <f t="shared" si="30"/>
        <v>0.79811311000000007</v>
      </c>
      <c r="H1180" s="128">
        <f t="shared" si="31"/>
        <v>0.80508034572963838</v>
      </c>
      <c r="I1180" s="137" t="s">
        <v>1498</v>
      </c>
      <c r="J1180" s="117" t="s">
        <v>2150</v>
      </c>
    </row>
    <row r="1181" spans="2:10">
      <c r="B1181" s="128"/>
      <c r="C1181" s="137" t="s">
        <v>1500</v>
      </c>
      <c r="D1181" s="128">
        <f t="shared" si="29"/>
        <v>0.2</v>
      </c>
      <c r="E1181" s="128">
        <f t="shared" si="30"/>
        <v>0.13584904</v>
      </c>
      <c r="H1181" s="128">
        <f t="shared" si="31"/>
        <v>0.1370349524646193</v>
      </c>
      <c r="I1181" s="137" t="s">
        <v>1500</v>
      </c>
      <c r="J1181" s="117" t="s">
        <v>2150</v>
      </c>
    </row>
    <row r="1182" spans="2:10">
      <c r="B1182" s="128"/>
      <c r="C1182" s="166" t="s">
        <v>992</v>
      </c>
      <c r="D1182" s="128">
        <f t="shared" si="29"/>
        <v>9.1</v>
      </c>
      <c r="E1182" s="128">
        <f t="shared" si="30"/>
        <v>6.2339615799999999</v>
      </c>
      <c r="H1182" s="128">
        <f t="shared" si="31"/>
        <v>6.2883817859998352</v>
      </c>
      <c r="I1182" s="166" t="s">
        <v>992</v>
      </c>
      <c r="J1182" s="117" t="s">
        <v>2150</v>
      </c>
    </row>
    <row r="1183" spans="2:10">
      <c r="B1183" s="128"/>
      <c r="C1183" s="135" t="s">
        <v>994</v>
      </c>
      <c r="D1183" s="128">
        <f t="shared" si="29"/>
        <v>0.2</v>
      </c>
      <c r="E1183" s="128">
        <f t="shared" si="30"/>
        <v>0.13584904</v>
      </c>
      <c r="H1183" s="128">
        <f t="shared" si="31"/>
        <v>0.1370349524646193</v>
      </c>
      <c r="I1183" s="135" t="s">
        <v>994</v>
      </c>
      <c r="J1183" s="117" t="s">
        <v>2150</v>
      </c>
    </row>
    <row r="1184" spans="2:10">
      <c r="B1184" s="128"/>
      <c r="C1184" s="135" t="s">
        <v>1502</v>
      </c>
      <c r="D1184" s="128">
        <f t="shared" si="29"/>
        <v>3.6749999999999998</v>
      </c>
      <c r="E1184" s="128">
        <f t="shared" si="30"/>
        <v>3.0509438399999995</v>
      </c>
      <c r="H1184" s="128">
        <f t="shared" si="31"/>
        <v>3.0775774645637757</v>
      </c>
      <c r="I1184" s="135" t="s">
        <v>1502</v>
      </c>
      <c r="J1184" s="117" t="s">
        <v>2171</v>
      </c>
    </row>
    <row r="1185" spans="2:10">
      <c r="B1185" s="128"/>
      <c r="C1185" s="135" t="s">
        <v>1831</v>
      </c>
      <c r="D1185" s="128">
        <f t="shared" si="29"/>
        <v>2.5000000000000001E-2</v>
      </c>
      <c r="E1185" s="128">
        <f t="shared" si="30"/>
        <v>2.4528300000000003E-2</v>
      </c>
      <c r="H1185" s="128">
        <f t="shared" si="31"/>
        <v>2.4742423093589195E-2</v>
      </c>
      <c r="I1185" s="135" t="s">
        <v>1831</v>
      </c>
      <c r="J1185" s="117" t="s">
        <v>2142</v>
      </c>
    </row>
    <row r="1186" spans="2:10">
      <c r="B1186" s="128"/>
      <c r="C1186" s="135" t="s">
        <v>1824</v>
      </c>
      <c r="D1186" s="128">
        <f t="shared" si="29"/>
        <v>2.5000000000000001E-2</v>
      </c>
      <c r="E1186" s="128">
        <f t="shared" si="30"/>
        <v>1.6981130000000001E-2</v>
      </c>
      <c r="H1186" s="128">
        <f t="shared" si="31"/>
        <v>1.7129369058077413E-2</v>
      </c>
      <c r="I1186" s="135" t="s">
        <v>1824</v>
      </c>
      <c r="J1186" s="117" t="s">
        <v>2147</v>
      </c>
    </row>
    <row r="1187" spans="2:10">
      <c r="B1187" s="128"/>
      <c r="C1187" s="137" t="s">
        <v>1276</v>
      </c>
      <c r="D1187" s="128">
        <f t="shared" si="29"/>
        <v>0.19999999999999998</v>
      </c>
      <c r="E1187" s="128">
        <f t="shared" si="30"/>
        <v>0.14339621</v>
      </c>
      <c r="H1187" s="128">
        <f t="shared" si="31"/>
        <v>0.14464800650013107</v>
      </c>
      <c r="I1187" s="137" t="s">
        <v>1276</v>
      </c>
      <c r="J1187" s="117" t="s">
        <v>2147</v>
      </c>
    </row>
    <row r="1188" spans="2:10">
      <c r="B1188" s="128"/>
      <c r="C1188" s="135" t="s">
        <v>1503</v>
      </c>
      <c r="D1188" s="128">
        <f t="shared" si="29"/>
        <v>8.5500000000000007</v>
      </c>
      <c r="E1188" s="128">
        <f t="shared" si="30"/>
        <v>8.1962273000000003</v>
      </c>
      <c r="H1188" s="128">
        <f t="shared" si="31"/>
        <v>8.2677773685019424</v>
      </c>
      <c r="I1188" s="135" t="s">
        <v>1503</v>
      </c>
      <c r="J1188" s="117" t="s">
        <v>2147</v>
      </c>
    </row>
    <row r="1189" spans="2:10">
      <c r="B1189" s="128"/>
      <c r="C1189" s="135" t="s">
        <v>1832</v>
      </c>
      <c r="D1189" s="128">
        <f t="shared" si="29"/>
        <v>0.32500000000000001</v>
      </c>
      <c r="E1189" s="128">
        <f t="shared" si="30"/>
        <v>0.31886790000000004</v>
      </c>
      <c r="H1189" s="128">
        <f t="shared" si="31"/>
        <v>0.3216515002166595</v>
      </c>
      <c r="I1189" s="135" t="s">
        <v>1832</v>
      </c>
      <c r="J1189" s="117" t="s">
        <v>2152</v>
      </c>
    </row>
    <row r="1190" spans="2:10">
      <c r="B1190" s="128"/>
      <c r="C1190" s="135" t="s">
        <v>1007</v>
      </c>
      <c r="D1190" s="128">
        <f t="shared" si="29"/>
        <v>5.3250000000000002</v>
      </c>
      <c r="E1190" s="128">
        <f t="shared" si="30"/>
        <v>4.4716987499999998</v>
      </c>
      <c r="H1190" s="128">
        <f t="shared" si="31"/>
        <v>4.510735045623786</v>
      </c>
      <c r="I1190" s="135" t="s">
        <v>1007</v>
      </c>
      <c r="J1190" s="117" t="s">
        <v>2154</v>
      </c>
    </row>
    <row r="1191" spans="2:10">
      <c r="B1191" s="128"/>
      <c r="C1191" s="135" t="s">
        <v>1601</v>
      </c>
      <c r="D1191" s="128">
        <f t="shared" si="29"/>
        <v>5.95</v>
      </c>
      <c r="E1191" s="128">
        <f t="shared" si="30"/>
        <v>5.3849057400000007</v>
      </c>
      <c r="H1191" s="128">
        <f t="shared" si="31"/>
        <v>5.4319139988575236</v>
      </c>
      <c r="I1191" s="135" t="s">
        <v>1601</v>
      </c>
      <c r="J1191" s="117" t="s">
        <v>2152</v>
      </c>
    </row>
    <row r="1192" spans="2:10">
      <c r="B1192" s="128"/>
      <c r="C1192" s="141" t="s">
        <v>1984</v>
      </c>
      <c r="D1192" s="128">
        <f t="shared" si="29"/>
        <v>0.82499999999999996</v>
      </c>
      <c r="E1192" s="128">
        <f t="shared" si="30"/>
        <v>0.68490575999999992</v>
      </c>
      <c r="H1192" s="128">
        <f t="shared" si="31"/>
        <v>0.69088473694288854</v>
      </c>
      <c r="I1192" s="141" t="s">
        <v>1984</v>
      </c>
      <c r="J1192" s="117" t="s">
        <v>2147</v>
      </c>
    </row>
    <row r="1193" spans="2:10">
      <c r="B1193" s="128"/>
      <c r="C1193" s="137" t="s">
        <v>1507</v>
      </c>
      <c r="D1193" s="128">
        <f t="shared" si="29"/>
        <v>2.5000000000000001E-2</v>
      </c>
      <c r="E1193" s="128">
        <f t="shared" si="30"/>
        <v>1.6981130000000001E-2</v>
      </c>
      <c r="H1193" s="128">
        <f t="shared" si="31"/>
        <v>1.7129369058077413E-2</v>
      </c>
      <c r="I1193" s="137" t="s">
        <v>1507</v>
      </c>
      <c r="J1193" s="117" t="s">
        <v>2154</v>
      </c>
    </row>
    <row r="1194" spans="2:10">
      <c r="B1194" s="128"/>
      <c r="C1194" s="135" t="s">
        <v>1509</v>
      </c>
      <c r="D1194" s="128">
        <f t="shared" si="29"/>
        <v>4.6500000000000004</v>
      </c>
      <c r="E1194" s="128">
        <f t="shared" si="30"/>
        <v>3.1584901800000003</v>
      </c>
      <c r="H1194" s="128">
        <f t="shared" si="31"/>
        <v>3.1860626448023988</v>
      </c>
      <c r="I1194" s="135" t="s">
        <v>1509</v>
      </c>
      <c r="J1194" s="117" t="s">
        <v>2150</v>
      </c>
    </row>
    <row r="1195" spans="2:10">
      <c r="B1195" s="128"/>
      <c r="C1195" s="173" t="s">
        <v>47</v>
      </c>
      <c r="D1195" s="128">
        <f t="shared" si="29"/>
        <v>0</v>
      </c>
      <c r="E1195" s="128">
        <f t="shared" si="30"/>
        <v>0</v>
      </c>
      <c r="H1195" s="128">
        <f t="shared" si="31"/>
        <v>0</v>
      </c>
      <c r="I1195" s="173" t="s">
        <v>47</v>
      </c>
      <c r="J1195" s="117" t="s">
        <v>2158</v>
      </c>
    </row>
    <row r="1196" spans="2:10">
      <c r="B1196" s="128"/>
      <c r="C1196" s="172" t="s">
        <v>900</v>
      </c>
      <c r="D1196" s="128">
        <f t="shared" si="29"/>
        <v>0.15</v>
      </c>
      <c r="E1196" s="128">
        <f t="shared" si="30"/>
        <v>0.14716979999999999</v>
      </c>
      <c r="H1196" s="128">
        <f t="shared" si="31"/>
        <v>0.14845453856153512</v>
      </c>
      <c r="I1196" s="172" t="s">
        <v>900</v>
      </c>
      <c r="J1196" s="117" t="s">
        <v>2151</v>
      </c>
    </row>
    <row r="1197" spans="2:10">
      <c r="B1197" s="128"/>
      <c r="C1197" s="165" t="s">
        <v>906</v>
      </c>
      <c r="D1197" s="128">
        <f t="shared" si="29"/>
        <v>0.05</v>
      </c>
      <c r="E1197" s="128">
        <f t="shared" si="30"/>
        <v>4.9056600000000006E-2</v>
      </c>
      <c r="H1197" s="128">
        <f t="shared" si="31"/>
        <v>4.948484618717839E-2</v>
      </c>
      <c r="I1197" s="165" t="s">
        <v>906</v>
      </c>
      <c r="J1197" s="117" t="s">
        <v>2154</v>
      </c>
    </row>
    <row r="1198" spans="2:10">
      <c r="B1198" s="128"/>
      <c r="C1198" s="173" t="s">
        <v>911</v>
      </c>
      <c r="D1198" s="128">
        <f t="shared" si="29"/>
        <v>0</v>
      </c>
      <c r="E1198" s="128">
        <f t="shared" si="30"/>
        <v>0</v>
      </c>
      <c r="H1198" s="128">
        <f t="shared" si="31"/>
        <v>0</v>
      </c>
      <c r="I1198" s="173" t="s">
        <v>911</v>
      </c>
      <c r="J1198" s="117" t="s">
        <v>2174</v>
      </c>
    </row>
    <row r="1199" spans="2:10">
      <c r="B1199" s="128"/>
      <c r="C1199" s="173" t="s">
        <v>53</v>
      </c>
      <c r="D1199" s="128">
        <f t="shared" si="29"/>
        <v>0</v>
      </c>
      <c r="E1199" s="128">
        <f t="shared" si="30"/>
        <v>0</v>
      </c>
      <c r="H1199" s="128">
        <f t="shared" si="31"/>
        <v>0</v>
      </c>
      <c r="I1199" s="173" t="s">
        <v>53</v>
      </c>
      <c r="J1199" s="117" t="s">
        <v>52</v>
      </c>
    </row>
    <row r="1200" spans="2:10">
      <c r="B1200" s="128"/>
      <c r="C1200" s="172" t="s">
        <v>918</v>
      </c>
      <c r="D1200" s="128">
        <f t="shared" si="29"/>
        <v>0.15</v>
      </c>
      <c r="E1200" s="128">
        <f t="shared" si="30"/>
        <v>0.14716979999999999</v>
      </c>
      <c r="H1200" s="128">
        <f t="shared" si="31"/>
        <v>0.14845453856153512</v>
      </c>
      <c r="I1200" s="172" t="s">
        <v>918</v>
      </c>
      <c r="J1200" s="117" t="s">
        <v>2147</v>
      </c>
    </row>
    <row r="1201" spans="2:10">
      <c r="B1201" s="128"/>
      <c r="C1201" s="172" t="s">
        <v>920</v>
      </c>
      <c r="D1201" s="128">
        <f t="shared" si="29"/>
        <v>0.15</v>
      </c>
      <c r="E1201" s="128">
        <f t="shared" si="30"/>
        <v>0.14716979999999999</v>
      </c>
      <c r="H1201" s="128">
        <f t="shared" si="31"/>
        <v>0.14845453856153512</v>
      </c>
      <c r="I1201" s="172" t="s">
        <v>920</v>
      </c>
      <c r="J1201" s="117" t="s">
        <v>2147</v>
      </c>
    </row>
    <row r="1202" spans="2:10">
      <c r="B1202" s="128"/>
      <c r="C1202" s="172" t="s">
        <v>921</v>
      </c>
      <c r="D1202" s="128">
        <f t="shared" si="29"/>
        <v>0.72499999999999998</v>
      </c>
      <c r="E1202" s="128">
        <f t="shared" si="30"/>
        <v>1.09433965</v>
      </c>
      <c r="H1202" s="128">
        <f t="shared" si="31"/>
        <v>1.1038928351492077</v>
      </c>
      <c r="I1202" s="172" t="s">
        <v>921</v>
      </c>
      <c r="J1202" s="117" t="s">
        <v>2156</v>
      </c>
    </row>
    <row r="1203" spans="2:10">
      <c r="B1203" s="128"/>
      <c r="C1203" s="173" t="s">
        <v>925</v>
      </c>
      <c r="D1203" s="128">
        <f t="shared" si="29"/>
        <v>1.325</v>
      </c>
      <c r="E1203" s="128">
        <f t="shared" si="30"/>
        <v>1.2999999</v>
      </c>
      <c r="H1203" s="128">
        <f t="shared" si="31"/>
        <v>1.3113484239602269</v>
      </c>
      <c r="I1203" s="173" t="s">
        <v>925</v>
      </c>
      <c r="J1203" s="117" t="s">
        <v>2147</v>
      </c>
    </row>
    <row r="1204" spans="2:10">
      <c r="B1204" s="128"/>
      <c r="C1204" s="173" t="s">
        <v>928</v>
      </c>
      <c r="D1204" s="128">
        <f t="shared" si="29"/>
        <v>0.5</v>
      </c>
      <c r="E1204" s="128">
        <f t="shared" si="30"/>
        <v>0.490566</v>
      </c>
      <c r="H1204" s="128">
        <f t="shared" si="31"/>
        <v>0.49484846187178383</v>
      </c>
      <c r="I1204" s="173" t="s">
        <v>928</v>
      </c>
      <c r="J1204" s="117" t="s">
        <v>2155</v>
      </c>
    </row>
    <row r="1205" spans="2:10">
      <c r="B1205" s="128"/>
      <c r="C1205" s="165" t="s">
        <v>929</v>
      </c>
      <c r="D1205" s="128">
        <f t="shared" si="29"/>
        <v>0</v>
      </c>
      <c r="E1205" s="128">
        <f t="shared" si="30"/>
        <v>0</v>
      </c>
      <c r="H1205" s="128">
        <f t="shared" si="31"/>
        <v>0</v>
      </c>
      <c r="I1205" s="165" t="s">
        <v>929</v>
      </c>
      <c r="J1205" s="117" t="s">
        <v>2175</v>
      </c>
    </row>
    <row r="1206" spans="2:10">
      <c r="B1206" s="128"/>
      <c r="C1206" s="174" t="s">
        <v>175</v>
      </c>
      <c r="D1206" s="128">
        <f t="shared" si="29"/>
        <v>0</v>
      </c>
      <c r="E1206" s="128">
        <f t="shared" si="30"/>
        <v>0</v>
      </c>
      <c r="H1206" s="128">
        <f t="shared" si="31"/>
        <v>0</v>
      </c>
      <c r="I1206" s="174" t="s">
        <v>175</v>
      </c>
      <c r="J1206" s="117" t="s">
        <v>2175</v>
      </c>
    </row>
    <row r="1207" spans="2:10">
      <c r="B1207" s="128"/>
      <c r="C1207" s="165" t="s">
        <v>937</v>
      </c>
      <c r="D1207" s="128">
        <f t="shared" si="29"/>
        <v>0</v>
      </c>
      <c r="E1207" s="128">
        <f t="shared" si="30"/>
        <v>0</v>
      </c>
      <c r="H1207" s="128">
        <f t="shared" si="31"/>
        <v>0</v>
      </c>
      <c r="I1207" s="165" t="s">
        <v>937</v>
      </c>
      <c r="J1207" s="117" t="s">
        <v>2159</v>
      </c>
    </row>
    <row r="1208" spans="2:10">
      <c r="B1208" s="128"/>
      <c r="C1208" s="165" t="s">
        <v>824</v>
      </c>
      <c r="D1208" s="128">
        <f t="shared" si="29"/>
        <v>2.9166666666666665</v>
      </c>
      <c r="E1208" s="128">
        <f t="shared" si="30"/>
        <v>4.4025158333333332</v>
      </c>
      <c r="H1208" s="128">
        <f t="shared" si="31"/>
        <v>4.4409481873818697</v>
      </c>
      <c r="I1208" s="165" t="s">
        <v>824</v>
      </c>
      <c r="J1208" s="117" t="s">
        <v>2146</v>
      </c>
    </row>
    <row r="1209" spans="2:10">
      <c r="B1209" s="128"/>
      <c r="C1209" s="172" t="s">
        <v>940</v>
      </c>
      <c r="D1209" s="128">
        <f t="shared" si="29"/>
        <v>0</v>
      </c>
      <c r="E1209" s="128">
        <f t="shared" si="30"/>
        <v>0</v>
      </c>
      <c r="H1209" s="128">
        <f t="shared" si="31"/>
        <v>0</v>
      </c>
      <c r="I1209" s="172" t="s">
        <v>940</v>
      </c>
      <c r="J1209" s="117" t="s">
        <v>2152</v>
      </c>
    </row>
    <row r="1210" spans="2:10">
      <c r="B1210" s="128"/>
      <c r="C1210" s="172" t="s">
        <v>829</v>
      </c>
      <c r="D1210" s="128">
        <f t="shared" si="29"/>
        <v>7.1749999999999998</v>
      </c>
      <c r="E1210" s="128">
        <f t="shared" si="30"/>
        <v>10.83018895</v>
      </c>
      <c r="H1210" s="128">
        <f t="shared" si="31"/>
        <v>10.924732540959399</v>
      </c>
      <c r="I1210" s="172" t="s">
        <v>829</v>
      </c>
      <c r="J1210" s="117" t="s">
        <v>2149</v>
      </c>
    </row>
    <row r="1211" spans="2:10">
      <c r="B1211" s="128"/>
      <c r="C1211" s="135" t="s">
        <v>952</v>
      </c>
      <c r="D1211" s="128">
        <f t="shared" si="29"/>
        <v>0</v>
      </c>
      <c r="E1211" s="128">
        <f t="shared" si="30"/>
        <v>0</v>
      </c>
      <c r="H1211" s="128">
        <f t="shared" si="31"/>
        <v>0</v>
      </c>
      <c r="I1211" s="135" t="s">
        <v>952</v>
      </c>
    </row>
    <row r="1212" spans="2:10">
      <c r="B1212" s="128"/>
      <c r="C1212" s="172" t="s">
        <v>960</v>
      </c>
      <c r="D1212" s="128">
        <f t="shared" si="29"/>
        <v>2.25</v>
      </c>
      <c r="E1212" s="128">
        <f t="shared" si="30"/>
        <v>2.2075469999999999</v>
      </c>
      <c r="H1212" s="128">
        <f t="shared" si="31"/>
        <v>2.2268180784230269</v>
      </c>
      <c r="I1212" s="172" t="s">
        <v>960</v>
      </c>
      <c r="J1212" s="117" t="s">
        <v>2151</v>
      </c>
    </row>
    <row r="1213" spans="2:10">
      <c r="B1213" s="128"/>
      <c r="C1213" s="172" t="s">
        <v>969</v>
      </c>
      <c r="D1213" s="128">
        <f t="shared" si="29"/>
        <v>0</v>
      </c>
      <c r="E1213" s="128">
        <f t="shared" si="30"/>
        <v>0</v>
      </c>
      <c r="H1213" s="128">
        <f t="shared" si="31"/>
        <v>0</v>
      </c>
      <c r="I1213" s="172" t="s">
        <v>969</v>
      </c>
      <c r="J1213" s="117" t="s">
        <v>2150</v>
      </c>
    </row>
    <row r="1214" spans="2:10">
      <c r="B1214" s="128"/>
      <c r="C1214" s="173" t="s">
        <v>972</v>
      </c>
      <c r="D1214" s="128">
        <f t="shared" si="29"/>
        <v>2.5000000000000001E-2</v>
      </c>
      <c r="E1214" s="128">
        <f t="shared" si="30"/>
        <v>2.4528300000000003E-2</v>
      </c>
      <c r="H1214" s="128">
        <f t="shared" si="31"/>
        <v>2.4742423093589195E-2</v>
      </c>
      <c r="I1214" s="173" t="s">
        <v>972</v>
      </c>
      <c r="J1214" s="117" t="s">
        <v>2147</v>
      </c>
    </row>
    <row r="1215" spans="2:10">
      <c r="B1215" s="128"/>
      <c r="C1215" s="172" t="s">
        <v>974</v>
      </c>
      <c r="D1215" s="128">
        <f t="shared" ref="D1215:D1240" si="32">AVERAGE(D785,D877,D969,D1122)</f>
        <v>0</v>
      </c>
      <c r="E1215" s="128">
        <f t="shared" ref="E1215:E1240" si="33">SUM(E785,E877,E969,E1122)</f>
        <v>0</v>
      </c>
      <c r="H1215" s="128">
        <f t="shared" ref="H1215:H1240" si="34">E1215*100/E$1241</f>
        <v>0</v>
      </c>
      <c r="I1215" s="172" t="s">
        <v>974</v>
      </c>
      <c r="J1215" s="117" t="s">
        <v>2142</v>
      </c>
    </row>
    <row r="1216" spans="2:10">
      <c r="B1216" s="128"/>
      <c r="C1216" s="172" t="s">
        <v>745</v>
      </c>
      <c r="D1216" s="128">
        <f t="shared" si="32"/>
        <v>0.3</v>
      </c>
      <c r="E1216" s="128">
        <f t="shared" si="33"/>
        <v>0.29433959999999998</v>
      </c>
      <c r="H1216" s="128">
        <f t="shared" si="34"/>
        <v>0.29690907712307024</v>
      </c>
      <c r="I1216" s="172" t="s">
        <v>745</v>
      </c>
      <c r="J1216" s="117" t="s">
        <v>2142</v>
      </c>
    </row>
    <row r="1217" spans="2:10">
      <c r="B1217" s="128"/>
      <c r="C1217" s="172" t="s">
        <v>978</v>
      </c>
      <c r="D1217" s="128">
        <f t="shared" si="32"/>
        <v>0.125</v>
      </c>
      <c r="E1217" s="128">
        <f t="shared" si="33"/>
        <v>0.1226415</v>
      </c>
      <c r="H1217" s="128">
        <f t="shared" si="34"/>
        <v>0.12371211546794596</v>
      </c>
      <c r="I1217" s="172" t="s">
        <v>978</v>
      </c>
      <c r="J1217" s="117" t="s">
        <v>2171</v>
      </c>
    </row>
    <row r="1218" spans="2:10">
      <c r="B1218" s="128"/>
      <c r="C1218" s="173" t="s">
        <v>731</v>
      </c>
      <c r="D1218" s="128">
        <f t="shared" si="32"/>
        <v>2.5000000000000001E-2</v>
      </c>
      <c r="E1218" s="128">
        <f t="shared" si="33"/>
        <v>2.4528300000000003E-2</v>
      </c>
      <c r="H1218" s="128">
        <f t="shared" si="34"/>
        <v>2.4742423093589195E-2</v>
      </c>
      <c r="I1218" s="173" t="s">
        <v>731</v>
      </c>
      <c r="J1218" s="117" t="s">
        <v>2171</v>
      </c>
    </row>
    <row r="1219" spans="2:10">
      <c r="B1219" s="128"/>
      <c r="C1219" s="165" t="s">
        <v>981</v>
      </c>
      <c r="D1219" s="128">
        <f t="shared" si="32"/>
        <v>0</v>
      </c>
      <c r="E1219" s="128">
        <f t="shared" si="33"/>
        <v>0</v>
      </c>
      <c r="H1219" s="128">
        <f t="shared" si="34"/>
        <v>0</v>
      </c>
      <c r="I1219" s="165" t="s">
        <v>981</v>
      </c>
      <c r="J1219" s="117" t="s">
        <v>2171</v>
      </c>
    </row>
    <row r="1220" spans="2:10">
      <c r="B1220" s="128"/>
      <c r="C1220" s="172" t="s">
        <v>847</v>
      </c>
      <c r="D1220" s="128">
        <f t="shared" si="32"/>
        <v>0</v>
      </c>
      <c r="E1220" s="128">
        <f t="shared" si="33"/>
        <v>0</v>
      </c>
      <c r="H1220" s="128">
        <f t="shared" si="34"/>
        <v>0</v>
      </c>
      <c r="I1220" s="172" t="s">
        <v>847</v>
      </c>
      <c r="J1220" s="117" t="s">
        <v>2171</v>
      </c>
    </row>
    <row r="1221" spans="2:10">
      <c r="B1221" s="128"/>
      <c r="C1221" s="173" t="s">
        <v>984</v>
      </c>
      <c r="D1221" s="128">
        <f t="shared" si="32"/>
        <v>2.5000000000000001E-2</v>
      </c>
      <c r="E1221" s="128">
        <f t="shared" si="33"/>
        <v>2.4528300000000003E-2</v>
      </c>
      <c r="H1221" s="128">
        <f t="shared" si="34"/>
        <v>2.4742423093589195E-2</v>
      </c>
      <c r="I1221" s="173" t="s">
        <v>984</v>
      </c>
      <c r="J1221" s="117" t="s">
        <v>2171</v>
      </c>
    </row>
    <row r="1222" spans="2:10">
      <c r="B1222" s="128"/>
      <c r="C1222" s="172" t="s">
        <v>985</v>
      </c>
      <c r="D1222" s="128">
        <f t="shared" si="32"/>
        <v>0.27500000000000002</v>
      </c>
      <c r="E1222" s="128">
        <f t="shared" si="33"/>
        <v>0.26981130000000003</v>
      </c>
      <c r="H1222" s="128">
        <f t="shared" si="34"/>
        <v>0.27216665402948109</v>
      </c>
      <c r="I1222" s="172" t="s">
        <v>985</v>
      </c>
      <c r="J1222" s="117" t="s">
        <v>2159</v>
      </c>
    </row>
    <row r="1223" spans="2:10">
      <c r="B1223" s="128"/>
      <c r="C1223" s="173" t="s">
        <v>986</v>
      </c>
      <c r="D1223" s="128">
        <f t="shared" si="32"/>
        <v>0</v>
      </c>
      <c r="E1223" s="128">
        <f t="shared" si="33"/>
        <v>0</v>
      </c>
      <c r="H1223" s="128">
        <f t="shared" si="34"/>
        <v>0</v>
      </c>
      <c r="I1223" s="173" t="s">
        <v>986</v>
      </c>
      <c r="J1223" s="117" t="s">
        <v>2174</v>
      </c>
    </row>
    <row r="1224" spans="2:10">
      <c r="B1224" s="128"/>
      <c r="C1224" s="173" t="s">
        <v>987</v>
      </c>
      <c r="D1224" s="128">
        <f t="shared" si="32"/>
        <v>0.35</v>
      </c>
      <c r="E1224" s="128">
        <f t="shared" si="33"/>
        <v>0.34339619999999998</v>
      </c>
      <c r="H1224" s="128">
        <f t="shared" si="34"/>
        <v>0.3463939233102486</v>
      </c>
      <c r="I1224" s="173" t="s">
        <v>987</v>
      </c>
      <c r="J1224" s="117" t="s">
        <v>2175</v>
      </c>
    </row>
    <row r="1225" spans="2:10">
      <c r="B1225" s="128"/>
      <c r="C1225" s="173" t="s">
        <v>988</v>
      </c>
      <c r="D1225" s="128">
        <f t="shared" si="32"/>
        <v>0</v>
      </c>
      <c r="E1225" s="128">
        <f t="shared" si="33"/>
        <v>0</v>
      </c>
      <c r="H1225" s="128">
        <f t="shared" si="34"/>
        <v>0</v>
      </c>
      <c r="I1225" s="173" t="s">
        <v>988</v>
      </c>
      <c r="J1225" s="117" t="s">
        <v>2147</v>
      </c>
    </row>
    <row r="1226" spans="2:10">
      <c r="B1226" s="128"/>
      <c r="C1226" s="172" t="s">
        <v>990</v>
      </c>
      <c r="D1226" s="128">
        <f t="shared" si="32"/>
        <v>0.3</v>
      </c>
      <c r="E1226" s="128">
        <f t="shared" si="33"/>
        <v>0.29433959999999998</v>
      </c>
      <c r="H1226" s="128">
        <f t="shared" si="34"/>
        <v>0.29690907712307024</v>
      </c>
      <c r="I1226" s="172" t="s">
        <v>990</v>
      </c>
      <c r="J1226" s="117" t="s">
        <v>2156</v>
      </c>
    </row>
    <row r="1227" spans="2:10">
      <c r="B1227" s="128"/>
      <c r="C1227" s="172" t="s">
        <v>996</v>
      </c>
      <c r="D1227" s="128">
        <f t="shared" si="32"/>
        <v>0.75</v>
      </c>
      <c r="E1227" s="128">
        <f t="shared" si="33"/>
        <v>0.73584899999999998</v>
      </c>
      <c r="H1227" s="128">
        <f t="shared" si="34"/>
        <v>0.74227269280767572</v>
      </c>
      <c r="I1227" s="172" t="s">
        <v>996</v>
      </c>
      <c r="J1227" s="117" t="s">
        <v>2147</v>
      </c>
    </row>
    <row r="1228" spans="2:10">
      <c r="B1228" s="128"/>
      <c r="C1228" s="173" t="s">
        <v>272</v>
      </c>
      <c r="D1228" s="128">
        <f t="shared" si="32"/>
        <v>6.5750000000000011</v>
      </c>
      <c r="E1228" s="128">
        <f t="shared" si="33"/>
        <v>8.5377358000000001</v>
      </c>
      <c r="H1228" s="128">
        <f t="shared" si="34"/>
        <v>8.6122671128811685</v>
      </c>
      <c r="I1228" s="173" t="s">
        <v>272</v>
      </c>
      <c r="J1228" s="117" t="s">
        <v>2147</v>
      </c>
    </row>
    <row r="1229" spans="2:10">
      <c r="B1229" s="128"/>
      <c r="C1229" s="172" t="s">
        <v>857</v>
      </c>
      <c r="D1229" s="128">
        <f t="shared" si="32"/>
        <v>0</v>
      </c>
      <c r="E1229" s="128">
        <f t="shared" si="33"/>
        <v>0</v>
      </c>
      <c r="H1229" s="128">
        <f t="shared" si="34"/>
        <v>0</v>
      </c>
      <c r="I1229" s="172" t="s">
        <v>857</v>
      </c>
      <c r="J1229" s="117" t="s">
        <v>2149</v>
      </c>
    </row>
    <row r="1230" spans="2:10">
      <c r="B1230" s="128"/>
      <c r="C1230" s="173" t="s">
        <v>725</v>
      </c>
      <c r="D1230" s="128">
        <f t="shared" si="32"/>
        <v>0</v>
      </c>
      <c r="E1230" s="128">
        <f t="shared" si="33"/>
        <v>0</v>
      </c>
      <c r="H1230" s="128">
        <f t="shared" si="34"/>
        <v>0</v>
      </c>
      <c r="I1230" s="173" t="s">
        <v>725</v>
      </c>
      <c r="J1230" s="117" t="s">
        <v>2149</v>
      </c>
    </row>
    <row r="1231" spans="2:10">
      <c r="B1231" s="128"/>
      <c r="C1231" s="172" t="s">
        <v>1003</v>
      </c>
      <c r="D1231" s="128">
        <f t="shared" si="32"/>
        <v>0</v>
      </c>
      <c r="E1231" s="128">
        <f t="shared" si="33"/>
        <v>0</v>
      </c>
      <c r="H1231" s="128">
        <f t="shared" si="34"/>
        <v>0</v>
      </c>
      <c r="I1231" s="172" t="s">
        <v>1003</v>
      </c>
      <c r="J1231" s="117" t="s">
        <v>2171</v>
      </c>
    </row>
    <row r="1232" spans="2:10">
      <c r="B1232" s="128"/>
      <c r="C1232" s="173" t="s">
        <v>181</v>
      </c>
      <c r="D1232" s="128">
        <f t="shared" si="32"/>
        <v>0</v>
      </c>
      <c r="E1232" s="128">
        <f t="shared" si="33"/>
        <v>0</v>
      </c>
      <c r="H1232" s="128">
        <f t="shared" si="34"/>
        <v>0</v>
      </c>
      <c r="I1232" s="173" t="s">
        <v>181</v>
      </c>
      <c r="J1232" s="117" t="s">
        <v>2160</v>
      </c>
    </row>
    <row r="1233" spans="1:18">
      <c r="B1233" s="128"/>
      <c r="C1233" s="172" t="s">
        <v>1012</v>
      </c>
      <c r="D1233" s="128">
        <f t="shared" si="32"/>
        <v>0.47499999999999998</v>
      </c>
      <c r="E1233" s="128">
        <f t="shared" si="33"/>
        <v>0.4660377</v>
      </c>
      <c r="H1233" s="128">
        <f t="shared" si="34"/>
        <v>0.47010603877819457</v>
      </c>
      <c r="I1233" s="172" t="s">
        <v>1012</v>
      </c>
      <c r="J1233" s="117" t="s">
        <v>2147</v>
      </c>
    </row>
    <row r="1234" spans="1:18">
      <c r="B1234" s="128"/>
      <c r="C1234" s="172" t="s">
        <v>1014</v>
      </c>
      <c r="D1234" s="128">
        <f t="shared" si="32"/>
        <v>0.05</v>
      </c>
      <c r="E1234" s="128">
        <f t="shared" si="33"/>
        <v>4.9056600000000006E-2</v>
      </c>
      <c r="H1234" s="128">
        <f t="shared" si="34"/>
        <v>4.948484618717839E-2</v>
      </c>
      <c r="I1234" s="172" t="s">
        <v>1014</v>
      </c>
      <c r="J1234" s="117" t="s">
        <v>2147</v>
      </c>
    </row>
    <row r="1235" spans="1:18">
      <c r="B1235" s="128"/>
      <c r="C1235" s="172" t="s">
        <v>1015</v>
      </c>
      <c r="D1235" s="128">
        <f t="shared" si="32"/>
        <v>0.1</v>
      </c>
      <c r="E1235" s="128">
        <f t="shared" si="33"/>
        <v>9.8113200000000012E-2</v>
      </c>
      <c r="H1235" s="128">
        <f t="shared" si="34"/>
        <v>9.896969237435678E-2</v>
      </c>
      <c r="I1235" s="172" t="s">
        <v>1015</v>
      </c>
      <c r="J1235" s="117" t="s">
        <v>2174</v>
      </c>
    </row>
    <row r="1236" spans="1:18">
      <c r="B1236" s="128"/>
      <c r="C1236" s="172" t="s">
        <v>1016</v>
      </c>
      <c r="D1236" s="128">
        <f t="shared" si="32"/>
        <v>2.3000000000000003</v>
      </c>
      <c r="E1236" s="128">
        <f t="shared" si="33"/>
        <v>3.3396227000000005</v>
      </c>
      <c r="H1236" s="128">
        <f t="shared" si="34"/>
        <v>3.3687763854957211</v>
      </c>
      <c r="I1236" s="172" t="s">
        <v>1016</v>
      </c>
      <c r="J1236" s="117" t="s">
        <v>2174</v>
      </c>
    </row>
    <row r="1237" spans="1:18">
      <c r="B1237" s="128"/>
      <c r="C1237" s="173" t="s">
        <v>939</v>
      </c>
      <c r="D1237" s="128">
        <f t="shared" si="32"/>
        <v>0</v>
      </c>
      <c r="E1237" s="128">
        <f t="shared" si="33"/>
        <v>0</v>
      </c>
      <c r="H1237" s="128">
        <f t="shared" si="34"/>
        <v>0</v>
      </c>
      <c r="I1237" s="173" t="s">
        <v>939</v>
      </c>
      <c r="J1237" s="117" t="s">
        <v>2174</v>
      </c>
    </row>
    <row r="1238" spans="1:18">
      <c r="B1238" s="128"/>
      <c r="C1238" s="172" t="s">
        <v>872</v>
      </c>
      <c r="D1238" s="128">
        <f t="shared" si="32"/>
        <v>2.0249999999999999</v>
      </c>
      <c r="E1238" s="128">
        <f t="shared" si="33"/>
        <v>2.1716980000000001</v>
      </c>
      <c r="H1238" s="128">
        <f t="shared" si="34"/>
        <v>2.1906561297563001</v>
      </c>
      <c r="I1238" s="172" t="s">
        <v>872</v>
      </c>
      <c r="J1238" s="117" t="s">
        <v>2175</v>
      </c>
    </row>
    <row r="1239" spans="1:18">
      <c r="B1239" s="128"/>
      <c r="C1239" s="173" t="s">
        <v>1018</v>
      </c>
      <c r="D1239" s="128">
        <f t="shared" si="32"/>
        <v>0</v>
      </c>
      <c r="E1239" s="128">
        <f t="shared" si="33"/>
        <v>0</v>
      </c>
      <c r="H1239" s="128">
        <f t="shared" si="34"/>
        <v>0</v>
      </c>
      <c r="I1239" s="173" t="s">
        <v>1018</v>
      </c>
      <c r="J1239" s="117" t="s">
        <v>2159</v>
      </c>
    </row>
    <row r="1240" spans="1:18">
      <c r="B1240" s="128"/>
      <c r="C1240" s="172" t="s">
        <v>883</v>
      </c>
      <c r="D1240" s="128">
        <f t="shared" si="32"/>
        <v>0.5</v>
      </c>
      <c r="E1240" s="128">
        <f t="shared" si="33"/>
        <v>0.42264147000000007</v>
      </c>
      <c r="H1240" s="128">
        <f t="shared" si="34"/>
        <v>0.42633097555217786</v>
      </c>
      <c r="I1240" s="172" t="s">
        <v>883</v>
      </c>
    </row>
    <row r="1241" spans="1:18" s="133" customFormat="1">
      <c r="A1241" s="130"/>
      <c r="B1241" s="130" t="s">
        <v>2077</v>
      </c>
      <c r="C1241" s="130"/>
      <c r="D1241" s="175">
        <f>SUM(D1150:D1240)</f>
        <v>99.166666666666714</v>
      </c>
      <c r="E1241" s="175">
        <f>SUM(E1150:E1240)</f>
        <v>99.134591253333355</v>
      </c>
      <c r="F1241" s="130"/>
      <c r="G1241" s="130"/>
      <c r="H1241" s="130"/>
      <c r="I1241" s="130"/>
      <c r="J1241" s="130"/>
      <c r="K1241" s="130"/>
      <c r="L1241" s="130"/>
      <c r="M1241" s="130"/>
      <c r="N1241" s="130"/>
      <c r="O1241" s="130"/>
      <c r="P1241" s="130"/>
      <c r="Q1241" s="130"/>
      <c r="R1241" s="130"/>
    </row>
    <row r="1242" spans="1:18" s="243" customFormat="1">
      <c r="A1242" s="240" t="s">
        <v>2167</v>
      </c>
      <c r="B1242" s="240"/>
      <c r="C1242" s="241"/>
      <c r="D1242" s="242"/>
      <c r="E1242" s="241"/>
      <c r="F1242" s="240"/>
      <c r="G1242" s="240"/>
      <c r="H1242" s="240"/>
      <c r="I1242" s="240"/>
      <c r="J1242" s="240"/>
      <c r="K1242" s="240"/>
      <c r="L1242" s="240"/>
      <c r="M1242" s="240"/>
      <c r="N1242" s="240"/>
      <c r="O1242" s="240"/>
      <c r="P1242" s="240"/>
      <c r="Q1242" s="240"/>
      <c r="R1242" s="240"/>
    </row>
    <row r="1243" spans="1:18" s="147" customFormat="1">
      <c r="A1243" s="147" t="s">
        <v>313</v>
      </c>
    </row>
    <row r="1244" spans="1:18" s="127" customFormat="1">
      <c r="A1244" s="126"/>
      <c r="B1244" s="126"/>
      <c r="C1244" s="115" t="s">
        <v>817</v>
      </c>
      <c r="D1244" s="115">
        <v>0</v>
      </c>
      <c r="E1244" s="115" t="s">
        <v>1826</v>
      </c>
      <c r="F1244" s="126"/>
      <c r="G1244" s="126"/>
      <c r="H1244" s="126"/>
      <c r="I1244" s="126"/>
      <c r="J1244" s="115" t="s">
        <v>1827</v>
      </c>
      <c r="K1244" s="115" t="s">
        <v>1828</v>
      </c>
      <c r="L1244" s="115">
        <v>2004</v>
      </c>
      <c r="M1244" s="136"/>
      <c r="N1244" s="126"/>
      <c r="O1244" s="126"/>
      <c r="P1244" s="126"/>
      <c r="Q1244" s="126"/>
      <c r="R1244" s="126"/>
    </row>
    <row r="1245" spans="1:18">
      <c r="C1245" s="115" t="s">
        <v>1959</v>
      </c>
      <c r="D1245" s="115">
        <v>0</v>
      </c>
      <c r="E1245" s="115" t="s">
        <v>1826</v>
      </c>
      <c r="J1245" s="115" t="s">
        <v>1827</v>
      </c>
      <c r="K1245" s="115" t="s">
        <v>1828</v>
      </c>
      <c r="L1245" s="115">
        <v>2004</v>
      </c>
    </row>
    <row r="1246" spans="1:18">
      <c r="C1246" s="115" t="s">
        <v>1960</v>
      </c>
      <c r="D1246" s="115">
        <v>0</v>
      </c>
      <c r="E1246" s="115" t="s">
        <v>1826</v>
      </c>
      <c r="J1246" s="115" t="s">
        <v>1827</v>
      </c>
      <c r="K1246" s="115" t="s">
        <v>1828</v>
      </c>
      <c r="L1246" s="115">
        <v>2004</v>
      </c>
    </row>
    <row r="1247" spans="1:18">
      <c r="C1247" s="115" t="s">
        <v>1961</v>
      </c>
      <c r="D1247" s="115">
        <v>0</v>
      </c>
      <c r="E1247" s="115" t="s">
        <v>1826</v>
      </c>
      <c r="J1247" s="115" t="s">
        <v>1827</v>
      </c>
      <c r="K1247" s="115" t="s">
        <v>1828</v>
      </c>
      <c r="L1247" s="115">
        <v>2004</v>
      </c>
    </row>
    <row r="1248" spans="1:18">
      <c r="C1248" s="115" t="s">
        <v>1962</v>
      </c>
      <c r="D1248" s="115">
        <v>0</v>
      </c>
      <c r="E1248" s="115" t="s">
        <v>1826</v>
      </c>
      <c r="J1248" s="115" t="s">
        <v>1827</v>
      </c>
      <c r="K1248" s="115" t="s">
        <v>1828</v>
      </c>
      <c r="L1248" s="115">
        <v>2004</v>
      </c>
    </row>
    <row r="1249" spans="3:12">
      <c r="C1249" s="115" t="s">
        <v>1963</v>
      </c>
      <c r="D1249" s="115">
        <v>0</v>
      </c>
      <c r="E1249" s="115" t="s">
        <v>1826</v>
      </c>
      <c r="J1249" s="115" t="s">
        <v>1827</v>
      </c>
      <c r="K1249" s="115" t="s">
        <v>1828</v>
      </c>
      <c r="L1249" s="115">
        <v>2004</v>
      </c>
    </row>
    <row r="1250" spans="3:12">
      <c r="C1250" s="115" t="s">
        <v>1964</v>
      </c>
      <c r="D1250" s="115">
        <v>0</v>
      </c>
      <c r="E1250" s="115" t="s">
        <v>1826</v>
      </c>
      <c r="J1250" s="115" t="s">
        <v>1827</v>
      </c>
      <c r="K1250" s="115" t="s">
        <v>1828</v>
      </c>
      <c r="L1250" s="115">
        <v>2004</v>
      </c>
    </row>
    <row r="1251" spans="3:12">
      <c r="C1251" s="115" t="s">
        <v>1965</v>
      </c>
      <c r="D1251" s="115">
        <v>0</v>
      </c>
      <c r="E1251" s="115" t="s">
        <v>1826</v>
      </c>
      <c r="J1251" s="115" t="s">
        <v>1827</v>
      </c>
      <c r="K1251" s="115" t="s">
        <v>1828</v>
      </c>
      <c r="L1251" s="115">
        <v>2004</v>
      </c>
    </row>
    <row r="1252" spans="3:12">
      <c r="C1252" s="115" t="s">
        <v>1966</v>
      </c>
      <c r="D1252" s="115">
        <v>0</v>
      </c>
      <c r="E1252" s="115" t="s">
        <v>1826</v>
      </c>
      <c r="J1252" s="115" t="s">
        <v>1827</v>
      </c>
      <c r="K1252" s="115" t="s">
        <v>1828</v>
      </c>
      <c r="L1252" s="115">
        <v>2004</v>
      </c>
    </row>
    <row r="1253" spans="3:12">
      <c r="C1253" s="115" t="s">
        <v>1967</v>
      </c>
      <c r="D1253" s="115">
        <v>0</v>
      </c>
      <c r="E1253" s="115" t="s">
        <v>1826</v>
      </c>
      <c r="J1253" s="115" t="s">
        <v>1827</v>
      </c>
      <c r="K1253" s="115" t="s">
        <v>1828</v>
      </c>
      <c r="L1253" s="115">
        <v>2004</v>
      </c>
    </row>
    <row r="1254" spans="3:12">
      <c r="C1254" s="115" t="s">
        <v>1968</v>
      </c>
      <c r="D1254" s="115">
        <v>0</v>
      </c>
      <c r="E1254" s="115" t="s">
        <v>1826</v>
      </c>
      <c r="J1254" s="115" t="s">
        <v>1827</v>
      </c>
      <c r="K1254" s="115" t="s">
        <v>1828</v>
      </c>
      <c r="L1254" s="115">
        <v>2004</v>
      </c>
    </row>
    <row r="1255" spans="3:12">
      <c r="C1255" s="115" t="s">
        <v>1969</v>
      </c>
      <c r="D1255" s="115">
        <v>0</v>
      </c>
      <c r="E1255" s="115" t="s">
        <v>1826</v>
      </c>
      <c r="J1255" s="115" t="s">
        <v>1827</v>
      </c>
      <c r="K1255" s="115" t="s">
        <v>1828</v>
      </c>
      <c r="L1255" s="115">
        <v>2004</v>
      </c>
    </row>
    <row r="1256" spans="3:12">
      <c r="C1256" s="115" t="s">
        <v>1970</v>
      </c>
      <c r="D1256" s="115">
        <v>0</v>
      </c>
      <c r="E1256" s="115" t="s">
        <v>1826</v>
      </c>
      <c r="J1256" s="115" t="s">
        <v>1827</v>
      </c>
      <c r="K1256" s="115" t="s">
        <v>1828</v>
      </c>
      <c r="L1256" s="115">
        <v>2004</v>
      </c>
    </row>
    <row r="1257" spans="3:12">
      <c r="C1257" s="115" t="s">
        <v>1971</v>
      </c>
      <c r="D1257" s="115">
        <v>0</v>
      </c>
      <c r="E1257" s="115" t="s">
        <v>1826</v>
      </c>
      <c r="J1257" s="115" t="s">
        <v>1827</v>
      </c>
      <c r="K1257" s="115" t="s">
        <v>1828</v>
      </c>
      <c r="L1257" s="115">
        <v>2004</v>
      </c>
    </row>
    <row r="1258" spans="3:12">
      <c r="C1258" s="115" t="s">
        <v>1972</v>
      </c>
      <c r="D1258" s="115">
        <v>0</v>
      </c>
      <c r="E1258" s="115" t="s">
        <v>1826</v>
      </c>
      <c r="J1258" s="115" t="s">
        <v>1827</v>
      </c>
      <c r="K1258" s="115" t="s">
        <v>1828</v>
      </c>
      <c r="L1258" s="115">
        <v>2004</v>
      </c>
    </row>
    <row r="1259" spans="3:12">
      <c r="C1259" s="115" t="s">
        <v>1973</v>
      </c>
      <c r="D1259" s="115">
        <v>0</v>
      </c>
      <c r="E1259" s="115" t="s">
        <v>1826</v>
      </c>
      <c r="J1259" s="115" t="s">
        <v>1827</v>
      </c>
      <c r="K1259" s="115" t="s">
        <v>1828</v>
      </c>
      <c r="L1259" s="115">
        <v>2004</v>
      </c>
    </row>
    <row r="1260" spans="3:12">
      <c r="C1260" s="115" t="s">
        <v>1974</v>
      </c>
      <c r="D1260" s="115">
        <v>0</v>
      </c>
      <c r="E1260" s="115" t="s">
        <v>1826</v>
      </c>
      <c r="J1260" s="115" t="s">
        <v>1827</v>
      </c>
      <c r="K1260" s="115" t="s">
        <v>1828</v>
      </c>
      <c r="L1260" s="115">
        <v>2004</v>
      </c>
    </row>
    <row r="1261" spans="3:12">
      <c r="C1261" s="115" t="s">
        <v>798</v>
      </c>
      <c r="D1261" s="115">
        <v>16.100000000000001</v>
      </c>
      <c r="E1261" s="115" t="s">
        <v>1826</v>
      </c>
      <c r="J1261" s="115" t="s">
        <v>1827</v>
      </c>
      <c r="K1261" s="115" t="s">
        <v>1828</v>
      </c>
      <c r="L1261" s="115">
        <v>2004</v>
      </c>
    </row>
    <row r="1262" spans="3:12">
      <c r="C1262" s="136" t="s">
        <v>1150</v>
      </c>
      <c r="D1262" s="153">
        <v>2.5</v>
      </c>
      <c r="E1262" s="115" t="s">
        <v>1826</v>
      </c>
      <c r="J1262" s="115" t="s">
        <v>1827</v>
      </c>
      <c r="K1262" s="115" t="s">
        <v>1828</v>
      </c>
      <c r="L1262" s="115">
        <v>2004</v>
      </c>
    </row>
    <row r="1263" spans="3:12">
      <c r="C1263" s="115" t="s">
        <v>822</v>
      </c>
      <c r="D1263" s="115">
        <v>38.799999999999997</v>
      </c>
      <c r="E1263" s="115" t="s">
        <v>1826</v>
      </c>
      <c r="J1263" s="115" t="s">
        <v>1827</v>
      </c>
      <c r="K1263" s="115" t="s">
        <v>1828</v>
      </c>
      <c r="L1263" s="115">
        <v>2004</v>
      </c>
    </row>
    <row r="1264" spans="3:12">
      <c r="C1264" s="115" t="s">
        <v>1555</v>
      </c>
      <c r="D1264" s="115">
        <v>21.1</v>
      </c>
      <c r="E1264" s="115" t="s">
        <v>1826</v>
      </c>
      <c r="J1264" s="115" t="s">
        <v>1827</v>
      </c>
      <c r="K1264" s="115" t="s">
        <v>1828</v>
      </c>
      <c r="L1264" s="115">
        <v>2004</v>
      </c>
    </row>
    <row r="1265" spans="1:18">
      <c r="C1265" s="115" t="s">
        <v>1831</v>
      </c>
      <c r="D1265" s="115">
        <v>8.6999999999999993</v>
      </c>
      <c r="E1265" s="115" t="s">
        <v>1826</v>
      </c>
      <c r="J1265" s="115" t="s">
        <v>1827</v>
      </c>
      <c r="K1265" s="115" t="s">
        <v>1828</v>
      </c>
      <c r="L1265" s="115">
        <v>2004</v>
      </c>
    </row>
    <row r="1266" spans="1:18">
      <c r="C1266" s="131" t="s">
        <v>1832</v>
      </c>
      <c r="D1266" s="131">
        <v>9.9</v>
      </c>
      <c r="E1266" s="131" t="s">
        <v>1826</v>
      </c>
      <c r="J1266" s="115" t="s">
        <v>1827</v>
      </c>
      <c r="K1266" s="115" t="s">
        <v>1828</v>
      </c>
      <c r="L1266" s="115">
        <v>2004</v>
      </c>
    </row>
    <row r="1267" spans="1:18" s="239" customFormat="1">
      <c r="A1267" s="238" t="s">
        <v>630</v>
      </c>
      <c r="B1267" s="238"/>
      <c r="F1267" s="238"/>
      <c r="G1267" s="238"/>
      <c r="H1267" s="238"/>
      <c r="I1267" s="238"/>
      <c r="M1267" s="250"/>
      <c r="N1267" s="238"/>
      <c r="O1267" s="238"/>
      <c r="P1267" s="238"/>
      <c r="Q1267" s="238"/>
      <c r="R1267" s="238"/>
    </row>
    <row r="1268" spans="1:18" s="127" customFormat="1">
      <c r="A1268" s="126"/>
      <c r="B1268" s="126"/>
      <c r="C1268" s="115" t="s">
        <v>817</v>
      </c>
      <c r="D1268" s="115">
        <v>24</v>
      </c>
      <c r="E1268" s="115" t="s">
        <v>1954</v>
      </c>
      <c r="F1268" s="126"/>
      <c r="G1268" s="126"/>
      <c r="H1268" s="126"/>
      <c r="I1268" s="126"/>
      <c r="J1268" s="249" t="s">
        <v>1949</v>
      </c>
      <c r="K1268" s="249" t="s">
        <v>221</v>
      </c>
      <c r="L1268" s="249">
        <v>1979</v>
      </c>
      <c r="M1268" s="136"/>
      <c r="N1268" s="126"/>
      <c r="O1268" s="126"/>
      <c r="P1268" s="126"/>
      <c r="Q1268" s="126"/>
      <c r="R1268" s="126"/>
    </row>
    <row r="1269" spans="1:18">
      <c r="C1269" s="115" t="s">
        <v>1959</v>
      </c>
      <c r="D1269" s="115">
        <v>9</v>
      </c>
      <c r="E1269" s="115" t="s">
        <v>1954</v>
      </c>
      <c r="J1269" s="136" t="s">
        <v>1949</v>
      </c>
      <c r="K1269" s="136" t="s">
        <v>221</v>
      </c>
      <c r="L1269" s="136">
        <v>1979</v>
      </c>
    </row>
    <row r="1270" spans="1:18">
      <c r="C1270" s="115" t="s">
        <v>1960</v>
      </c>
      <c r="D1270" s="115">
        <v>1</v>
      </c>
      <c r="E1270" s="115" t="s">
        <v>1954</v>
      </c>
      <c r="J1270" s="136" t="s">
        <v>1949</v>
      </c>
      <c r="K1270" s="136" t="s">
        <v>221</v>
      </c>
      <c r="L1270" s="136">
        <v>1979</v>
      </c>
    </row>
    <row r="1271" spans="1:18">
      <c r="C1271" s="115" t="s">
        <v>1961</v>
      </c>
      <c r="D1271" s="115">
        <v>5</v>
      </c>
      <c r="E1271" s="115" t="s">
        <v>1954</v>
      </c>
      <c r="J1271" s="136" t="s">
        <v>1949</v>
      </c>
      <c r="K1271" s="136" t="s">
        <v>221</v>
      </c>
      <c r="L1271" s="136">
        <v>1979</v>
      </c>
    </row>
    <row r="1272" spans="1:18">
      <c r="C1272" s="115" t="s">
        <v>1962</v>
      </c>
      <c r="D1272" s="115">
        <v>7.0000000000000007E-2</v>
      </c>
      <c r="E1272" s="115" t="s">
        <v>1954</v>
      </c>
      <c r="J1272" s="136" t="s">
        <v>1949</v>
      </c>
      <c r="K1272" s="136" t="s">
        <v>221</v>
      </c>
      <c r="L1272" s="136">
        <v>1979</v>
      </c>
    </row>
    <row r="1273" spans="1:18">
      <c r="C1273" s="115" t="s">
        <v>1963</v>
      </c>
      <c r="D1273" s="115">
        <v>3</v>
      </c>
      <c r="E1273" s="115" t="s">
        <v>1954</v>
      </c>
      <c r="J1273" s="136" t="s">
        <v>1949</v>
      </c>
      <c r="K1273" s="136" t="s">
        <v>221</v>
      </c>
      <c r="L1273" s="136">
        <v>1979</v>
      </c>
    </row>
    <row r="1274" spans="1:18">
      <c r="C1274" s="115" t="s">
        <v>1964</v>
      </c>
      <c r="D1274" s="115">
        <v>3</v>
      </c>
      <c r="E1274" s="115" t="s">
        <v>1954</v>
      </c>
      <c r="J1274" s="136" t="s">
        <v>1949</v>
      </c>
      <c r="K1274" s="136" t="s">
        <v>221</v>
      </c>
      <c r="L1274" s="136">
        <v>1979</v>
      </c>
    </row>
    <row r="1275" spans="1:18">
      <c r="C1275" s="115" t="s">
        <v>1965</v>
      </c>
      <c r="D1275" s="115">
        <v>0.04</v>
      </c>
      <c r="E1275" s="115" t="s">
        <v>1954</v>
      </c>
      <c r="J1275" s="136" t="s">
        <v>1949</v>
      </c>
      <c r="K1275" s="136" t="s">
        <v>221</v>
      </c>
      <c r="L1275" s="136">
        <v>1979</v>
      </c>
    </row>
    <row r="1276" spans="1:18">
      <c r="C1276" s="115" t="s">
        <v>1966</v>
      </c>
      <c r="D1276" s="115">
        <v>0.05</v>
      </c>
      <c r="E1276" s="115" t="s">
        <v>1954</v>
      </c>
      <c r="J1276" s="136" t="s">
        <v>1949</v>
      </c>
      <c r="K1276" s="136" t="s">
        <v>221</v>
      </c>
      <c r="L1276" s="136">
        <v>1979</v>
      </c>
    </row>
    <row r="1277" spans="1:18">
      <c r="C1277" s="115" t="s">
        <v>1967</v>
      </c>
      <c r="D1277" s="115">
        <v>0.1</v>
      </c>
      <c r="E1277" s="115" t="s">
        <v>1954</v>
      </c>
      <c r="J1277" s="136" t="s">
        <v>1949</v>
      </c>
      <c r="K1277" s="136" t="s">
        <v>221</v>
      </c>
      <c r="L1277" s="136">
        <v>1979</v>
      </c>
    </row>
    <row r="1278" spans="1:18">
      <c r="C1278" s="115" t="s">
        <v>1968</v>
      </c>
      <c r="D1278" s="115">
        <v>2</v>
      </c>
      <c r="E1278" s="115" t="s">
        <v>1954</v>
      </c>
      <c r="J1278" s="136" t="s">
        <v>1949</v>
      </c>
      <c r="K1278" s="136" t="s">
        <v>221</v>
      </c>
      <c r="L1278" s="136">
        <v>1979</v>
      </c>
    </row>
    <row r="1279" spans="1:18">
      <c r="C1279" s="115" t="s">
        <v>1969</v>
      </c>
      <c r="D1279" s="115">
        <v>0.4</v>
      </c>
      <c r="E1279" s="115" t="s">
        <v>1954</v>
      </c>
      <c r="J1279" s="136" t="s">
        <v>1949</v>
      </c>
      <c r="K1279" s="136" t="s">
        <v>221</v>
      </c>
      <c r="L1279" s="136">
        <v>1979</v>
      </c>
    </row>
    <row r="1280" spans="1:18">
      <c r="C1280" s="115" t="s">
        <v>1970</v>
      </c>
      <c r="D1280" s="115">
        <v>0.1</v>
      </c>
      <c r="E1280" s="115" t="s">
        <v>1954</v>
      </c>
      <c r="J1280" s="136" t="s">
        <v>1949</v>
      </c>
      <c r="K1280" s="136" t="s">
        <v>221</v>
      </c>
      <c r="L1280" s="136">
        <v>1979</v>
      </c>
    </row>
    <row r="1281" spans="1:18">
      <c r="C1281" s="115" t="s">
        <v>1971</v>
      </c>
      <c r="D1281" s="115">
        <v>0.2</v>
      </c>
      <c r="E1281" s="115" t="s">
        <v>1954</v>
      </c>
      <c r="J1281" s="136" t="s">
        <v>1949</v>
      </c>
      <c r="K1281" s="136" t="s">
        <v>221</v>
      </c>
      <c r="L1281" s="136">
        <v>1979</v>
      </c>
    </row>
    <row r="1282" spans="1:18">
      <c r="C1282" s="115" t="s">
        <v>1972</v>
      </c>
      <c r="D1282" s="115">
        <v>0</v>
      </c>
      <c r="E1282" s="115" t="s">
        <v>1954</v>
      </c>
      <c r="J1282" s="136" t="s">
        <v>1949</v>
      </c>
      <c r="K1282" s="136" t="s">
        <v>221</v>
      </c>
      <c r="L1282" s="136">
        <v>1979</v>
      </c>
    </row>
    <row r="1283" spans="1:18">
      <c r="C1283" s="115" t="s">
        <v>1973</v>
      </c>
      <c r="D1283" s="115">
        <v>0</v>
      </c>
      <c r="E1283" s="115" t="s">
        <v>1954</v>
      </c>
      <c r="J1283" s="136" t="s">
        <v>1949</v>
      </c>
      <c r="K1283" s="136" t="s">
        <v>221</v>
      </c>
      <c r="L1283" s="136">
        <v>1979</v>
      </c>
    </row>
    <row r="1284" spans="1:18">
      <c r="C1284" s="115" t="s">
        <v>1974</v>
      </c>
      <c r="D1284" s="115">
        <v>0.02</v>
      </c>
      <c r="E1284" s="115" t="s">
        <v>1954</v>
      </c>
      <c r="J1284" s="136" t="s">
        <v>1949</v>
      </c>
      <c r="K1284" s="136" t="s">
        <v>221</v>
      </c>
      <c r="L1284" s="136">
        <v>1979</v>
      </c>
    </row>
    <row r="1285" spans="1:18" s="123" customFormat="1">
      <c r="A1285" s="122"/>
      <c r="B1285" s="122"/>
      <c r="C1285" s="249" t="s">
        <v>817</v>
      </c>
      <c r="D1285" s="249">
        <v>46</v>
      </c>
      <c r="E1285" s="249" t="s">
        <v>1954</v>
      </c>
      <c r="F1285" s="122"/>
      <c r="G1285" s="122"/>
      <c r="H1285" s="122"/>
      <c r="I1285" s="122"/>
      <c r="J1285" s="249" t="s">
        <v>1949</v>
      </c>
      <c r="K1285" s="249" t="s">
        <v>1828</v>
      </c>
      <c r="L1285" s="249">
        <v>1978</v>
      </c>
      <c r="M1285" s="249"/>
      <c r="N1285" s="122"/>
      <c r="O1285" s="122"/>
      <c r="P1285" s="122"/>
      <c r="Q1285" s="122"/>
      <c r="R1285" s="122"/>
    </row>
    <row r="1286" spans="1:18">
      <c r="C1286" s="115" t="s">
        <v>1959</v>
      </c>
      <c r="D1286" s="115">
        <v>14.9</v>
      </c>
      <c r="E1286" s="115" t="s">
        <v>1954</v>
      </c>
      <c r="J1286" s="136" t="s">
        <v>1949</v>
      </c>
      <c r="K1286" s="136" t="s">
        <v>1828</v>
      </c>
      <c r="L1286" s="136">
        <v>1978</v>
      </c>
    </row>
    <row r="1287" spans="1:18">
      <c r="C1287" s="115" t="s">
        <v>1960</v>
      </c>
      <c r="D1287" s="115">
        <v>0</v>
      </c>
      <c r="E1287" s="115" t="s">
        <v>1954</v>
      </c>
      <c r="J1287" s="136" t="s">
        <v>1949</v>
      </c>
      <c r="K1287" s="136" t="s">
        <v>1828</v>
      </c>
      <c r="L1287" s="136">
        <v>1978</v>
      </c>
    </row>
    <row r="1288" spans="1:18">
      <c r="C1288" s="115" t="s">
        <v>1961</v>
      </c>
      <c r="D1288" s="115">
        <v>1.4</v>
      </c>
      <c r="E1288" s="115" t="s">
        <v>1954</v>
      </c>
      <c r="J1288" s="136" t="s">
        <v>1949</v>
      </c>
      <c r="K1288" s="136" t="s">
        <v>1828</v>
      </c>
      <c r="L1288" s="136">
        <v>1978</v>
      </c>
    </row>
    <row r="1289" spans="1:18">
      <c r="C1289" s="115" t="s">
        <v>1962</v>
      </c>
      <c r="D1289" s="115">
        <v>0.1</v>
      </c>
      <c r="E1289" s="115" t="s">
        <v>1954</v>
      </c>
      <c r="J1289" s="136" t="s">
        <v>1949</v>
      </c>
      <c r="K1289" s="136" t="s">
        <v>1828</v>
      </c>
      <c r="L1289" s="136">
        <v>1978</v>
      </c>
    </row>
    <row r="1290" spans="1:18">
      <c r="C1290" s="115" t="s">
        <v>1963</v>
      </c>
      <c r="D1290" s="115">
        <v>2.6</v>
      </c>
      <c r="E1290" s="115" t="s">
        <v>1954</v>
      </c>
      <c r="J1290" s="136" t="s">
        <v>1949</v>
      </c>
      <c r="K1290" s="136" t="s">
        <v>1828</v>
      </c>
      <c r="L1290" s="136">
        <v>1978</v>
      </c>
    </row>
    <row r="1291" spans="1:18">
      <c r="C1291" s="115" t="s">
        <v>1964</v>
      </c>
      <c r="D1291" s="115">
        <v>0.5</v>
      </c>
      <c r="E1291" s="115" t="s">
        <v>1954</v>
      </c>
      <c r="J1291" s="136" t="s">
        <v>1949</v>
      </c>
      <c r="K1291" s="136" t="s">
        <v>1828</v>
      </c>
      <c r="L1291" s="136">
        <v>1978</v>
      </c>
    </row>
    <row r="1292" spans="1:18">
      <c r="C1292" s="115" t="s">
        <v>1965</v>
      </c>
      <c r="D1292" s="115">
        <v>0.6</v>
      </c>
      <c r="E1292" s="115" t="s">
        <v>1954</v>
      </c>
      <c r="J1292" s="136" t="s">
        <v>1949</v>
      </c>
      <c r="K1292" s="136" t="s">
        <v>1828</v>
      </c>
      <c r="L1292" s="136">
        <v>1978</v>
      </c>
    </row>
    <row r="1293" spans="1:18">
      <c r="C1293" s="115" t="s">
        <v>1966</v>
      </c>
      <c r="D1293" s="115">
        <v>0.1</v>
      </c>
      <c r="E1293" s="115" t="s">
        <v>1954</v>
      </c>
      <c r="J1293" s="136" t="s">
        <v>1949</v>
      </c>
      <c r="K1293" s="136" t="s">
        <v>1828</v>
      </c>
      <c r="L1293" s="136">
        <v>1978</v>
      </c>
    </row>
    <row r="1294" spans="1:18">
      <c r="C1294" s="115" t="s">
        <v>1967</v>
      </c>
      <c r="D1294" s="115">
        <v>0</v>
      </c>
      <c r="E1294" s="115" t="s">
        <v>1954</v>
      </c>
      <c r="J1294" s="136" t="s">
        <v>1949</v>
      </c>
      <c r="K1294" s="136" t="s">
        <v>1828</v>
      </c>
      <c r="L1294" s="136">
        <v>1978</v>
      </c>
    </row>
    <row r="1295" spans="1:18">
      <c r="C1295" s="115" t="s">
        <v>1968</v>
      </c>
      <c r="D1295" s="115">
        <v>0</v>
      </c>
      <c r="E1295" s="115" t="s">
        <v>1954</v>
      </c>
      <c r="J1295" s="136" t="s">
        <v>1949</v>
      </c>
      <c r="K1295" s="136" t="s">
        <v>1828</v>
      </c>
      <c r="L1295" s="136">
        <v>1978</v>
      </c>
    </row>
    <row r="1296" spans="1:18">
      <c r="C1296" s="115" t="s">
        <v>1969</v>
      </c>
      <c r="D1296" s="115">
        <v>1.6</v>
      </c>
      <c r="E1296" s="115" t="s">
        <v>1954</v>
      </c>
      <c r="J1296" s="136" t="s">
        <v>1949</v>
      </c>
      <c r="K1296" s="136" t="s">
        <v>1828</v>
      </c>
      <c r="L1296" s="136">
        <v>1978</v>
      </c>
    </row>
    <row r="1297" spans="1:18">
      <c r="C1297" s="115" t="s">
        <v>1970</v>
      </c>
      <c r="D1297" s="115">
        <v>0</v>
      </c>
      <c r="E1297" s="115" t="s">
        <v>1954</v>
      </c>
      <c r="J1297" s="136" t="s">
        <v>1949</v>
      </c>
      <c r="K1297" s="136" t="s">
        <v>221</v>
      </c>
      <c r="L1297" s="136">
        <v>1979</v>
      </c>
    </row>
    <row r="1298" spans="1:18">
      <c r="C1298" s="115" t="s">
        <v>1971</v>
      </c>
      <c r="D1298" s="115">
        <v>0</v>
      </c>
      <c r="E1298" s="115" t="s">
        <v>1954</v>
      </c>
      <c r="J1298" s="136" t="s">
        <v>1949</v>
      </c>
      <c r="K1298" s="136" t="s">
        <v>221</v>
      </c>
      <c r="L1298" s="136">
        <v>1979</v>
      </c>
    </row>
    <row r="1299" spans="1:18">
      <c r="C1299" s="115" t="s">
        <v>1972</v>
      </c>
      <c r="D1299" s="115">
        <v>0</v>
      </c>
      <c r="E1299" s="115" t="s">
        <v>1954</v>
      </c>
      <c r="J1299" s="136" t="s">
        <v>1949</v>
      </c>
      <c r="K1299" s="136" t="s">
        <v>221</v>
      </c>
      <c r="L1299" s="136">
        <v>1979</v>
      </c>
    </row>
    <row r="1300" spans="1:18">
      <c r="C1300" s="115" t="s">
        <v>1973</v>
      </c>
      <c r="D1300" s="115">
        <v>0</v>
      </c>
      <c r="E1300" s="115" t="s">
        <v>1954</v>
      </c>
      <c r="J1300" s="136" t="s">
        <v>1949</v>
      </c>
      <c r="K1300" s="136" t="s">
        <v>221</v>
      </c>
      <c r="L1300" s="136">
        <v>1979</v>
      </c>
    </row>
    <row r="1301" spans="1:18">
      <c r="C1301" s="115" t="s">
        <v>1974</v>
      </c>
      <c r="D1301" s="115">
        <v>0</v>
      </c>
      <c r="E1301" s="115" t="s">
        <v>1954</v>
      </c>
      <c r="J1301" s="136" t="s">
        <v>1949</v>
      </c>
      <c r="K1301" s="136" t="s">
        <v>221</v>
      </c>
      <c r="L1301" s="136">
        <v>1979</v>
      </c>
    </row>
    <row r="1302" spans="1:18" s="251" customFormat="1">
      <c r="A1302" s="119" t="s">
        <v>2177</v>
      </c>
      <c r="B1302" s="119"/>
      <c r="C1302" s="119"/>
      <c r="D1302" s="142"/>
      <c r="E1302" s="142"/>
      <c r="F1302" s="119"/>
      <c r="G1302" s="119"/>
      <c r="H1302" s="119"/>
      <c r="I1302" s="119"/>
      <c r="J1302" s="119"/>
      <c r="K1302" s="119"/>
      <c r="L1302" s="119"/>
      <c r="M1302" s="119"/>
      <c r="N1302" s="119"/>
      <c r="O1302" s="119"/>
      <c r="P1302" s="119"/>
      <c r="Q1302" s="119"/>
      <c r="R1302" s="119"/>
    </row>
    <row r="1303" spans="1:18">
      <c r="C1303" s="115" t="s">
        <v>817</v>
      </c>
      <c r="D1303" s="117">
        <f>AVERAGE(D1268,D1285)</f>
        <v>35</v>
      </c>
      <c r="E1303" s="115" t="s">
        <v>1954</v>
      </c>
      <c r="J1303" s="136" t="s">
        <v>1949</v>
      </c>
    </row>
    <row r="1304" spans="1:18">
      <c r="C1304" s="115" t="s">
        <v>1959</v>
      </c>
      <c r="D1304" s="117">
        <f t="shared" ref="D1304:D1319" si="35">AVERAGE(D1269,D1286)</f>
        <v>11.95</v>
      </c>
      <c r="E1304" s="115" t="s">
        <v>1954</v>
      </c>
      <c r="J1304" s="136" t="s">
        <v>1949</v>
      </c>
    </row>
    <row r="1305" spans="1:18">
      <c r="C1305" s="115" t="s">
        <v>1960</v>
      </c>
      <c r="D1305" s="117">
        <f t="shared" si="35"/>
        <v>0.5</v>
      </c>
      <c r="E1305" s="115" t="s">
        <v>1954</v>
      </c>
      <c r="J1305" s="136" t="s">
        <v>1949</v>
      </c>
    </row>
    <row r="1306" spans="1:18">
      <c r="C1306" s="115" t="s">
        <v>1961</v>
      </c>
      <c r="D1306" s="117">
        <f t="shared" si="35"/>
        <v>3.2</v>
      </c>
      <c r="E1306" s="115" t="s">
        <v>1954</v>
      </c>
      <c r="J1306" s="136" t="s">
        <v>1949</v>
      </c>
    </row>
    <row r="1307" spans="1:18">
      <c r="C1307" s="115" t="s">
        <v>1962</v>
      </c>
      <c r="D1307" s="117">
        <f t="shared" si="35"/>
        <v>8.5000000000000006E-2</v>
      </c>
      <c r="E1307" s="115" t="s">
        <v>1954</v>
      </c>
      <c r="J1307" s="136" t="s">
        <v>1949</v>
      </c>
    </row>
    <row r="1308" spans="1:18">
      <c r="C1308" s="115" t="s">
        <v>1963</v>
      </c>
      <c r="D1308" s="117">
        <f t="shared" si="35"/>
        <v>2.8</v>
      </c>
      <c r="E1308" s="115" t="s">
        <v>1954</v>
      </c>
      <c r="J1308" s="136" t="s">
        <v>1949</v>
      </c>
    </row>
    <row r="1309" spans="1:18">
      <c r="C1309" s="115" t="s">
        <v>1964</v>
      </c>
      <c r="D1309" s="117">
        <f t="shared" si="35"/>
        <v>1.75</v>
      </c>
      <c r="E1309" s="115" t="s">
        <v>1954</v>
      </c>
      <c r="J1309" s="136" t="s">
        <v>1949</v>
      </c>
    </row>
    <row r="1310" spans="1:18">
      <c r="C1310" s="115" t="s">
        <v>1965</v>
      </c>
      <c r="D1310" s="117">
        <f t="shared" si="35"/>
        <v>0.32</v>
      </c>
      <c r="E1310" s="115" t="s">
        <v>1954</v>
      </c>
      <c r="J1310" s="136" t="s">
        <v>1949</v>
      </c>
    </row>
    <row r="1311" spans="1:18">
      <c r="C1311" s="115" t="s">
        <v>1966</v>
      </c>
      <c r="D1311" s="117">
        <f t="shared" si="35"/>
        <v>7.5000000000000011E-2</v>
      </c>
      <c r="E1311" s="115" t="s">
        <v>1954</v>
      </c>
      <c r="J1311" s="136" t="s">
        <v>1949</v>
      </c>
    </row>
    <row r="1312" spans="1:18">
      <c r="C1312" s="115" t="s">
        <v>1967</v>
      </c>
      <c r="D1312" s="117">
        <f t="shared" si="35"/>
        <v>0.05</v>
      </c>
      <c r="E1312" s="115" t="s">
        <v>1954</v>
      </c>
      <c r="J1312" s="136" t="s">
        <v>1949</v>
      </c>
    </row>
    <row r="1313" spans="1:18">
      <c r="C1313" s="115" t="s">
        <v>1968</v>
      </c>
      <c r="D1313" s="117">
        <f t="shared" si="35"/>
        <v>1</v>
      </c>
      <c r="E1313" s="115" t="s">
        <v>1954</v>
      </c>
      <c r="J1313" s="136" t="s">
        <v>1949</v>
      </c>
    </row>
    <row r="1314" spans="1:18">
      <c r="C1314" s="115" t="s">
        <v>1969</v>
      </c>
      <c r="D1314" s="117">
        <f t="shared" si="35"/>
        <v>1</v>
      </c>
      <c r="E1314" s="115" t="s">
        <v>1954</v>
      </c>
      <c r="J1314" s="136" t="s">
        <v>1949</v>
      </c>
    </row>
    <row r="1315" spans="1:18">
      <c r="C1315" s="115" t="s">
        <v>1970</v>
      </c>
      <c r="D1315" s="117">
        <f t="shared" si="35"/>
        <v>0.05</v>
      </c>
      <c r="E1315" s="115" t="s">
        <v>1954</v>
      </c>
      <c r="J1315" s="136" t="s">
        <v>1949</v>
      </c>
    </row>
    <row r="1316" spans="1:18">
      <c r="C1316" s="115" t="s">
        <v>1971</v>
      </c>
      <c r="D1316" s="117">
        <f t="shared" si="35"/>
        <v>0.1</v>
      </c>
      <c r="E1316" s="115" t="s">
        <v>1954</v>
      </c>
      <c r="J1316" s="136" t="s">
        <v>1949</v>
      </c>
    </row>
    <row r="1317" spans="1:18">
      <c r="C1317" s="115" t="s">
        <v>1972</v>
      </c>
      <c r="D1317" s="117">
        <f t="shared" si="35"/>
        <v>0</v>
      </c>
      <c r="E1317" s="115" t="s">
        <v>1954</v>
      </c>
      <c r="J1317" s="136" t="s">
        <v>1949</v>
      </c>
    </row>
    <row r="1318" spans="1:18">
      <c r="C1318" s="115" t="s">
        <v>1973</v>
      </c>
      <c r="D1318" s="117">
        <f t="shared" si="35"/>
        <v>0</v>
      </c>
      <c r="E1318" s="115" t="s">
        <v>1954</v>
      </c>
      <c r="J1318" s="136" t="s">
        <v>1949</v>
      </c>
    </row>
    <row r="1319" spans="1:18">
      <c r="C1319" s="115" t="s">
        <v>1974</v>
      </c>
      <c r="D1319" s="117">
        <f t="shared" si="35"/>
        <v>0.01</v>
      </c>
      <c r="E1319" s="115" t="s">
        <v>1954</v>
      </c>
      <c r="J1319" s="136" t="s">
        <v>1949</v>
      </c>
    </row>
    <row r="1320" spans="1:18">
      <c r="C1320" s="115" t="s">
        <v>798</v>
      </c>
      <c r="D1320" s="117">
        <v>0</v>
      </c>
      <c r="E1320" s="115" t="s">
        <v>1954</v>
      </c>
      <c r="J1320" s="136" t="s">
        <v>1949</v>
      </c>
    </row>
    <row r="1321" spans="1:18">
      <c r="C1321" s="136" t="s">
        <v>1150</v>
      </c>
      <c r="D1321" s="117">
        <v>0</v>
      </c>
      <c r="E1321" s="115" t="s">
        <v>1954</v>
      </c>
      <c r="J1321" s="136" t="s">
        <v>1949</v>
      </c>
    </row>
    <row r="1322" spans="1:18">
      <c r="C1322" s="115" t="s">
        <v>822</v>
      </c>
      <c r="D1322" s="117">
        <v>0</v>
      </c>
      <c r="E1322" s="115" t="s">
        <v>1954</v>
      </c>
      <c r="J1322" s="136" t="s">
        <v>1949</v>
      </c>
    </row>
    <row r="1323" spans="1:18">
      <c r="C1323" s="115" t="s">
        <v>1555</v>
      </c>
      <c r="D1323" s="117">
        <v>0</v>
      </c>
      <c r="E1323" s="115" t="s">
        <v>1954</v>
      </c>
      <c r="J1323" s="136" t="s">
        <v>1949</v>
      </c>
    </row>
    <row r="1324" spans="1:18">
      <c r="C1324" s="115" t="s">
        <v>1831</v>
      </c>
      <c r="D1324" s="117">
        <v>0</v>
      </c>
      <c r="E1324" s="115" t="s">
        <v>1954</v>
      </c>
      <c r="J1324" s="136" t="s">
        <v>1949</v>
      </c>
    </row>
    <row r="1325" spans="1:18">
      <c r="C1325" s="131" t="s">
        <v>1832</v>
      </c>
      <c r="D1325" s="117">
        <v>0</v>
      </c>
      <c r="E1325" s="115" t="s">
        <v>1954</v>
      </c>
      <c r="J1325" s="136" t="s">
        <v>1949</v>
      </c>
    </row>
    <row r="1326" spans="1:18" s="243" customFormat="1">
      <c r="A1326" s="240" t="s">
        <v>2178</v>
      </c>
      <c r="B1326" s="240"/>
      <c r="C1326" s="240"/>
      <c r="D1326" s="252"/>
      <c r="E1326" s="252"/>
      <c r="F1326" s="240"/>
      <c r="G1326" s="240"/>
      <c r="H1326" s="120" t="s">
        <v>2078</v>
      </c>
      <c r="I1326" s="240"/>
      <c r="J1326" s="240"/>
      <c r="K1326" s="240"/>
      <c r="L1326" s="240"/>
      <c r="M1326" s="240"/>
      <c r="N1326" s="240"/>
      <c r="O1326" s="240"/>
      <c r="P1326" s="240"/>
      <c r="Q1326" s="240"/>
      <c r="R1326" s="240"/>
    </row>
    <row r="1327" spans="1:18">
      <c r="C1327" s="115" t="s">
        <v>817</v>
      </c>
      <c r="D1327" s="117">
        <f>AVERAGE(D1244,D1303)</f>
        <v>17.5</v>
      </c>
      <c r="H1327" s="128">
        <f>D1327*100/D$1350</f>
        <v>22.58210207110136</v>
      </c>
      <c r="I1327" s="115" t="s">
        <v>817</v>
      </c>
      <c r="J1327" s="117" t="s">
        <v>2146</v>
      </c>
      <c r="K1327" s="128">
        <f>SUM(H1327,H1334,H1339,H1346)</f>
        <v>47.854700303245366</v>
      </c>
      <c r="L1327" s="117" t="s">
        <v>2146</v>
      </c>
    </row>
    <row r="1328" spans="1:18">
      <c r="C1328" s="115" t="s">
        <v>1959</v>
      </c>
      <c r="D1328" s="117">
        <f t="shared" ref="D1328:D1349" si="36">AVERAGE(D1245,D1304)</f>
        <v>5.9749999999999996</v>
      </c>
      <c r="H1328" s="128">
        <f t="shared" ref="H1328:H1349" si="37">D1328*100/D$1350</f>
        <v>7.7101748499903211</v>
      </c>
      <c r="I1328" s="115" t="s">
        <v>1959</v>
      </c>
      <c r="J1328" s="117" t="s">
        <v>2142</v>
      </c>
      <c r="K1328" s="128">
        <f>SUM(H1328:H1331,H1333,H1335:H1338,H1340,H1349)</f>
        <v>19.104458352151752</v>
      </c>
      <c r="L1328" s="117" t="s">
        <v>2142</v>
      </c>
    </row>
    <row r="1329" spans="3:12">
      <c r="C1329" s="115" t="s">
        <v>1960</v>
      </c>
      <c r="D1329" s="117">
        <f t="shared" si="36"/>
        <v>0.25</v>
      </c>
      <c r="H1329" s="128">
        <f t="shared" si="37"/>
        <v>0.32260145815859087</v>
      </c>
      <c r="I1329" s="115" t="s">
        <v>1960</v>
      </c>
      <c r="J1329" s="117" t="s">
        <v>2142</v>
      </c>
      <c r="K1329" s="128">
        <f>SUM(H1332,H1344:H1345,H1347:H1348)</f>
        <v>33.034389315439704</v>
      </c>
      <c r="L1329" s="117" t="s">
        <v>2149</v>
      </c>
    </row>
    <row r="1330" spans="3:12">
      <c r="C1330" s="115" t="s">
        <v>1961</v>
      </c>
      <c r="D1330" s="117">
        <f t="shared" si="36"/>
        <v>1.6</v>
      </c>
      <c r="H1330" s="128">
        <f t="shared" si="37"/>
        <v>2.0646493322149815</v>
      </c>
      <c r="I1330" s="115" t="s">
        <v>1961</v>
      </c>
      <c r="J1330" s="117" t="s">
        <v>2142</v>
      </c>
    </row>
    <row r="1331" spans="3:12">
      <c r="C1331" s="115" t="s">
        <v>1962</v>
      </c>
      <c r="D1331" s="117">
        <f t="shared" si="36"/>
        <v>4.2500000000000003E-2</v>
      </c>
      <c r="H1331" s="128">
        <f t="shared" si="37"/>
        <v>5.4842247886960446E-2</v>
      </c>
      <c r="I1331" s="115" t="s">
        <v>1962</v>
      </c>
      <c r="J1331" s="117" t="s">
        <v>2142</v>
      </c>
    </row>
    <row r="1332" spans="3:12">
      <c r="C1332" s="115" t="s">
        <v>1963</v>
      </c>
      <c r="D1332" s="117">
        <f t="shared" si="36"/>
        <v>1.4</v>
      </c>
      <c r="H1332" s="128">
        <f t="shared" si="37"/>
        <v>1.8065681656881087</v>
      </c>
      <c r="I1332" s="115" t="s">
        <v>1963</v>
      </c>
      <c r="J1332" s="117" t="s">
        <v>2149</v>
      </c>
    </row>
    <row r="1333" spans="3:12">
      <c r="C1333" s="115" t="s">
        <v>1964</v>
      </c>
      <c r="D1333" s="117">
        <f t="shared" si="36"/>
        <v>0.875</v>
      </c>
      <c r="H1333" s="128">
        <f t="shared" si="37"/>
        <v>1.1291051035550681</v>
      </c>
      <c r="I1333" s="115" t="s">
        <v>1964</v>
      </c>
      <c r="J1333" s="117" t="s">
        <v>2142</v>
      </c>
    </row>
    <row r="1334" spans="3:12">
      <c r="C1334" s="115" t="s">
        <v>1965</v>
      </c>
      <c r="D1334" s="117">
        <f t="shared" si="36"/>
        <v>0.16</v>
      </c>
      <c r="H1334" s="128">
        <f t="shared" si="37"/>
        <v>0.20646493322149814</v>
      </c>
      <c r="I1334" s="115" t="s">
        <v>1965</v>
      </c>
      <c r="J1334" s="117" t="s">
        <v>2146</v>
      </c>
    </row>
    <row r="1335" spans="3:12">
      <c r="C1335" s="115" t="s">
        <v>1966</v>
      </c>
      <c r="D1335" s="117">
        <f t="shared" si="36"/>
        <v>3.7500000000000006E-2</v>
      </c>
      <c r="H1335" s="128">
        <f t="shared" si="37"/>
        <v>4.8390218723788632E-2</v>
      </c>
      <c r="I1335" s="115" t="s">
        <v>1966</v>
      </c>
      <c r="J1335" s="117" t="s">
        <v>2142</v>
      </c>
    </row>
    <row r="1336" spans="3:12">
      <c r="C1336" s="115" t="s">
        <v>1967</v>
      </c>
      <c r="D1336" s="117">
        <f t="shared" si="36"/>
        <v>2.5000000000000001E-2</v>
      </c>
      <c r="H1336" s="128">
        <f t="shared" si="37"/>
        <v>3.2260145815859086E-2</v>
      </c>
      <c r="I1336" s="115" t="s">
        <v>1967</v>
      </c>
      <c r="J1336" s="117" t="s">
        <v>2142</v>
      </c>
    </row>
    <row r="1337" spans="3:12">
      <c r="C1337" s="115" t="s">
        <v>1968</v>
      </c>
      <c r="D1337" s="117">
        <f t="shared" si="36"/>
        <v>0.5</v>
      </c>
      <c r="H1337" s="128">
        <f t="shared" si="37"/>
        <v>0.64520291631718174</v>
      </c>
      <c r="I1337" s="115" t="s">
        <v>1968</v>
      </c>
      <c r="J1337" s="117" t="s">
        <v>2142</v>
      </c>
    </row>
    <row r="1338" spans="3:12">
      <c r="C1338" s="115" t="s">
        <v>1969</v>
      </c>
      <c r="D1338" s="117">
        <f t="shared" si="36"/>
        <v>0.5</v>
      </c>
      <c r="H1338" s="128">
        <f t="shared" si="37"/>
        <v>0.64520291631718174</v>
      </c>
      <c r="I1338" s="115" t="s">
        <v>1969</v>
      </c>
      <c r="J1338" s="117" t="s">
        <v>2142</v>
      </c>
    </row>
    <row r="1339" spans="3:12">
      <c r="C1339" s="115" t="s">
        <v>1970</v>
      </c>
      <c r="D1339" s="117">
        <f t="shared" si="36"/>
        <v>2.5000000000000001E-2</v>
      </c>
      <c r="H1339" s="128">
        <f t="shared" si="37"/>
        <v>3.2260145815859086E-2</v>
      </c>
      <c r="I1339" s="115" t="s">
        <v>1970</v>
      </c>
      <c r="J1339" s="117" t="s">
        <v>2146</v>
      </c>
    </row>
    <row r="1340" spans="3:12">
      <c r="C1340" s="115" t="s">
        <v>1971</v>
      </c>
      <c r="D1340" s="117">
        <f t="shared" si="36"/>
        <v>0.05</v>
      </c>
      <c r="H1340" s="128">
        <f t="shared" si="37"/>
        <v>6.4520291631718171E-2</v>
      </c>
      <c r="I1340" s="115" t="s">
        <v>1971</v>
      </c>
      <c r="J1340" s="117" t="s">
        <v>2142</v>
      </c>
    </row>
    <row r="1341" spans="3:12">
      <c r="C1341" s="115" t="s">
        <v>1972</v>
      </c>
      <c r="D1341" s="117">
        <f t="shared" si="36"/>
        <v>0</v>
      </c>
      <c r="H1341" s="128">
        <f t="shared" si="37"/>
        <v>0</v>
      </c>
      <c r="I1341" s="115" t="s">
        <v>1972</v>
      </c>
      <c r="J1341" s="117" t="s">
        <v>2154</v>
      </c>
    </row>
    <row r="1342" spans="3:12">
      <c r="C1342" s="115" t="s">
        <v>1973</v>
      </c>
      <c r="D1342" s="117">
        <f t="shared" si="36"/>
        <v>0</v>
      </c>
      <c r="H1342" s="128">
        <f t="shared" si="37"/>
        <v>0</v>
      </c>
      <c r="I1342" s="115" t="s">
        <v>1973</v>
      </c>
    </row>
    <row r="1343" spans="3:12">
      <c r="C1343" s="115" t="s">
        <v>1974</v>
      </c>
      <c r="D1343" s="117">
        <f t="shared" si="36"/>
        <v>5.0000000000000001E-3</v>
      </c>
      <c r="H1343" s="128">
        <f t="shared" si="37"/>
        <v>6.452029163171817E-3</v>
      </c>
      <c r="I1343" s="115" t="s">
        <v>1974</v>
      </c>
    </row>
    <row r="1344" spans="3:12">
      <c r="C1344" s="115" t="s">
        <v>798</v>
      </c>
      <c r="D1344" s="117">
        <f t="shared" si="36"/>
        <v>8.0500000000000007</v>
      </c>
      <c r="H1344" s="128">
        <f t="shared" si="37"/>
        <v>10.387766952706627</v>
      </c>
      <c r="I1344" s="115" t="s">
        <v>798</v>
      </c>
      <c r="J1344" s="117" t="s">
        <v>2149</v>
      </c>
    </row>
    <row r="1345" spans="3:10">
      <c r="C1345" s="136" t="s">
        <v>1150</v>
      </c>
      <c r="D1345" s="117">
        <f t="shared" si="36"/>
        <v>1.25</v>
      </c>
      <c r="H1345" s="128">
        <f t="shared" si="37"/>
        <v>1.6130072907929542</v>
      </c>
      <c r="I1345" s="136" t="s">
        <v>1150</v>
      </c>
      <c r="J1345" s="117" t="s">
        <v>2149</v>
      </c>
    </row>
    <row r="1346" spans="3:10">
      <c r="C1346" s="115" t="s">
        <v>822</v>
      </c>
      <c r="D1346" s="117">
        <f t="shared" si="36"/>
        <v>19.399999999999999</v>
      </c>
      <c r="H1346" s="128">
        <f t="shared" si="37"/>
        <v>25.033873153106647</v>
      </c>
      <c r="I1346" s="115" t="s">
        <v>822</v>
      </c>
      <c r="J1346" s="117" t="s">
        <v>2146</v>
      </c>
    </row>
    <row r="1347" spans="3:10">
      <c r="C1347" s="115" t="s">
        <v>1555</v>
      </c>
      <c r="D1347" s="117">
        <f t="shared" si="36"/>
        <v>10.55</v>
      </c>
      <c r="H1347" s="128">
        <f t="shared" si="37"/>
        <v>13.613781534292535</v>
      </c>
      <c r="I1347" s="115" t="s">
        <v>1555</v>
      </c>
      <c r="J1347" s="117" t="s">
        <v>2149</v>
      </c>
    </row>
    <row r="1348" spans="3:10">
      <c r="C1348" s="115" t="s">
        <v>1831</v>
      </c>
      <c r="D1348" s="117">
        <f t="shared" si="36"/>
        <v>4.3499999999999996</v>
      </c>
      <c r="H1348" s="128">
        <f t="shared" si="37"/>
        <v>5.6132653719594803</v>
      </c>
      <c r="I1348" s="115" t="s">
        <v>1831</v>
      </c>
      <c r="J1348" s="117" t="s">
        <v>2149</v>
      </c>
    </row>
    <row r="1349" spans="3:10">
      <c r="C1349" s="131" t="s">
        <v>1832</v>
      </c>
      <c r="D1349" s="117">
        <f t="shared" si="36"/>
        <v>4.95</v>
      </c>
      <c r="H1349" s="128">
        <f t="shared" si="37"/>
        <v>6.3875088715400992</v>
      </c>
      <c r="I1349" s="131" t="s">
        <v>1832</v>
      </c>
      <c r="J1349" s="117" t="s">
        <v>2180</v>
      </c>
    </row>
    <row r="1350" spans="3:10">
      <c r="C1350" s="117" t="s">
        <v>2179</v>
      </c>
      <c r="D1350" s="122">
        <f>SUM(D1327:D1349)</f>
        <v>77.495000000000005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Fish_species</vt:lpstr>
      <vt:lpstr>Parameters_empirical</vt:lpstr>
      <vt:lpstr>Parameters_fishbase_corrected</vt:lpstr>
      <vt:lpstr>Diet</vt:lpstr>
      <vt:lpstr>Averaged_diet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</cp:lastModifiedBy>
  <dcterms:created xsi:type="dcterms:W3CDTF">2015-06-05T18:17:20Z</dcterms:created>
  <dcterms:modified xsi:type="dcterms:W3CDTF">2022-02-09T18:44:06Z</dcterms:modified>
</cp:coreProperties>
</file>