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wjin\tasks\20180119_NFSEG_WELL_INFLUENCE\waterbodies\20200627\"/>
    </mc:Choice>
  </mc:AlternateContent>
  <xr:revisionPtr revIDLastSave="0" documentId="13_ncr:40009_{65DC942E-5700-4EFA-A976-50EDD73FD8B0}" xr6:coauthVersionLast="45" xr6:coauthVersionMax="45" xr10:uidLastSave="{00000000-0000-0000-0000-000000000000}"/>
  <bookViews>
    <workbookView xWindow="-120" yWindow="-120" windowWidth="29040" windowHeight="15840" activeTab="3"/>
  </bookViews>
  <sheets>
    <sheet name="Watermelon_Andrews_Governor_MFL" sheetId="1" r:id="rId1"/>
    <sheet name="Pivot_Sum_of_LakeAreaModeled" sheetId="4" r:id="rId2"/>
    <sheet name="Sum_of_LakeAreaModeled" sheetId="5" r:id="rId3"/>
    <sheet name="LakeAreaModeled" sheetId="2" r:id="rId4"/>
    <sheet name="LakeNames" sheetId="3" r:id="rId5"/>
  </sheets>
  <definedNames>
    <definedName name="_xlnm.Database">Watermelon_Andrews_Governor_MFL!$A$1:$AB$34</definedName>
  </definedNames>
  <calcPr calcId="0"/>
  <pivotCaches>
    <pivotCache cacheId="2" r:id="rId6"/>
  </pivotCaches>
</workbook>
</file>

<file path=xl/calcChain.xml><?xml version="1.0" encoding="utf-8"?>
<calcChain xmlns="http://schemas.openxmlformats.org/spreadsheetml/2006/main">
  <c r="H1" i="2" l="1"/>
  <c r="I1" i="2"/>
  <c r="A8" i="2"/>
  <c r="I8" i="2" s="1"/>
  <c r="A9" i="2"/>
  <c r="I9" i="2" s="1"/>
  <c r="A10" i="2"/>
  <c r="I10" i="2" s="1"/>
  <c r="A16" i="2"/>
  <c r="I16" i="2" s="1"/>
  <c r="A17" i="2"/>
  <c r="C17" i="2" s="1"/>
  <c r="A18" i="2"/>
  <c r="C18" i="2" s="1"/>
  <c r="G18" i="2" s="1"/>
  <c r="A24" i="2"/>
  <c r="I24" i="2" s="1"/>
  <c r="A25" i="2"/>
  <c r="I25" i="2" s="1"/>
  <c r="A26" i="2"/>
  <c r="C26" i="2" s="1"/>
  <c r="G26" i="2" s="1"/>
  <c r="A32" i="2"/>
  <c r="I32" i="2" s="1"/>
  <c r="A33" i="2"/>
  <c r="C33" i="2" s="1"/>
  <c r="A34" i="2"/>
  <c r="C34" i="2" s="1"/>
  <c r="G34" i="2" s="1"/>
  <c r="A1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F2" i="2"/>
  <c r="E2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H3" i="2"/>
  <c r="A3" i="2" s="1"/>
  <c r="H4" i="2"/>
  <c r="A4" i="2" s="1"/>
  <c r="H5" i="2"/>
  <c r="A5" i="2" s="1"/>
  <c r="H6" i="2"/>
  <c r="A6" i="2" s="1"/>
  <c r="H7" i="2"/>
  <c r="A7" i="2" s="1"/>
  <c r="H8" i="2"/>
  <c r="H9" i="2"/>
  <c r="H10" i="2"/>
  <c r="H11" i="2"/>
  <c r="A11" i="2" s="1"/>
  <c r="H12" i="2"/>
  <c r="A12" i="2" s="1"/>
  <c r="H13" i="2"/>
  <c r="A13" i="2" s="1"/>
  <c r="H14" i="2"/>
  <c r="A14" i="2" s="1"/>
  <c r="H15" i="2"/>
  <c r="A15" i="2" s="1"/>
  <c r="H16" i="2"/>
  <c r="H17" i="2"/>
  <c r="H18" i="2"/>
  <c r="H19" i="2"/>
  <c r="A19" i="2" s="1"/>
  <c r="H20" i="2"/>
  <c r="A20" i="2" s="1"/>
  <c r="H21" i="2"/>
  <c r="A21" i="2" s="1"/>
  <c r="H22" i="2"/>
  <c r="A22" i="2" s="1"/>
  <c r="H23" i="2"/>
  <c r="A23" i="2" s="1"/>
  <c r="H24" i="2"/>
  <c r="H25" i="2"/>
  <c r="H26" i="2"/>
  <c r="H27" i="2"/>
  <c r="A27" i="2" s="1"/>
  <c r="H28" i="2"/>
  <c r="A28" i="2" s="1"/>
  <c r="H29" i="2"/>
  <c r="A29" i="2" s="1"/>
  <c r="H30" i="2"/>
  <c r="A30" i="2" s="1"/>
  <c r="H31" i="2"/>
  <c r="A31" i="2" s="1"/>
  <c r="H32" i="2"/>
  <c r="H33" i="2"/>
  <c r="H34" i="2"/>
  <c r="H2" i="2"/>
  <c r="A2" i="2" s="1"/>
  <c r="G17" i="2" l="1"/>
  <c r="I31" i="2"/>
  <c r="C31" i="2"/>
  <c r="I23" i="2"/>
  <c r="C23" i="2"/>
  <c r="G23" i="2" s="1"/>
  <c r="I15" i="2"/>
  <c r="C15" i="2"/>
  <c r="G15" i="2" s="1"/>
  <c r="I7" i="2"/>
  <c r="C7" i="2"/>
  <c r="G7" i="2" s="1"/>
  <c r="I30" i="2"/>
  <c r="C30" i="2"/>
  <c r="G30" i="2" s="1"/>
  <c r="I22" i="2"/>
  <c r="C22" i="2"/>
  <c r="G22" i="2" s="1"/>
  <c r="I14" i="2"/>
  <c r="C14" i="2"/>
  <c r="G14" i="2" s="1"/>
  <c r="I6" i="2"/>
  <c r="C6" i="2"/>
  <c r="G6" i="2" s="1"/>
  <c r="I5" i="2"/>
  <c r="C5" i="2"/>
  <c r="G5" i="2" s="1"/>
  <c r="G31" i="2"/>
  <c r="C29" i="2"/>
  <c r="G29" i="2" s="1"/>
  <c r="I29" i="2"/>
  <c r="C28" i="2"/>
  <c r="G28" i="2" s="1"/>
  <c r="I28" i="2"/>
  <c r="C20" i="2"/>
  <c r="G20" i="2" s="1"/>
  <c r="I20" i="2"/>
  <c r="C12" i="2"/>
  <c r="G12" i="2" s="1"/>
  <c r="I12" i="2"/>
  <c r="C4" i="2"/>
  <c r="G4" i="2" s="1"/>
  <c r="I4" i="2"/>
  <c r="C21" i="2"/>
  <c r="G21" i="2" s="1"/>
  <c r="I21" i="2"/>
  <c r="I2" i="2"/>
  <c r="C2" i="2"/>
  <c r="G2" i="2" s="1"/>
  <c r="C27" i="2"/>
  <c r="G27" i="2" s="1"/>
  <c r="I27" i="2"/>
  <c r="C19" i="2"/>
  <c r="G19" i="2" s="1"/>
  <c r="I19" i="2"/>
  <c r="C11" i="2"/>
  <c r="G11" i="2" s="1"/>
  <c r="I11" i="2"/>
  <c r="C3" i="2"/>
  <c r="G3" i="2" s="1"/>
  <c r="I3" i="2"/>
  <c r="G25" i="2"/>
  <c r="G33" i="2"/>
  <c r="C13" i="2"/>
  <c r="G13" i="2" s="1"/>
  <c r="I13" i="2"/>
  <c r="C10" i="2"/>
  <c r="G10" i="2" s="1"/>
  <c r="C25" i="2"/>
  <c r="C9" i="2"/>
  <c r="G9" i="2" s="1"/>
  <c r="C32" i="2"/>
  <c r="G32" i="2" s="1"/>
  <c r="C24" i="2"/>
  <c r="G24" i="2" s="1"/>
  <c r="C16" i="2"/>
  <c r="G16" i="2" s="1"/>
  <c r="C8" i="2"/>
  <c r="G8" i="2" s="1"/>
  <c r="I34" i="2"/>
  <c r="I26" i="2"/>
  <c r="I18" i="2"/>
  <c r="I33" i="2"/>
  <c r="I17" i="2"/>
</calcChain>
</file>

<file path=xl/sharedStrings.xml><?xml version="1.0" encoding="utf-8"?>
<sst xmlns="http://schemas.openxmlformats.org/spreadsheetml/2006/main" count="84" uniqueCount="40">
  <si>
    <t>OBJECTID_1</t>
  </si>
  <si>
    <t>FID_ModelA</t>
  </si>
  <si>
    <t>FID_NFSEG_</t>
  </si>
  <si>
    <t>row</t>
  </si>
  <si>
    <t>col</t>
  </si>
  <si>
    <t>delx</t>
  </si>
  <si>
    <t>dely</t>
  </si>
  <si>
    <t>area</t>
  </si>
  <si>
    <t>node</t>
  </si>
  <si>
    <t>FID_Mode_1</t>
  </si>
  <si>
    <t>zone</t>
  </si>
  <si>
    <t>X</t>
  </si>
  <si>
    <t>Y</t>
  </si>
  <si>
    <t>FID_Waterm</t>
  </si>
  <si>
    <t>OBJECTID</t>
  </si>
  <si>
    <t>DEF1</t>
  </si>
  <si>
    <t>LABEL2</t>
  </si>
  <si>
    <t>DEF2</t>
  </si>
  <si>
    <t>LABEL3</t>
  </si>
  <si>
    <t>DEF3</t>
  </si>
  <si>
    <t>PHOTOREV1</t>
  </si>
  <si>
    <t>PHOTOREV2</t>
  </si>
  <si>
    <t>INTERMITT1</t>
  </si>
  <si>
    <t>INTERMITT2</t>
  </si>
  <si>
    <t>SUBMERGED1</t>
  </si>
  <si>
    <t>SUBMERGED2</t>
  </si>
  <si>
    <t>Shape_Leng</t>
  </si>
  <si>
    <t>Shape_Area</t>
  </si>
  <si>
    <t>LAKE OR POND</t>
  </si>
  <si>
    <t>LakeName</t>
  </si>
  <si>
    <t>LakeAreaModeled</t>
  </si>
  <si>
    <t>TotalLakeAreaModeled</t>
  </si>
  <si>
    <t>AreaRatio</t>
  </si>
  <si>
    <t>Andrews Lake</t>
  </si>
  <si>
    <t>Governor Hill Lake</t>
  </si>
  <si>
    <t>Watermelon Pond</t>
  </si>
  <si>
    <t>Row Labels</t>
  </si>
  <si>
    <t>Grand Total</t>
  </si>
  <si>
    <t>Sum of LakeAreaModeled</t>
  </si>
  <si>
    <t>Lake#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</si>
</sst>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16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49" fontId="16" fillId="33" borderId="0" xfId="0" applyNumberFormat="1" applyFont="1" applyFill="1" applyAlignment="1">
      <alignment horizontal="right"/>
    </xf>
    <xf numFmtId="49" fontId="0" fillId="33" borderId="0" xfId="0" applyNumberFormat="1" applyFill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 Jin" refreshedDate="44009.410269097221" createdVersion="6" refreshedVersion="6" minRefreshableVersion="3" recordCount="33">
  <cacheSource type="worksheet">
    <worksheetSource ref="A1:B34" sheet="LakeAreaModeled"/>
  </cacheSource>
  <cacheFields count="2">
    <cacheField name="LakeName" numFmtId="0">
      <sharedItems count="3">
        <s v="Andrews Lake"/>
        <s v="Governor Hill Lake"/>
        <s v="Watermelon Pond"/>
      </sharedItems>
    </cacheField>
    <cacheField name="LakeAreaModeled" numFmtId="0">
      <sharedItems containsSemiMixedTypes="0" containsString="0" containsNumber="1" minValue="1701.2212890200001" maxValue="564456.52308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35629.458010900002"/>
  </r>
  <r>
    <x v="0"/>
    <n v="146073.348149"/>
  </r>
  <r>
    <x v="1"/>
    <n v="7083.71978502"/>
  </r>
  <r>
    <x v="1"/>
    <n v="2459.0374688000002"/>
  </r>
  <r>
    <x v="1"/>
    <n v="118294.62519999999"/>
  </r>
  <r>
    <x v="1"/>
    <n v="309628.14390000002"/>
  </r>
  <r>
    <x v="1"/>
    <n v="19479.098867100001"/>
  </r>
  <r>
    <x v="1"/>
    <n v="31245.129213100001"/>
  </r>
  <r>
    <x v="1"/>
    <n v="141883.267005"/>
  </r>
  <r>
    <x v="2"/>
    <n v="24607.479044200001"/>
  </r>
  <r>
    <x v="2"/>
    <n v="75851.501700199995"/>
  </r>
  <r>
    <x v="2"/>
    <n v="306039.59172199998"/>
  </r>
  <r>
    <x v="2"/>
    <n v="6930.61816791"/>
  </r>
  <r>
    <x v="2"/>
    <n v="170564.80054900001"/>
  </r>
  <r>
    <x v="2"/>
    <n v="462126.14656999998"/>
  </r>
  <r>
    <x v="2"/>
    <n v="79422.494883000007"/>
  </r>
  <r>
    <x v="2"/>
    <n v="208454.400502"/>
  </r>
  <r>
    <x v="2"/>
    <n v="564456.52308499999"/>
  </r>
  <r>
    <x v="2"/>
    <n v="101608.60458"/>
  </r>
  <r>
    <x v="2"/>
    <n v="9054.2536346600009"/>
  </r>
  <r>
    <x v="2"/>
    <n v="50954.318198200002"/>
  </r>
  <r>
    <x v="2"/>
    <n v="345206.65113700001"/>
  </r>
  <r>
    <x v="2"/>
    <n v="544745.04856400006"/>
  </r>
  <r>
    <x v="2"/>
    <n v="432596.75638899999"/>
  </r>
  <r>
    <x v="2"/>
    <n v="65250.110011800003"/>
  </r>
  <r>
    <x v="2"/>
    <n v="10367.9926266"/>
  </r>
  <r>
    <x v="2"/>
    <n v="189836.67539600001"/>
  </r>
  <r>
    <x v="2"/>
    <n v="451193.47790100001"/>
  </r>
  <r>
    <x v="2"/>
    <n v="276784.88022599998"/>
  </r>
  <r>
    <x v="2"/>
    <n v="1701.2212890200001"/>
  </r>
  <r>
    <x v="2"/>
    <n v="46372.3936368"/>
  </r>
  <r>
    <x v="2"/>
    <n v="198174.564793"/>
  </r>
  <r>
    <x v="2"/>
    <n v="130539.1170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akeAreaMode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defaultRowHeight="15" x14ac:dyDescent="0.25"/>
  <cols>
    <col min="1" max="3" width="10.7109375" style="1" customWidth="1"/>
    <col min="4" max="7" width="5.7109375" style="1" customWidth="1"/>
    <col min="8" max="11" width="10.7109375" style="1" customWidth="1"/>
    <col min="12" max="13" width="19.7109375" style="2" customWidth="1"/>
    <col min="14" max="15" width="10.7109375" style="1" customWidth="1"/>
    <col min="16" max="16" width="60.7109375" style="1" customWidth="1"/>
    <col min="17" max="17" width="7.7109375" style="1" customWidth="1"/>
    <col min="18" max="18" width="60.7109375" style="1" customWidth="1"/>
    <col min="19" max="19" width="7.7109375" style="1" customWidth="1"/>
    <col min="20" max="20" width="60.7109375" style="1" customWidth="1"/>
    <col min="21" max="26" width="1.7109375" style="1" customWidth="1"/>
    <col min="27" max="28" width="19.7109375" style="2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</row>
    <row r="2" spans="1:28" x14ac:dyDescent="0.25">
      <c r="A2" s="1">
        <v>1</v>
      </c>
      <c r="B2" s="1">
        <v>149883</v>
      </c>
      <c r="C2" s="1">
        <v>317660</v>
      </c>
      <c r="D2" s="1">
        <v>452</v>
      </c>
      <c r="E2" s="1">
        <v>157</v>
      </c>
      <c r="F2" s="1">
        <v>762</v>
      </c>
      <c r="G2" s="1">
        <v>762</v>
      </c>
      <c r="H2" s="1">
        <v>580644</v>
      </c>
      <c r="I2" s="1">
        <v>317661</v>
      </c>
      <c r="J2" s="1">
        <v>0</v>
      </c>
      <c r="K2" s="1">
        <v>1</v>
      </c>
      <c r="L2" s="2">
        <v>33477.278335800002</v>
      </c>
      <c r="M2" s="2">
        <v>800169.91095100006</v>
      </c>
      <c r="N2" s="1">
        <v>0</v>
      </c>
      <c r="O2" s="1">
        <v>30144</v>
      </c>
      <c r="P2" s="1" t="s">
        <v>28</v>
      </c>
      <c r="AA2" s="2">
        <v>869.23384101900001</v>
      </c>
      <c r="AB2" s="2">
        <v>35629.458010900002</v>
      </c>
    </row>
    <row r="3" spans="1:28" x14ac:dyDescent="0.25">
      <c r="A3" s="1">
        <v>2</v>
      </c>
      <c r="B3" s="1">
        <v>150485</v>
      </c>
      <c r="C3" s="1">
        <v>318364</v>
      </c>
      <c r="D3" s="1">
        <v>453</v>
      </c>
      <c r="E3" s="1">
        <v>157</v>
      </c>
      <c r="F3" s="1">
        <v>762</v>
      </c>
      <c r="G3" s="1">
        <v>762</v>
      </c>
      <c r="H3" s="1">
        <v>580644</v>
      </c>
      <c r="I3" s="1">
        <v>318365</v>
      </c>
      <c r="J3" s="1">
        <v>0</v>
      </c>
      <c r="K3" s="1">
        <v>1</v>
      </c>
      <c r="L3" s="2">
        <v>33799.313451299997</v>
      </c>
      <c r="M3" s="2">
        <v>799479.30441700004</v>
      </c>
      <c r="N3" s="1">
        <v>0</v>
      </c>
      <c r="O3" s="1">
        <v>30144</v>
      </c>
      <c r="P3" s="1" t="s">
        <v>28</v>
      </c>
      <c r="AA3" s="2">
        <v>1548.43665515</v>
      </c>
      <c r="AB3" s="2">
        <v>146073.348149</v>
      </c>
    </row>
    <row r="4" spans="1:28" x14ac:dyDescent="0.25">
      <c r="A4" s="1">
        <v>3</v>
      </c>
      <c r="B4" s="1">
        <v>201905</v>
      </c>
      <c r="C4" s="1">
        <v>388098</v>
      </c>
      <c r="D4" s="1">
        <v>552</v>
      </c>
      <c r="E4" s="1">
        <v>195</v>
      </c>
      <c r="F4" s="1">
        <v>762</v>
      </c>
      <c r="G4" s="1">
        <v>762</v>
      </c>
      <c r="H4" s="1">
        <v>580644</v>
      </c>
      <c r="I4" s="1">
        <v>388099</v>
      </c>
      <c r="J4" s="1">
        <v>0</v>
      </c>
      <c r="K4" s="1">
        <v>1</v>
      </c>
      <c r="L4" s="2">
        <v>91923.838161899999</v>
      </c>
      <c r="M4" s="2">
        <v>743346.59196600004</v>
      </c>
      <c r="N4" s="1">
        <v>1</v>
      </c>
      <c r="O4" s="1">
        <v>65831</v>
      </c>
      <c r="P4" s="1" t="s">
        <v>28</v>
      </c>
      <c r="AA4" s="2">
        <v>385.14530035400003</v>
      </c>
      <c r="AB4" s="2">
        <v>7083.71978502</v>
      </c>
    </row>
    <row r="5" spans="1:28" x14ac:dyDescent="0.25">
      <c r="A5" s="1">
        <v>4</v>
      </c>
      <c r="B5" s="1">
        <v>201906</v>
      </c>
      <c r="C5" s="1">
        <v>388099</v>
      </c>
      <c r="D5" s="1">
        <v>552</v>
      </c>
      <c r="E5" s="1">
        <v>196</v>
      </c>
      <c r="F5" s="1">
        <v>762</v>
      </c>
      <c r="G5" s="1">
        <v>762</v>
      </c>
      <c r="H5" s="1">
        <v>580644</v>
      </c>
      <c r="I5" s="1">
        <v>388100</v>
      </c>
      <c r="J5" s="1">
        <v>0</v>
      </c>
      <c r="K5" s="1">
        <v>1</v>
      </c>
      <c r="L5" s="2">
        <v>92614.444695600003</v>
      </c>
      <c r="M5" s="2">
        <v>743668.62708100001</v>
      </c>
      <c r="N5" s="1">
        <v>1</v>
      </c>
      <c r="O5" s="1">
        <v>65831</v>
      </c>
      <c r="P5" s="1" t="s">
        <v>28</v>
      </c>
      <c r="AA5" s="2">
        <v>202.538290612</v>
      </c>
      <c r="AB5" s="2">
        <v>2459.0374688000002</v>
      </c>
    </row>
    <row r="6" spans="1:28" x14ac:dyDescent="0.25">
      <c r="A6" s="1">
        <v>5</v>
      </c>
      <c r="B6" s="1">
        <v>202364</v>
      </c>
      <c r="C6" s="1">
        <v>388802</v>
      </c>
      <c r="D6" s="1">
        <v>553</v>
      </c>
      <c r="E6" s="1">
        <v>195</v>
      </c>
      <c r="F6" s="1">
        <v>762</v>
      </c>
      <c r="G6" s="1">
        <v>762</v>
      </c>
      <c r="H6" s="1">
        <v>580644</v>
      </c>
      <c r="I6" s="1">
        <v>388803</v>
      </c>
      <c r="J6" s="1">
        <v>0</v>
      </c>
      <c r="K6" s="1">
        <v>1</v>
      </c>
      <c r="L6" s="2">
        <v>92245.873277399995</v>
      </c>
      <c r="M6" s="2">
        <v>742655.98543200002</v>
      </c>
      <c r="N6" s="1">
        <v>1</v>
      </c>
      <c r="O6" s="1">
        <v>65831</v>
      </c>
      <c r="P6" s="1" t="s">
        <v>28</v>
      </c>
      <c r="AA6" s="2">
        <v>2994.3800515799999</v>
      </c>
      <c r="AB6" s="2">
        <v>118294.62519999999</v>
      </c>
    </row>
    <row r="7" spans="1:28" x14ac:dyDescent="0.25">
      <c r="A7" s="1">
        <v>6</v>
      </c>
      <c r="B7" s="1">
        <v>202365</v>
      </c>
      <c r="C7" s="1">
        <v>388803</v>
      </c>
      <c r="D7" s="1">
        <v>553</v>
      </c>
      <c r="E7" s="1">
        <v>196</v>
      </c>
      <c r="F7" s="1">
        <v>762</v>
      </c>
      <c r="G7" s="1">
        <v>762</v>
      </c>
      <c r="H7" s="1">
        <v>580644</v>
      </c>
      <c r="I7" s="1">
        <v>388804</v>
      </c>
      <c r="J7" s="1">
        <v>0</v>
      </c>
      <c r="K7" s="1">
        <v>1</v>
      </c>
      <c r="L7" s="2">
        <v>92936.479811099998</v>
      </c>
      <c r="M7" s="2">
        <v>742978.02054699999</v>
      </c>
      <c r="N7" s="1">
        <v>1</v>
      </c>
      <c r="O7" s="1">
        <v>65831</v>
      </c>
      <c r="P7" s="1" t="s">
        <v>28</v>
      </c>
      <c r="AA7" s="2">
        <v>5375.0995308700003</v>
      </c>
      <c r="AB7" s="2">
        <v>309628.14390000002</v>
      </c>
    </row>
    <row r="8" spans="1:28" x14ac:dyDescent="0.25">
      <c r="A8" s="1">
        <v>7</v>
      </c>
      <c r="B8" s="1">
        <v>202366</v>
      </c>
      <c r="C8" s="1">
        <v>388804</v>
      </c>
      <c r="D8" s="1">
        <v>553</v>
      </c>
      <c r="E8" s="1">
        <v>197</v>
      </c>
      <c r="F8" s="1">
        <v>762</v>
      </c>
      <c r="G8" s="1">
        <v>762</v>
      </c>
      <c r="H8" s="1">
        <v>580644</v>
      </c>
      <c r="I8" s="1">
        <v>388805</v>
      </c>
      <c r="J8" s="1">
        <v>0</v>
      </c>
      <c r="K8" s="1">
        <v>1</v>
      </c>
      <c r="L8" s="2">
        <v>93627.086344800002</v>
      </c>
      <c r="M8" s="2">
        <v>743300.05566299998</v>
      </c>
      <c r="N8" s="1">
        <v>1</v>
      </c>
      <c r="O8" s="1">
        <v>65831</v>
      </c>
      <c r="P8" s="1" t="s">
        <v>28</v>
      </c>
      <c r="AA8" s="2">
        <v>549.31990083100004</v>
      </c>
      <c r="AB8" s="2">
        <v>19479.098867100001</v>
      </c>
    </row>
    <row r="9" spans="1:28" x14ac:dyDescent="0.25">
      <c r="A9" s="1">
        <v>8</v>
      </c>
      <c r="B9" s="1">
        <v>202822</v>
      </c>
      <c r="C9" s="1">
        <v>389506</v>
      </c>
      <c r="D9" s="1">
        <v>554</v>
      </c>
      <c r="E9" s="1">
        <v>195</v>
      </c>
      <c r="F9" s="1">
        <v>762</v>
      </c>
      <c r="G9" s="1">
        <v>762</v>
      </c>
      <c r="H9" s="1">
        <v>580644</v>
      </c>
      <c r="I9" s="1">
        <v>389507</v>
      </c>
      <c r="J9" s="1">
        <v>0</v>
      </c>
      <c r="K9" s="1">
        <v>1</v>
      </c>
      <c r="L9" s="2">
        <v>92567.908392800004</v>
      </c>
      <c r="M9" s="2">
        <v>741965.378898</v>
      </c>
      <c r="N9" s="1">
        <v>1</v>
      </c>
      <c r="O9" s="1">
        <v>65831</v>
      </c>
      <c r="P9" s="1" t="s">
        <v>28</v>
      </c>
      <c r="AA9" s="2">
        <v>863.38470061500004</v>
      </c>
      <c r="AB9" s="2">
        <v>31245.129213100001</v>
      </c>
    </row>
    <row r="10" spans="1:28" x14ac:dyDescent="0.25">
      <c r="A10" s="1">
        <v>9</v>
      </c>
      <c r="B10" s="1">
        <v>202823</v>
      </c>
      <c r="C10" s="1">
        <v>389507</v>
      </c>
      <c r="D10" s="1">
        <v>554</v>
      </c>
      <c r="E10" s="1">
        <v>196</v>
      </c>
      <c r="F10" s="1">
        <v>762</v>
      </c>
      <c r="G10" s="1">
        <v>762</v>
      </c>
      <c r="H10" s="1">
        <v>580644</v>
      </c>
      <c r="I10" s="1">
        <v>389508</v>
      </c>
      <c r="J10" s="1">
        <v>0</v>
      </c>
      <c r="K10" s="1">
        <v>1</v>
      </c>
      <c r="L10" s="2">
        <v>93258.514926500007</v>
      </c>
      <c r="M10" s="2">
        <v>742287.41401399998</v>
      </c>
      <c r="N10" s="1">
        <v>1</v>
      </c>
      <c r="O10" s="1">
        <v>65831</v>
      </c>
      <c r="P10" s="1" t="s">
        <v>28</v>
      </c>
      <c r="AA10" s="2">
        <v>2017.19337017</v>
      </c>
      <c r="AB10" s="2">
        <v>141883.267005</v>
      </c>
    </row>
    <row r="11" spans="1:28" x14ac:dyDescent="0.25">
      <c r="A11" s="1">
        <v>10</v>
      </c>
      <c r="B11" s="1">
        <v>222774</v>
      </c>
      <c r="C11" s="1">
        <v>421223</v>
      </c>
      <c r="D11" s="1">
        <v>599</v>
      </c>
      <c r="E11" s="1">
        <v>232</v>
      </c>
      <c r="F11" s="1">
        <v>762</v>
      </c>
      <c r="G11" s="1">
        <v>762</v>
      </c>
      <c r="H11" s="1">
        <v>580644</v>
      </c>
      <c r="I11" s="1">
        <v>421224</v>
      </c>
      <c r="J11" s="1">
        <v>0</v>
      </c>
      <c r="K11" s="1">
        <v>1</v>
      </c>
      <c r="L11" s="2">
        <v>132611.93033599999</v>
      </c>
      <c r="M11" s="2">
        <v>722803.38415199996</v>
      </c>
      <c r="N11" s="1">
        <v>2</v>
      </c>
      <c r="O11" s="1">
        <v>76956</v>
      </c>
      <c r="P11" s="1" t="s">
        <v>28</v>
      </c>
      <c r="AA11" s="2">
        <v>921.406182145</v>
      </c>
      <c r="AB11" s="2">
        <v>24607.479044200001</v>
      </c>
    </row>
    <row r="12" spans="1:28" x14ac:dyDescent="0.25">
      <c r="A12" s="1">
        <v>11</v>
      </c>
      <c r="B12" s="1">
        <v>223206</v>
      </c>
      <c r="C12" s="1">
        <v>421926</v>
      </c>
      <c r="D12" s="1">
        <v>600</v>
      </c>
      <c r="E12" s="1">
        <v>231</v>
      </c>
      <c r="F12" s="1">
        <v>762</v>
      </c>
      <c r="G12" s="1">
        <v>762</v>
      </c>
      <c r="H12" s="1">
        <v>580644</v>
      </c>
      <c r="I12" s="1">
        <v>421927</v>
      </c>
      <c r="J12" s="1">
        <v>0</v>
      </c>
      <c r="K12" s="1">
        <v>1</v>
      </c>
      <c r="L12" s="2">
        <v>132243.35891700001</v>
      </c>
      <c r="M12" s="2">
        <v>721790.74250299996</v>
      </c>
      <c r="N12" s="1">
        <v>2</v>
      </c>
      <c r="O12" s="1">
        <v>76956</v>
      </c>
      <c r="P12" s="1" t="s">
        <v>28</v>
      </c>
      <c r="AA12" s="2">
        <v>2419.7098248900002</v>
      </c>
      <c r="AB12" s="2">
        <v>75851.501700199995</v>
      </c>
    </row>
    <row r="13" spans="1:28" x14ac:dyDescent="0.25">
      <c r="A13" s="1">
        <v>12</v>
      </c>
      <c r="B13" s="1">
        <v>223207</v>
      </c>
      <c r="C13" s="1">
        <v>421927</v>
      </c>
      <c r="D13" s="1">
        <v>600</v>
      </c>
      <c r="E13" s="1">
        <v>232</v>
      </c>
      <c r="F13" s="1">
        <v>762</v>
      </c>
      <c r="G13" s="1">
        <v>762</v>
      </c>
      <c r="H13" s="1">
        <v>580644</v>
      </c>
      <c r="I13" s="1">
        <v>421928</v>
      </c>
      <c r="J13" s="1">
        <v>0</v>
      </c>
      <c r="K13" s="1">
        <v>1</v>
      </c>
      <c r="L13" s="2">
        <v>132933.965451</v>
      </c>
      <c r="M13" s="2">
        <v>722112.77761800005</v>
      </c>
      <c r="N13" s="1">
        <v>2</v>
      </c>
      <c r="O13" s="1">
        <v>76956</v>
      </c>
      <c r="P13" s="1" t="s">
        <v>28</v>
      </c>
      <c r="AA13" s="2">
        <v>4223.0953359300001</v>
      </c>
      <c r="AB13" s="2">
        <v>306039.59172199998</v>
      </c>
    </row>
    <row r="14" spans="1:28" x14ac:dyDescent="0.25">
      <c r="A14" s="1">
        <v>13</v>
      </c>
      <c r="B14" s="1">
        <v>223208</v>
      </c>
      <c r="C14" s="1">
        <v>421928</v>
      </c>
      <c r="D14" s="1">
        <v>600</v>
      </c>
      <c r="E14" s="1">
        <v>233</v>
      </c>
      <c r="F14" s="1">
        <v>762</v>
      </c>
      <c r="G14" s="1">
        <v>762</v>
      </c>
      <c r="H14" s="1">
        <v>580644</v>
      </c>
      <c r="I14" s="1">
        <v>421929</v>
      </c>
      <c r="J14" s="1">
        <v>0</v>
      </c>
      <c r="K14" s="1">
        <v>1</v>
      </c>
      <c r="L14" s="2">
        <v>133624.57198499999</v>
      </c>
      <c r="M14" s="2">
        <v>722434.81273400004</v>
      </c>
      <c r="N14" s="1">
        <v>2</v>
      </c>
      <c r="O14" s="1">
        <v>76956</v>
      </c>
      <c r="P14" s="1" t="s">
        <v>28</v>
      </c>
      <c r="AA14" s="2">
        <v>727.70610848399997</v>
      </c>
      <c r="AB14" s="2">
        <v>6930.61816791</v>
      </c>
    </row>
    <row r="15" spans="1:28" x14ac:dyDescent="0.25">
      <c r="A15" s="1">
        <v>14</v>
      </c>
      <c r="B15" s="1">
        <v>223633</v>
      </c>
      <c r="C15" s="1">
        <v>422630</v>
      </c>
      <c r="D15" s="1">
        <v>601</v>
      </c>
      <c r="E15" s="1">
        <v>231</v>
      </c>
      <c r="F15" s="1">
        <v>762</v>
      </c>
      <c r="G15" s="1">
        <v>762</v>
      </c>
      <c r="H15" s="1">
        <v>580644</v>
      </c>
      <c r="I15" s="1">
        <v>422631</v>
      </c>
      <c r="J15" s="1">
        <v>0</v>
      </c>
      <c r="K15" s="1">
        <v>1</v>
      </c>
      <c r="L15" s="2">
        <v>132565.39403299999</v>
      </c>
      <c r="M15" s="2">
        <v>721100.13596900005</v>
      </c>
      <c r="N15" s="1">
        <v>2</v>
      </c>
      <c r="O15" s="1">
        <v>76956</v>
      </c>
      <c r="P15" s="1" t="s">
        <v>28</v>
      </c>
      <c r="AA15" s="2">
        <v>2684.9332363899998</v>
      </c>
      <c r="AB15" s="2">
        <v>170564.80054900001</v>
      </c>
    </row>
    <row r="16" spans="1:28" x14ac:dyDescent="0.25">
      <c r="A16" s="1">
        <v>15</v>
      </c>
      <c r="B16" s="1">
        <v>223634</v>
      </c>
      <c r="C16" s="1">
        <v>422631</v>
      </c>
      <c r="D16" s="1">
        <v>601</v>
      </c>
      <c r="E16" s="1">
        <v>232</v>
      </c>
      <c r="F16" s="1">
        <v>762</v>
      </c>
      <c r="G16" s="1">
        <v>762</v>
      </c>
      <c r="H16" s="1">
        <v>580644</v>
      </c>
      <c r="I16" s="1">
        <v>422632</v>
      </c>
      <c r="J16" s="1">
        <v>0</v>
      </c>
      <c r="K16" s="1">
        <v>1</v>
      </c>
      <c r="L16" s="2">
        <v>133256.000566</v>
      </c>
      <c r="M16" s="2">
        <v>721422.17108500004</v>
      </c>
      <c r="N16" s="1">
        <v>2</v>
      </c>
      <c r="O16" s="1">
        <v>76956</v>
      </c>
      <c r="P16" s="1" t="s">
        <v>28</v>
      </c>
      <c r="AA16" s="2">
        <v>4768.3331207299998</v>
      </c>
      <c r="AB16" s="2">
        <v>462126.14656999998</v>
      </c>
    </row>
    <row r="17" spans="1:28" x14ac:dyDescent="0.25">
      <c r="A17" s="1">
        <v>16</v>
      </c>
      <c r="B17" s="1">
        <v>223635</v>
      </c>
      <c r="C17" s="1">
        <v>422632</v>
      </c>
      <c r="D17" s="1">
        <v>601</v>
      </c>
      <c r="E17" s="1">
        <v>233</v>
      </c>
      <c r="F17" s="1">
        <v>762</v>
      </c>
      <c r="G17" s="1">
        <v>762</v>
      </c>
      <c r="H17" s="1">
        <v>580644</v>
      </c>
      <c r="I17" s="1">
        <v>422633</v>
      </c>
      <c r="J17" s="1">
        <v>0</v>
      </c>
      <c r="K17" s="1">
        <v>1</v>
      </c>
      <c r="L17" s="2">
        <v>133946.60709999999</v>
      </c>
      <c r="M17" s="2">
        <v>721744.20620000002</v>
      </c>
      <c r="N17" s="1">
        <v>2</v>
      </c>
      <c r="O17" s="1">
        <v>76956</v>
      </c>
      <c r="P17" s="1" t="s">
        <v>28</v>
      </c>
      <c r="AA17" s="2">
        <v>1847.98087592</v>
      </c>
      <c r="AB17" s="2">
        <v>79422.494883000007</v>
      </c>
    </row>
    <row r="18" spans="1:28" x14ac:dyDescent="0.25">
      <c r="A18" s="1">
        <v>17</v>
      </c>
      <c r="B18" s="1">
        <v>224057</v>
      </c>
      <c r="C18" s="1">
        <v>423334</v>
      </c>
      <c r="D18" s="1">
        <v>602</v>
      </c>
      <c r="E18" s="1">
        <v>231</v>
      </c>
      <c r="F18" s="1">
        <v>762</v>
      </c>
      <c r="G18" s="1">
        <v>762</v>
      </c>
      <c r="H18" s="1">
        <v>580644</v>
      </c>
      <c r="I18" s="1">
        <v>423335</v>
      </c>
      <c r="J18" s="1">
        <v>0</v>
      </c>
      <c r="K18" s="1">
        <v>1</v>
      </c>
      <c r="L18" s="2">
        <v>132887.429148</v>
      </c>
      <c r="M18" s="2">
        <v>720409.52943600004</v>
      </c>
      <c r="N18" s="1">
        <v>2</v>
      </c>
      <c r="O18" s="1">
        <v>76956</v>
      </c>
      <c r="P18" s="1" t="s">
        <v>28</v>
      </c>
      <c r="AA18" s="2">
        <v>3026.20024139</v>
      </c>
      <c r="AB18" s="2">
        <v>208454.400502</v>
      </c>
    </row>
    <row r="19" spans="1:28" x14ac:dyDescent="0.25">
      <c r="A19" s="1">
        <v>18</v>
      </c>
      <c r="B19" s="1">
        <v>224058</v>
      </c>
      <c r="C19" s="1">
        <v>423335</v>
      </c>
      <c r="D19" s="1">
        <v>602</v>
      </c>
      <c r="E19" s="1">
        <v>232</v>
      </c>
      <c r="F19" s="1">
        <v>762</v>
      </c>
      <c r="G19" s="1">
        <v>762</v>
      </c>
      <c r="H19" s="1">
        <v>580644</v>
      </c>
      <c r="I19" s="1">
        <v>423336</v>
      </c>
      <c r="J19" s="1">
        <v>0</v>
      </c>
      <c r="K19" s="1">
        <v>1</v>
      </c>
      <c r="L19" s="2">
        <v>133578.03568199999</v>
      </c>
      <c r="M19" s="2">
        <v>720731.56455100002</v>
      </c>
      <c r="N19" s="1">
        <v>2</v>
      </c>
      <c r="O19" s="1">
        <v>76956</v>
      </c>
      <c r="P19" s="1" t="s">
        <v>28</v>
      </c>
      <c r="AA19" s="2">
        <v>3301.2809099800002</v>
      </c>
      <c r="AB19" s="2">
        <v>564456.52308499999</v>
      </c>
    </row>
    <row r="20" spans="1:28" x14ac:dyDescent="0.25">
      <c r="A20" s="1">
        <v>19</v>
      </c>
      <c r="B20" s="1">
        <v>224059</v>
      </c>
      <c r="C20" s="1">
        <v>423336</v>
      </c>
      <c r="D20" s="1">
        <v>602</v>
      </c>
      <c r="E20" s="1">
        <v>233</v>
      </c>
      <c r="F20" s="1">
        <v>762</v>
      </c>
      <c r="G20" s="1">
        <v>762</v>
      </c>
      <c r="H20" s="1">
        <v>580644</v>
      </c>
      <c r="I20" s="1">
        <v>423337</v>
      </c>
      <c r="J20" s="1">
        <v>0</v>
      </c>
      <c r="K20" s="1">
        <v>1</v>
      </c>
      <c r="L20" s="2">
        <v>134268.64221600001</v>
      </c>
      <c r="M20" s="2">
        <v>721053.59966599999</v>
      </c>
      <c r="N20" s="1">
        <v>2</v>
      </c>
      <c r="O20" s="1">
        <v>76956</v>
      </c>
      <c r="P20" s="1" t="s">
        <v>28</v>
      </c>
      <c r="AA20" s="2">
        <v>3145.8897745700001</v>
      </c>
      <c r="AB20" s="2">
        <v>101608.60458</v>
      </c>
    </row>
    <row r="21" spans="1:28" x14ac:dyDescent="0.25">
      <c r="A21" s="1">
        <v>20</v>
      </c>
      <c r="B21" s="1">
        <v>224060</v>
      </c>
      <c r="C21" s="1">
        <v>423337</v>
      </c>
      <c r="D21" s="1">
        <v>602</v>
      </c>
      <c r="E21" s="1">
        <v>234</v>
      </c>
      <c r="F21" s="1">
        <v>762</v>
      </c>
      <c r="G21" s="1">
        <v>762</v>
      </c>
      <c r="H21" s="1">
        <v>580644</v>
      </c>
      <c r="I21" s="1">
        <v>423338</v>
      </c>
      <c r="J21" s="1">
        <v>0</v>
      </c>
      <c r="K21" s="1">
        <v>1</v>
      </c>
      <c r="L21" s="2">
        <v>134959.24874899999</v>
      </c>
      <c r="M21" s="2">
        <v>721375.63478199998</v>
      </c>
      <c r="N21" s="1">
        <v>2</v>
      </c>
      <c r="O21" s="1">
        <v>76956</v>
      </c>
      <c r="P21" s="1" t="s">
        <v>28</v>
      </c>
      <c r="AA21" s="2">
        <v>497.12260950400002</v>
      </c>
      <c r="AB21" s="2">
        <v>9054.2536346600009</v>
      </c>
    </row>
    <row r="22" spans="1:28" x14ac:dyDescent="0.25">
      <c r="A22" s="1">
        <v>21</v>
      </c>
      <c r="B22" s="1">
        <v>224479</v>
      </c>
      <c r="C22" s="1">
        <v>424038</v>
      </c>
      <c r="D22" s="1">
        <v>603</v>
      </c>
      <c r="E22" s="1">
        <v>231</v>
      </c>
      <c r="F22" s="1">
        <v>762</v>
      </c>
      <c r="G22" s="1">
        <v>762</v>
      </c>
      <c r="H22" s="1">
        <v>580644</v>
      </c>
      <c r="I22" s="1">
        <v>424039</v>
      </c>
      <c r="J22" s="1">
        <v>0</v>
      </c>
      <c r="K22" s="1">
        <v>1</v>
      </c>
      <c r="L22" s="2">
        <v>133209.46426400001</v>
      </c>
      <c r="M22" s="2">
        <v>719718.92290200002</v>
      </c>
      <c r="N22" s="1">
        <v>2</v>
      </c>
      <c r="O22" s="1">
        <v>76956</v>
      </c>
      <c r="P22" s="1" t="s">
        <v>28</v>
      </c>
      <c r="AA22" s="2">
        <v>1236.56003906</v>
      </c>
      <c r="AB22" s="2">
        <v>50954.318198200002</v>
      </c>
    </row>
    <row r="23" spans="1:28" x14ac:dyDescent="0.25">
      <c r="A23" s="1">
        <v>22</v>
      </c>
      <c r="B23" s="1">
        <v>224480</v>
      </c>
      <c r="C23" s="1">
        <v>424039</v>
      </c>
      <c r="D23" s="1">
        <v>603</v>
      </c>
      <c r="E23" s="1">
        <v>232</v>
      </c>
      <c r="F23" s="1">
        <v>762</v>
      </c>
      <c r="G23" s="1">
        <v>762</v>
      </c>
      <c r="H23" s="1">
        <v>580644</v>
      </c>
      <c r="I23" s="1">
        <v>424040</v>
      </c>
      <c r="J23" s="1">
        <v>0</v>
      </c>
      <c r="K23" s="1">
        <v>1</v>
      </c>
      <c r="L23" s="2">
        <v>133900.07079699999</v>
      </c>
      <c r="M23" s="2">
        <v>720040.958017</v>
      </c>
      <c r="N23" s="1">
        <v>2</v>
      </c>
      <c r="O23" s="1">
        <v>76956</v>
      </c>
      <c r="P23" s="1" t="s">
        <v>28</v>
      </c>
      <c r="AA23" s="2">
        <v>4366.6574780800001</v>
      </c>
      <c r="AB23" s="2">
        <v>345206.65113700001</v>
      </c>
    </row>
    <row r="24" spans="1:28" x14ac:dyDescent="0.25">
      <c r="A24" s="1">
        <v>23</v>
      </c>
      <c r="B24" s="1">
        <v>224481</v>
      </c>
      <c r="C24" s="1">
        <v>424040</v>
      </c>
      <c r="D24" s="1">
        <v>603</v>
      </c>
      <c r="E24" s="1">
        <v>233</v>
      </c>
      <c r="F24" s="1">
        <v>762</v>
      </c>
      <c r="G24" s="1">
        <v>762</v>
      </c>
      <c r="H24" s="1">
        <v>580644</v>
      </c>
      <c r="I24" s="1">
        <v>424041</v>
      </c>
      <c r="J24" s="1">
        <v>0</v>
      </c>
      <c r="K24" s="1">
        <v>1</v>
      </c>
      <c r="L24" s="2">
        <v>134590.67733100001</v>
      </c>
      <c r="M24" s="2">
        <v>720362.99313299998</v>
      </c>
      <c r="N24" s="1">
        <v>2</v>
      </c>
      <c r="O24" s="1">
        <v>76956</v>
      </c>
      <c r="P24" s="1" t="s">
        <v>28</v>
      </c>
      <c r="AA24" s="2">
        <v>3986.3248723400002</v>
      </c>
      <c r="AB24" s="2">
        <v>544745.04856400006</v>
      </c>
    </row>
    <row r="25" spans="1:28" x14ac:dyDescent="0.25">
      <c r="A25" s="1">
        <v>24</v>
      </c>
      <c r="B25" s="1">
        <v>224482</v>
      </c>
      <c r="C25" s="1">
        <v>424041</v>
      </c>
      <c r="D25" s="1">
        <v>603</v>
      </c>
      <c r="E25" s="1">
        <v>234</v>
      </c>
      <c r="F25" s="1">
        <v>762</v>
      </c>
      <c r="G25" s="1">
        <v>762</v>
      </c>
      <c r="H25" s="1">
        <v>580644</v>
      </c>
      <c r="I25" s="1">
        <v>424042</v>
      </c>
      <c r="J25" s="1">
        <v>0</v>
      </c>
      <c r="K25" s="1">
        <v>1</v>
      </c>
      <c r="L25" s="2">
        <v>135281.283865</v>
      </c>
      <c r="M25" s="2">
        <v>720685.02824799996</v>
      </c>
      <c r="N25" s="1">
        <v>2</v>
      </c>
      <c r="O25" s="1">
        <v>76956</v>
      </c>
      <c r="P25" s="1" t="s">
        <v>28</v>
      </c>
      <c r="AA25" s="2">
        <v>5247.4919255499999</v>
      </c>
      <c r="AB25" s="2">
        <v>432596.75638899999</v>
      </c>
    </row>
    <row r="26" spans="1:28" x14ac:dyDescent="0.25">
      <c r="A26" s="1">
        <v>25</v>
      </c>
      <c r="B26" s="1">
        <v>224483</v>
      </c>
      <c r="C26" s="1">
        <v>424042</v>
      </c>
      <c r="D26" s="1">
        <v>603</v>
      </c>
      <c r="E26" s="1">
        <v>235</v>
      </c>
      <c r="F26" s="1">
        <v>762</v>
      </c>
      <c r="G26" s="1">
        <v>762</v>
      </c>
      <c r="H26" s="1">
        <v>580644</v>
      </c>
      <c r="I26" s="1">
        <v>424043</v>
      </c>
      <c r="J26" s="1">
        <v>0</v>
      </c>
      <c r="K26" s="1">
        <v>1</v>
      </c>
      <c r="L26" s="2">
        <v>135971.890399</v>
      </c>
      <c r="M26" s="2">
        <v>721007.06336399994</v>
      </c>
      <c r="N26" s="1">
        <v>2</v>
      </c>
      <c r="O26" s="1">
        <v>76956</v>
      </c>
      <c r="P26" s="1" t="s">
        <v>28</v>
      </c>
      <c r="AA26" s="2">
        <v>2321.8815597299999</v>
      </c>
      <c r="AB26" s="2">
        <v>65250.110011800003</v>
      </c>
    </row>
    <row r="27" spans="1:28" x14ac:dyDescent="0.25">
      <c r="A27" s="1">
        <v>26</v>
      </c>
      <c r="B27" s="1">
        <v>224899</v>
      </c>
      <c r="C27" s="1">
        <v>424742</v>
      </c>
      <c r="D27" s="1">
        <v>604</v>
      </c>
      <c r="E27" s="1">
        <v>231</v>
      </c>
      <c r="F27" s="1">
        <v>762</v>
      </c>
      <c r="G27" s="1">
        <v>762</v>
      </c>
      <c r="H27" s="1">
        <v>580644</v>
      </c>
      <c r="I27" s="1">
        <v>424743</v>
      </c>
      <c r="J27" s="1">
        <v>0</v>
      </c>
      <c r="K27" s="1">
        <v>1</v>
      </c>
      <c r="L27" s="2">
        <v>133531.49937899999</v>
      </c>
      <c r="M27" s="2">
        <v>719028.316368</v>
      </c>
      <c r="N27" s="1">
        <v>2</v>
      </c>
      <c r="O27" s="1">
        <v>76956</v>
      </c>
      <c r="P27" s="1" t="s">
        <v>28</v>
      </c>
      <c r="AA27" s="2">
        <v>780.91500711399999</v>
      </c>
      <c r="AB27" s="2">
        <v>10367.9926266</v>
      </c>
    </row>
    <row r="28" spans="1:28" x14ac:dyDescent="0.25">
      <c r="A28" s="1">
        <v>27</v>
      </c>
      <c r="B28" s="1">
        <v>224900</v>
      </c>
      <c r="C28" s="1">
        <v>424743</v>
      </c>
      <c r="D28" s="1">
        <v>604</v>
      </c>
      <c r="E28" s="1">
        <v>232</v>
      </c>
      <c r="F28" s="1">
        <v>762</v>
      </c>
      <c r="G28" s="1">
        <v>762</v>
      </c>
      <c r="H28" s="1">
        <v>580644</v>
      </c>
      <c r="I28" s="1">
        <v>424744</v>
      </c>
      <c r="J28" s="1">
        <v>0</v>
      </c>
      <c r="K28" s="1">
        <v>1</v>
      </c>
      <c r="L28" s="2">
        <v>134222.10591300001</v>
      </c>
      <c r="M28" s="2">
        <v>719350.35148399998</v>
      </c>
      <c r="N28" s="1">
        <v>2</v>
      </c>
      <c r="O28" s="1">
        <v>76956</v>
      </c>
      <c r="P28" s="1" t="s">
        <v>28</v>
      </c>
      <c r="AA28" s="2">
        <v>4661.51613963</v>
      </c>
      <c r="AB28" s="2">
        <v>189836.67539600001</v>
      </c>
    </row>
    <row r="29" spans="1:28" x14ac:dyDescent="0.25">
      <c r="A29" s="1">
        <v>28</v>
      </c>
      <c r="B29" s="1">
        <v>224901</v>
      </c>
      <c r="C29" s="1">
        <v>424744</v>
      </c>
      <c r="D29" s="1">
        <v>604</v>
      </c>
      <c r="E29" s="1">
        <v>233</v>
      </c>
      <c r="F29" s="1">
        <v>762</v>
      </c>
      <c r="G29" s="1">
        <v>762</v>
      </c>
      <c r="H29" s="1">
        <v>580644</v>
      </c>
      <c r="I29" s="1">
        <v>424745</v>
      </c>
      <c r="J29" s="1">
        <v>0</v>
      </c>
      <c r="K29" s="1">
        <v>1</v>
      </c>
      <c r="L29" s="2">
        <v>134912.712447</v>
      </c>
      <c r="M29" s="2">
        <v>719672.38659899996</v>
      </c>
      <c r="N29" s="1">
        <v>2</v>
      </c>
      <c r="O29" s="1">
        <v>76956</v>
      </c>
      <c r="P29" s="1" t="s">
        <v>28</v>
      </c>
      <c r="AA29" s="2">
        <v>4947.3404118099998</v>
      </c>
      <c r="AB29" s="2">
        <v>451193.47790100001</v>
      </c>
    </row>
    <row r="30" spans="1:28" x14ac:dyDescent="0.25">
      <c r="A30" s="1">
        <v>29</v>
      </c>
      <c r="B30" s="1">
        <v>224902</v>
      </c>
      <c r="C30" s="1">
        <v>424745</v>
      </c>
      <c r="D30" s="1">
        <v>604</v>
      </c>
      <c r="E30" s="1">
        <v>234</v>
      </c>
      <c r="F30" s="1">
        <v>762</v>
      </c>
      <c r="G30" s="1">
        <v>762</v>
      </c>
      <c r="H30" s="1">
        <v>580644</v>
      </c>
      <c r="I30" s="1">
        <v>424746</v>
      </c>
      <c r="J30" s="1">
        <v>0</v>
      </c>
      <c r="K30" s="1">
        <v>1</v>
      </c>
      <c r="L30" s="2">
        <v>135603.31898000001</v>
      </c>
      <c r="M30" s="2">
        <v>719994.42171400005</v>
      </c>
      <c r="N30" s="1">
        <v>2</v>
      </c>
      <c r="O30" s="1">
        <v>76956</v>
      </c>
      <c r="P30" s="1" t="s">
        <v>28</v>
      </c>
      <c r="AA30" s="2">
        <v>3003.8152339399999</v>
      </c>
      <c r="AB30" s="2">
        <v>276784.88022599998</v>
      </c>
    </row>
    <row r="31" spans="1:28" x14ac:dyDescent="0.25">
      <c r="A31" s="1">
        <v>30</v>
      </c>
      <c r="B31" s="1">
        <v>224903</v>
      </c>
      <c r="C31" s="1">
        <v>424746</v>
      </c>
      <c r="D31" s="1">
        <v>604</v>
      </c>
      <c r="E31" s="1">
        <v>235</v>
      </c>
      <c r="F31" s="1">
        <v>762</v>
      </c>
      <c r="G31" s="1">
        <v>762</v>
      </c>
      <c r="H31" s="1">
        <v>580644</v>
      </c>
      <c r="I31" s="1">
        <v>424747</v>
      </c>
      <c r="J31" s="1">
        <v>0</v>
      </c>
      <c r="K31" s="1">
        <v>1</v>
      </c>
      <c r="L31" s="2">
        <v>136293.925514</v>
      </c>
      <c r="M31" s="2">
        <v>720316.45683000004</v>
      </c>
      <c r="N31" s="1">
        <v>2</v>
      </c>
      <c r="O31" s="1">
        <v>76956</v>
      </c>
      <c r="P31" s="1" t="s">
        <v>28</v>
      </c>
      <c r="AA31" s="2">
        <v>167.45684998300001</v>
      </c>
      <c r="AB31" s="2">
        <v>1701.2212890200001</v>
      </c>
    </row>
    <row r="32" spans="1:28" x14ac:dyDescent="0.25">
      <c r="A32" s="1">
        <v>31</v>
      </c>
      <c r="B32" s="1">
        <v>225318</v>
      </c>
      <c r="C32" s="1">
        <v>425446</v>
      </c>
      <c r="D32" s="1">
        <v>605</v>
      </c>
      <c r="E32" s="1">
        <v>231</v>
      </c>
      <c r="F32" s="1">
        <v>762</v>
      </c>
      <c r="G32" s="1">
        <v>762</v>
      </c>
      <c r="H32" s="1">
        <v>580644</v>
      </c>
      <c r="I32" s="1">
        <v>425447</v>
      </c>
      <c r="J32" s="1">
        <v>0</v>
      </c>
      <c r="K32" s="1">
        <v>1</v>
      </c>
      <c r="L32" s="2">
        <v>133853.534495</v>
      </c>
      <c r="M32" s="2">
        <v>718337.70983399998</v>
      </c>
      <c r="N32" s="1">
        <v>2</v>
      </c>
      <c r="O32" s="1">
        <v>76956</v>
      </c>
      <c r="P32" s="1" t="s">
        <v>28</v>
      </c>
      <c r="AA32" s="2">
        <v>1014.9810419299999</v>
      </c>
      <c r="AB32" s="2">
        <v>46372.3936368</v>
      </c>
    </row>
    <row r="33" spans="1:28" x14ac:dyDescent="0.25">
      <c r="A33" s="1">
        <v>32</v>
      </c>
      <c r="B33" s="1">
        <v>225319</v>
      </c>
      <c r="C33" s="1">
        <v>425447</v>
      </c>
      <c r="D33" s="1">
        <v>605</v>
      </c>
      <c r="E33" s="1">
        <v>232</v>
      </c>
      <c r="F33" s="1">
        <v>762</v>
      </c>
      <c r="G33" s="1">
        <v>762</v>
      </c>
      <c r="H33" s="1">
        <v>580644</v>
      </c>
      <c r="I33" s="1">
        <v>425448</v>
      </c>
      <c r="J33" s="1">
        <v>0</v>
      </c>
      <c r="K33" s="1">
        <v>1</v>
      </c>
      <c r="L33" s="2">
        <v>134544.14102800001</v>
      </c>
      <c r="M33" s="2">
        <v>718659.74494999996</v>
      </c>
      <c r="N33" s="1">
        <v>2</v>
      </c>
      <c r="O33" s="1">
        <v>76956</v>
      </c>
      <c r="P33" s="1" t="s">
        <v>28</v>
      </c>
      <c r="AA33" s="2">
        <v>2604.4406468299999</v>
      </c>
      <c r="AB33" s="2">
        <v>198174.564793</v>
      </c>
    </row>
    <row r="34" spans="1:28" x14ac:dyDescent="0.25">
      <c r="A34" s="1">
        <v>33</v>
      </c>
      <c r="B34" s="1">
        <v>225320</v>
      </c>
      <c r="C34" s="1">
        <v>425448</v>
      </c>
      <c r="D34" s="1">
        <v>605</v>
      </c>
      <c r="E34" s="1">
        <v>233</v>
      </c>
      <c r="F34" s="1">
        <v>762</v>
      </c>
      <c r="G34" s="1">
        <v>762</v>
      </c>
      <c r="H34" s="1">
        <v>580644</v>
      </c>
      <c r="I34" s="1">
        <v>425449</v>
      </c>
      <c r="J34" s="1">
        <v>0</v>
      </c>
      <c r="K34" s="1">
        <v>1</v>
      </c>
      <c r="L34" s="2">
        <v>135234.747562</v>
      </c>
      <c r="M34" s="2">
        <v>718981.78006500006</v>
      </c>
      <c r="N34" s="1">
        <v>2</v>
      </c>
      <c r="O34" s="1">
        <v>76956</v>
      </c>
      <c r="P34" s="1" t="s">
        <v>28</v>
      </c>
      <c r="AA34" s="2">
        <v>2556.04529138</v>
      </c>
      <c r="AB34" s="2">
        <v>130539.117046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:B7"/>
    </sheetView>
  </sheetViews>
  <sheetFormatPr defaultRowHeight="15" x14ac:dyDescent="0.25"/>
  <cols>
    <col min="1" max="1" width="17.42578125" bestFit="1" customWidth="1"/>
    <col min="2" max="2" width="24.28515625" bestFit="1" customWidth="1"/>
  </cols>
  <sheetData>
    <row r="3" spans="1:2" x14ac:dyDescent="0.25">
      <c r="A3" s="6" t="s">
        <v>36</v>
      </c>
      <c r="B3" t="s">
        <v>38</v>
      </c>
    </row>
    <row r="4" spans="1:2" x14ac:dyDescent="0.25">
      <c r="A4" s="7" t="s">
        <v>33</v>
      </c>
      <c r="B4" s="8">
        <v>181702.80615990001</v>
      </c>
    </row>
    <row r="5" spans="1:2" x14ac:dyDescent="0.25">
      <c r="A5" s="7" t="s">
        <v>34</v>
      </c>
      <c r="B5" s="8">
        <v>630073.02143902006</v>
      </c>
    </row>
    <row r="6" spans="1:2" x14ac:dyDescent="0.25">
      <c r="A6" s="7" t="s">
        <v>35</v>
      </c>
      <c r="B6" s="8">
        <v>4752839.6216523917</v>
      </c>
    </row>
    <row r="7" spans="1:2" x14ac:dyDescent="0.25">
      <c r="A7" s="7" t="s">
        <v>37</v>
      </c>
      <c r="B7" s="8">
        <v>5564615.4492513118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" sqref="E2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36</v>
      </c>
      <c r="B1" t="s">
        <v>38</v>
      </c>
    </row>
    <row r="2" spans="1:2" x14ac:dyDescent="0.25">
      <c r="A2" t="s">
        <v>33</v>
      </c>
      <c r="B2">
        <v>181702.80615990001</v>
      </c>
    </row>
    <row r="3" spans="1:2" x14ac:dyDescent="0.25">
      <c r="A3" t="s">
        <v>34</v>
      </c>
      <c r="B3">
        <v>630073.02143902006</v>
      </c>
    </row>
    <row r="4" spans="1:2" x14ac:dyDescent="0.25">
      <c r="A4" t="s">
        <v>35</v>
      </c>
      <c r="B4">
        <v>4752839.6216523917</v>
      </c>
    </row>
    <row r="5" spans="1:2" x14ac:dyDescent="0.25">
      <c r="A5" t="s">
        <v>37</v>
      </c>
      <c r="B5">
        <v>5564615.4492513118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U18" sqref="U18"/>
    </sheetView>
  </sheetViews>
  <sheetFormatPr defaultRowHeight="15" x14ac:dyDescent="0.25"/>
  <cols>
    <col min="1" max="1" width="17.42578125" bestFit="1" customWidth="1"/>
    <col min="2" max="2" width="17.5703125" bestFit="1" customWidth="1"/>
    <col min="3" max="3" width="22.140625" bestFit="1" customWidth="1"/>
    <col min="7" max="7" width="9.7109375" bestFit="1" customWidth="1"/>
    <col min="8" max="8" width="9.7109375" style="3" customWidth="1"/>
    <col min="9" max="9" width="17.42578125" bestFit="1" customWidth="1"/>
  </cols>
  <sheetData>
    <row r="1" spans="1:9" x14ac:dyDescent="0.25">
      <c r="A1" s="4" t="s">
        <v>29</v>
      </c>
      <c r="B1" s="5" t="s">
        <v>30</v>
      </c>
      <c r="C1" s="4" t="s">
        <v>31</v>
      </c>
      <c r="D1" s="13" t="s">
        <v>39</v>
      </c>
      <c r="E1" s="10" t="s">
        <v>3</v>
      </c>
      <c r="F1" s="10" t="s">
        <v>4</v>
      </c>
      <c r="G1" s="10" t="s">
        <v>32</v>
      </c>
      <c r="H1" s="12" t="str">
        <f>Watermelon_Andrews_Governor_MFL!O1</f>
        <v>OBJECTID</v>
      </c>
      <c r="I1" s="11" t="str">
        <f>A1</f>
        <v>LakeName</v>
      </c>
    </row>
    <row r="2" spans="1:9" x14ac:dyDescent="0.25">
      <c r="A2" t="str">
        <f>VLOOKUP(H2,LakeNames!$A$1:$B$4,2,FALSE)</f>
        <v>Andrews Lake</v>
      </c>
      <c r="B2">
        <f>Watermelon_Andrews_Governor_MFL!AB2</f>
        <v>35629.458010900002</v>
      </c>
      <c r="C2">
        <f>VLOOKUP(A2,Sum_of_LakeAreaModeled!$A$1:$B$5,2,FALSE)</f>
        <v>181702.80615990001</v>
      </c>
      <c r="D2" s="13">
        <v>1</v>
      </c>
      <c r="E2" s="12">
        <f>Watermelon_Andrews_Governor_MFL!D2</f>
        <v>452</v>
      </c>
      <c r="F2" s="12">
        <f>Watermelon_Andrews_Governor_MFL!E2</f>
        <v>157</v>
      </c>
      <c r="G2" s="13">
        <f>B2/C2</f>
        <v>0.19608644887710638</v>
      </c>
      <c r="H2" s="12">
        <f>Watermelon_Andrews_Governor_MFL!O2</f>
        <v>30144</v>
      </c>
      <c r="I2" s="11" t="str">
        <f t="shared" ref="I2:I34" si="0">A2</f>
        <v>Andrews Lake</v>
      </c>
    </row>
    <row r="3" spans="1:9" x14ac:dyDescent="0.25">
      <c r="A3" s="3" t="str">
        <f>VLOOKUP(H3,LakeNames!$A$1:$B$4,2,FALSE)</f>
        <v>Andrews Lake</v>
      </c>
      <c r="B3" s="3">
        <f>Watermelon_Andrews_Governor_MFL!AB3</f>
        <v>146073.348149</v>
      </c>
      <c r="C3" s="3">
        <f>VLOOKUP(A3,Sum_of_LakeAreaModeled!$A$1:$B$5,2,FALSE)</f>
        <v>181702.80615990001</v>
      </c>
      <c r="D3" s="13">
        <v>1</v>
      </c>
      <c r="E3" s="12">
        <f>Watermelon_Andrews_Governor_MFL!D3</f>
        <v>453</v>
      </c>
      <c r="F3" s="12">
        <f>Watermelon_Andrews_Governor_MFL!E3</f>
        <v>157</v>
      </c>
      <c r="G3" s="13">
        <f t="shared" ref="G3:G34" si="1">B3/C3</f>
        <v>0.80391355112289353</v>
      </c>
      <c r="H3" s="12">
        <f>Watermelon_Andrews_Governor_MFL!O3</f>
        <v>30144</v>
      </c>
      <c r="I3" s="11" t="str">
        <f t="shared" si="0"/>
        <v>Andrews Lake</v>
      </c>
    </row>
    <row r="4" spans="1:9" x14ac:dyDescent="0.25">
      <c r="A4" s="3" t="str">
        <f>VLOOKUP(H4,LakeNames!$A$1:$B$4,2,FALSE)</f>
        <v>Governor Hill Lake</v>
      </c>
      <c r="B4" s="3">
        <f>Watermelon_Andrews_Governor_MFL!AB4</f>
        <v>7083.71978502</v>
      </c>
      <c r="C4" s="3">
        <f>VLOOKUP(A4,Sum_of_LakeAreaModeled!$A$1:$B$5,2,FALSE)</f>
        <v>630073.02143902006</v>
      </c>
      <c r="D4" s="13">
        <v>2</v>
      </c>
      <c r="E4" s="12">
        <f>Watermelon_Andrews_Governor_MFL!D4</f>
        <v>552</v>
      </c>
      <c r="F4" s="12">
        <f>Watermelon_Andrews_Governor_MFL!E4</f>
        <v>195</v>
      </c>
      <c r="G4" s="13">
        <f t="shared" si="1"/>
        <v>1.1242696551014888E-2</v>
      </c>
      <c r="H4" s="12">
        <f>Watermelon_Andrews_Governor_MFL!O4</f>
        <v>65831</v>
      </c>
      <c r="I4" s="11" t="str">
        <f t="shared" si="0"/>
        <v>Governor Hill Lake</v>
      </c>
    </row>
    <row r="5" spans="1:9" x14ac:dyDescent="0.25">
      <c r="A5" s="3" t="str">
        <f>VLOOKUP(H5,LakeNames!$A$1:$B$4,2,FALSE)</f>
        <v>Governor Hill Lake</v>
      </c>
      <c r="B5" s="3">
        <f>Watermelon_Andrews_Governor_MFL!AB5</f>
        <v>2459.0374688000002</v>
      </c>
      <c r="C5" s="3">
        <f>VLOOKUP(A5,Sum_of_LakeAreaModeled!$A$1:$B$5,2,FALSE)</f>
        <v>630073.02143902006</v>
      </c>
      <c r="D5" s="13">
        <v>2</v>
      </c>
      <c r="E5" s="12">
        <f>Watermelon_Andrews_Governor_MFL!D5</f>
        <v>552</v>
      </c>
      <c r="F5" s="12">
        <f>Watermelon_Andrews_Governor_MFL!E5</f>
        <v>196</v>
      </c>
      <c r="G5" s="13">
        <f t="shared" si="1"/>
        <v>3.9027817175600046E-3</v>
      </c>
      <c r="H5" s="12">
        <f>Watermelon_Andrews_Governor_MFL!O5</f>
        <v>65831</v>
      </c>
      <c r="I5" s="11" t="str">
        <f t="shared" si="0"/>
        <v>Governor Hill Lake</v>
      </c>
    </row>
    <row r="6" spans="1:9" x14ac:dyDescent="0.25">
      <c r="A6" s="3" t="str">
        <f>VLOOKUP(H6,LakeNames!$A$1:$B$4,2,FALSE)</f>
        <v>Governor Hill Lake</v>
      </c>
      <c r="B6" s="3">
        <f>Watermelon_Andrews_Governor_MFL!AB6</f>
        <v>118294.62519999999</v>
      </c>
      <c r="C6" s="3">
        <f>VLOOKUP(A6,Sum_of_LakeAreaModeled!$A$1:$B$5,2,FALSE)</f>
        <v>630073.02143902006</v>
      </c>
      <c r="D6" s="13">
        <v>2</v>
      </c>
      <c r="E6" s="12">
        <f>Watermelon_Andrews_Governor_MFL!D6</f>
        <v>553</v>
      </c>
      <c r="F6" s="12">
        <f>Watermelon_Andrews_Governor_MFL!E6</f>
        <v>195</v>
      </c>
      <c r="G6" s="13">
        <f t="shared" si="1"/>
        <v>0.18774748509280337</v>
      </c>
      <c r="H6" s="12">
        <f>Watermelon_Andrews_Governor_MFL!O6</f>
        <v>65831</v>
      </c>
      <c r="I6" s="11" t="str">
        <f t="shared" si="0"/>
        <v>Governor Hill Lake</v>
      </c>
    </row>
    <row r="7" spans="1:9" x14ac:dyDescent="0.25">
      <c r="A7" s="3" t="str">
        <f>VLOOKUP(H7,LakeNames!$A$1:$B$4,2,FALSE)</f>
        <v>Governor Hill Lake</v>
      </c>
      <c r="B7" s="3">
        <f>Watermelon_Andrews_Governor_MFL!AB7</f>
        <v>309628.14390000002</v>
      </c>
      <c r="C7" s="3">
        <f>VLOOKUP(A7,Sum_of_LakeAreaModeled!$A$1:$B$5,2,FALSE)</f>
        <v>630073.02143902006</v>
      </c>
      <c r="D7" s="13">
        <v>2</v>
      </c>
      <c r="E7" s="12">
        <f>Watermelon_Andrews_Governor_MFL!D7</f>
        <v>553</v>
      </c>
      <c r="F7" s="12">
        <f>Watermelon_Andrews_Governor_MFL!E7</f>
        <v>196</v>
      </c>
      <c r="G7" s="13">
        <f t="shared" si="1"/>
        <v>0.4914162856756541</v>
      </c>
      <c r="H7" s="12">
        <f>Watermelon_Andrews_Governor_MFL!O7</f>
        <v>65831</v>
      </c>
      <c r="I7" s="11" t="str">
        <f t="shared" si="0"/>
        <v>Governor Hill Lake</v>
      </c>
    </row>
    <row r="8" spans="1:9" x14ac:dyDescent="0.25">
      <c r="A8" s="3" t="str">
        <f>VLOOKUP(H8,LakeNames!$A$1:$B$4,2,FALSE)</f>
        <v>Governor Hill Lake</v>
      </c>
      <c r="B8" s="3">
        <f>Watermelon_Andrews_Governor_MFL!AB8</f>
        <v>19479.098867100001</v>
      </c>
      <c r="C8" s="3">
        <f>VLOOKUP(A8,Sum_of_LakeAreaModeled!$A$1:$B$5,2,FALSE)</f>
        <v>630073.02143902006</v>
      </c>
      <c r="D8" s="13">
        <v>2</v>
      </c>
      <c r="E8" s="12">
        <f>Watermelon_Andrews_Governor_MFL!D8</f>
        <v>553</v>
      </c>
      <c r="F8" s="12">
        <f>Watermelon_Andrews_Governor_MFL!E8</f>
        <v>197</v>
      </c>
      <c r="G8" s="13">
        <f t="shared" si="1"/>
        <v>3.0915621212620408E-2</v>
      </c>
      <c r="H8" s="12">
        <f>Watermelon_Andrews_Governor_MFL!O8</f>
        <v>65831</v>
      </c>
      <c r="I8" s="11" t="str">
        <f t="shared" si="0"/>
        <v>Governor Hill Lake</v>
      </c>
    </row>
    <row r="9" spans="1:9" x14ac:dyDescent="0.25">
      <c r="A9" s="3" t="str">
        <f>VLOOKUP(H9,LakeNames!$A$1:$B$4,2,FALSE)</f>
        <v>Governor Hill Lake</v>
      </c>
      <c r="B9" s="3">
        <f>Watermelon_Andrews_Governor_MFL!AB9</f>
        <v>31245.129213100001</v>
      </c>
      <c r="C9" s="3">
        <f>VLOOKUP(A9,Sum_of_LakeAreaModeled!$A$1:$B$5,2,FALSE)</f>
        <v>630073.02143902006</v>
      </c>
      <c r="D9" s="13">
        <v>2</v>
      </c>
      <c r="E9" s="12">
        <f>Watermelon_Andrews_Governor_MFL!D9</f>
        <v>554</v>
      </c>
      <c r="F9" s="12">
        <f>Watermelon_Andrews_Governor_MFL!E9</f>
        <v>195</v>
      </c>
      <c r="G9" s="13">
        <f t="shared" si="1"/>
        <v>4.9589695400287785E-2</v>
      </c>
      <c r="H9" s="12">
        <f>Watermelon_Andrews_Governor_MFL!O9</f>
        <v>65831</v>
      </c>
      <c r="I9" s="11" t="str">
        <f t="shared" si="0"/>
        <v>Governor Hill Lake</v>
      </c>
    </row>
    <row r="10" spans="1:9" x14ac:dyDescent="0.25">
      <c r="A10" s="3" t="str">
        <f>VLOOKUP(H10,LakeNames!$A$1:$B$4,2,FALSE)</f>
        <v>Governor Hill Lake</v>
      </c>
      <c r="B10" s="3">
        <f>Watermelon_Andrews_Governor_MFL!AB10</f>
        <v>141883.267005</v>
      </c>
      <c r="C10" s="3">
        <f>VLOOKUP(A10,Sum_of_LakeAreaModeled!$A$1:$B$5,2,FALSE)</f>
        <v>630073.02143902006</v>
      </c>
      <c r="D10" s="13">
        <v>2</v>
      </c>
      <c r="E10" s="12">
        <f>Watermelon_Andrews_Governor_MFL!D10</f>
        <v>554</v>
      </c>
      <c r="F10" s="12">
        <f>Watermelon_Andrews_Governor_MFL!E10</f>
        <v>196</v>
      </c>
      <c r="G10" s="13">
        <f t="shared" si="1"/>
        <v>0.22518543435005936</v>
      </c>
      <c r="H10" s="12">
        <f>Watermelon_Andrews_Governor_MFL!O10</f>
        <v>65831</v>
      </c>
      <c r="I10" s="11" t="str">
        <f t="shared" si="0"/>
        <v>Governor Hill Lake</v>
      </c>
    </row>
    <row r="11" spans="1:9" x14ac:dyDescent="0.25">
      <c r="A11" s="3" t="str">
        <f>VLOOKUP(H11,LakeNames!$A$1:$B$4,2,FALSE)</f>
        <v>Watermelon Pond</v>
      </c>
      <c r="B11" s="3">
        <f>Watermelon_Andrews_Governor_MFL!AB11</f>
        <v>24607.479044200001</v>
      </c>
      <c r="C11" s="3">
        <f>VLOOKUP(A11,Sum_of_LakeAreaModeled!$A$1:$B$5,2,FALSE)</f>
        <v>4752839.6216523917</v>
      </c>
      <c r="D11" s="13">
        <v>3</v>
      </c>
      <c r="E11" s="12">
        <f>Watermelon_Andrews_Governor_MFL!D11</f>
        <v>599</v>
      </c>
      <c r="F11" s="12">
        <f>Watermelon_Andrews_Governor_MFL!E11</f>
        <v>232</v>
      </c>
      <c r="G11" s="13">
        <f t="shared" si="1"/>
        <v>5.1774267602248411E-3</v>
      </c>
      <c r="H11" s="12">
        <f>Watermelon_Andrews_Governor_MFL!O11</f>
        <v>76956</v>
      </c>
      <c r="I11" s="11" t="str">
        <f t="shared" si="0"/>
        <v>Watermelon Pond</v>
      </c>
    </row>
    <row r="12" spans="1:9" x14ac:dyDescent="0.25">
      <c r="A12" s="3" t="str">
        <f>VLOOKUP(H12,LakeNames!$A$1:$B$4,2,FALSE)</f>
        <v>Watermelon Pond</v>
      </c>
      <c r="B12" s="3">
        <f>Watermelon_Andrews_Governor_MFL!AB12</f>
        <v>75851.501700199995</v>
      </c>
      <c r="C12" s="3">
        <f>VLOOKUP(A12,Sum_of_LakeAreaModeled!$A$1:$B$5,2,FALSE)</f>
        <v>4752839.6216523917</v>
      </c>
      <c r="D12" s="13">
        <v>3</v>
      </c>
      <c r="E12" s="12">
        <f>Watermelon_Andrews_Governor_MFL!D12</f>
        <v>600</v>
      </c>
      <c r="F12" s="12">
        <f>Watermelon_Andrews_Governor_MFL!E12</f>
        <v>231</v>
      </c>
      <c r="G12" s="13">
        <f t="shared" si="1"/>
        <v>1.595919655160364E-2</v>
      </c>
      <c r="H12" s="12">
        <f>Watermelon_Andrews_Governor_MFL!O12</f>
        <v>76956</v>
      </c>
      <c r="I12" s="11" t="str">
        <f t="shared" si="0"/>
        <v>Watermelon Pond</v>
      </c>
    </row>
    <row r="13" spans="1:9" x14ac:dyDescent="0.25">
      <c r="A13" s="3" t="str">
        <f>VLOOKUP(H13,LakeNames!$A$1:$B$4,2,FALSE)</f>
        <v>Watermelon Pond</v>
      </c>
      <c r="B13" s="3">
        <f>Watermelon_Andrews_Governor_MFL!AB13</f>
        <v>306039.59172199998</v>
      </c>
      <c r="C13" s="3">
        <f>VLOOKUP(A13,Sum_of_LakeAreaModeled!$A$1:$B$5,2,FALSE)</f>
        <v>4752839.6216523917</v>
      </c>
      <c r="D13" s="13">
        <v>3</v>
      </c>
      <c r="E13" s="12">
        <f>Watermelon_Andrews_Governor_MFL!D13</f>
        <v>600</v>
      </c>
      <c r="F13" s="12">
        <f>Watermelon_Andrews_Governor_MFL!E13</f>
        <v>232</v>
      </c>
      <c r="G13" s="13">
        <f t="shared" si="1"/>
        <v>6.4390893883265729E-2</v>
      </c>
      <c r="H13" s="12">
        <f>Watermelon_Andrews_Governor_MFL!O13</f>
        <v>76956</v>
      </c>
      <c r="I13" s="11" t="str">
        <f t="shared" si="0"/>
        <v>Watermelon Pond</v>
      </c>
    </row>
    <row r="14" spans="1:9" x14ac:dyDescent="0.25">
      <c r="A14" s="3" t="str">
        <f>VLOOKUP(H14,LakeNames!$A$1:$B$4,2,FALSE)</f>
        <v>Watermelon Pond</v>
      </c>
      <c r="B14" s="3">
        <f>Watermelon_Andrews_Governor_MFL!AB14</f>
        <v>6930.61816791</v>
      </c>
      <c r="C14" s="3">
        <f>VLOOKUP(A14,Sum_of_LakeAreaModeled!$A$1:$B$5,2,FALSE)</f>
        <v>4752839.6216523917</v>
      </c>
      <c r="D14" s="13">
        <v>3</v>
      </c>
      <c r="E14" s="12">
        <f>Watermelon_Andrews_Governor_MFL!D14</f>
        <v>600</v>
      </c>
      <c r="F14" s="12">
        <f>Watermelon_Andrews_Governor_MFL!E14</f>
        <v>233</v>
      </c>
      <c r="G14" s="13">
        <f t="shared" si="1"/>
        <v>1.4582057716267887E-3</v>
      </c>
      <c r="H14" s="12">
        <f>Watermelon_Andrews_Governor_MFL!O14</f>
        <v>76956</v>
      </c>
      <c r="I14" s="11" t="str">
        <f t="shared" si="0"/>
        <v>Watermelon Pond</v>
      </c>
    </row>
    <row r="15" spans="1:9" x14ac:dyDescent="0.25">
      <c r="A15" s="3" t="str">
        <f>VLOOKUP(H15,LakeNames!$A$1:$B$4,2,FALSE)</f>
        <v>Watermelon Pond</v>
      </c>
      <c r="B15" s="3">
        <f>Watermelon_Andrews_Governor_MFL!AB15</f>
        <v>170564.80054900001</v>
      </c>
      <c r="C15" s="3">
        <f>VLOOKUP(A15,Sum_of_LakeAreaModeled!$A$1:$B$5,2,FALSE)</f>
        <v>4752839.6216523917</v>
      </c>
      <c r="D15" s="13">
        <v>3</v>
      </c>
      <c r="E15" s="12">
        <f>Watermelon_Andrews_Governor_MFL!D15</f>
        <v>601</v>
      </c>
      <c r="F15" s="12">
        <f>Watermelon_Andrews_Governor_MFL!E15</f>
        <v>231</v>
      </c>
      <c r="G15" s="13">
        <f t="shared" si="1"/>
        <v>3.588692531764847E-2</v>
      </c>
      <c r="H15" s="12">
        <f>Watermelon_Andrews_Governor_MFL!O15</f>
        <v>76956</v>
      </c>
      <c r="I15" s="11" t="str">
        <f t="shared" si="0"/>
        <v>Watermelon Pond</v>
      </c>
    </row>
    <row r="16" spans="1:9" x14ac:dyDescent="0.25">
      <c r="A16" s="3" t="str">
        <f>VLOOKUP(H16,LakeNames!$A$1:$B$4,2,FALSE)</f>
        <v>Watermelon Pond</v>
      </c>
      <c r="B16" s="3">
        <f>Watermelon_Andrews_Governor_MFL!AB16</f>
        <v>462126.14656999998</v>
      </c>
      <c r="C16" s="3">
        <f>VLOOKUP(A16,Sum_of_LakeAreaModeled!$A$1:$B$5,2,FALSE)</f>
        <v>4752839.6216523917</v>
      </c>
      <c r="D16" s="13">
        <v>3</v>
      </c>
      <c r="E16" s="12">
        <f>Watermelon_Andrews_Governor_MFL!D16</f>
        <v>601</v>
      </c>
      <c r="F16" s="12">
        <f>Watermelon_Andrews_Governor_MFL!E16</f>
        <v>232</v>
      </c>
      <c r="G16" s="13">
        <f t="shared" si="1"/>
        <v>9.7231588557018328E-2</v>
      </c>
      <c r="H16" s="12">
        <f>Watermelon_Andrews_Governor_MFL!O16</f>
        <v>76956</v>
      </c>
      <c r="I16" s="11" t="str">
        <f t="shared" si="0"/>
        <v>Watermelon Pond</v>
      </c>
    </row>
    <row r="17" spans="1:9" x14ac:dyDescent="0.25">
      <c r="A17" s="3" t="str">
        <f>VLOOKUP(H17,LakeNames!$A$1:$B$4,2,FALSE)</f>
        <v>Watermelon Pond</v>
      </c>
      <c r="B17" s="3">
        <f>Watermelon_Andrews_Governor_MFL!AB17</f>
        <v>79422.494883000007</v>
      </c>
      <c r="C17" s="3">
        <f>VLOOKUP(A17,Sum_of_LakeAreaModeled!$A$1:$B$5,2,FALSE)</f>
        <v>4752839.6216523917</v>
      </c>
      <c r="D17" s="13">
        <v>3</v>
      </c>
      <c r="E17" s="12">
        <f>Watermelon_Andrews_Governor_MFL!D17</f>
        <v>601</v>
      </c>
      <c r="F17" s="12">
        <f>Watermelon_Andrews_Governor_MFL!E17</f>
        <v>233</v>
      </c>
      <c r="G17" s="13">
        <f t="shared" si="1"/>
        <v>1.6710535428373585E-2</v>
      </c>
      <c r="H17" s="12">
        <f>Watermelon_Andrews_Governor_MFL!O17</f>
        <v>76956</v>
      </c>
      <c r="I17" s="11" t="str">
        <f t="shared" si="0"/>
        <v>Watermelon Pond</v>
      </c>
    </row>
    <row r="18" spans="1:9" x14ac:dyDescent="0.25">
      <c r="A18" s="3" t="str">
        <f>VLOOKUP(H18,LakeNames!$A$1:$B$4,2,FALSE)</f>
        <v>Watermelon Pond</v>
      </c>
      <c r="B18" s="3">
        <f>Watermelon_Andrews_Governor_MFL!AB18</f>
        <v>208454.400502</v>
      </c>
      <c r="C18" s="3">
        <f>VLOOKUP(A18,Sum_of_LakeAreaModeled!$A$1:$B$5,2,FALSE)</f>
        <v>4752839.6216523917</v>
      </c>
      <c r="D18" s="13">
        <v>3</v>
      </c>
      <c r="E18" s="12">
        <f>Watermelon_Andrews_Governor_MFL!D18</f>
        <v>602</v>
      </c>
      <c r="F18" s="12">
        <f>Watermelon_Andrews_Governor_MFL!E18</f>
        <v>231</v>
      </c>
      <c r="G18" s="13">
        <f t="shared" si="1"/>
        <v>4.3858917425353368E-2</v>
      </c>
      <c r="H18" s="12">
        <f>Watermelon_Andrews_Governor_MFL!O18</f>
        <v>76956</v>
      </c>
      <c r="I18" s="11" t="str">
        <f t="shared" si="0"/>
        <v>Watermelon Pond</v>
      </c>
    </row>
    <row r="19" spans="1:9" x14ac:dyDescent="0.25">
      <c r="A19" s="3" t="str">
        <f>VLOOKUP(H19,LakeNames!$A$1:$B$4,2,FALSE)</f>
        <v>Watermelon Pond</v>
      </c>
      <c r="B19" s="3">
        <f>Watermelon_Andrews_Governor_MFL!AB19</f>
        <v>564456.52308499999</v>
      </c>
      <c r="C19" s="3">
        <f>VLOOKUP(A19,Sum_of_LakeAreaModeled!$A$1:$B$5,2,FALSE)</f>
        <v>4752839.6216523917</v>
      </c>
      <c r="D19" s="13">
        <v>3</v>
      </c>
      <c r="E19" s="12">
        <f>Watermelon_Andrews_Governor_MFL!D19</f>
        <v>602</v>
      </c>
      <c r="F19" s="12">
        <f>Watermelon_Andrews_Governor_MFL!E19</f>
        <v>232</v>
      </c>
      <c r="G19" s="13">
        <f t="shared" si="1"/>
        <v>0.11876195454050661</v>
      </c>
      <c r="H19" s="12">
        <f>Watermelon_Andrews_Governor_MFL!O19</f>
        <v>76956</v>
      </c>
      <c r="I19" s="11" t="str">
        <f t="shared" si="0"/>
        <v>Watermelon Pond</v>
      </c>
    </row>
    <row r="20" spans="1:9" x14ac:dyDescent="0.25">
      <c r="A20" s="3" t="str">
        <f>VLOOKUP(H20,LakeNames!$A$1:$B$4,2,FALSE)</f>
        <v>Watermelon Pond</v>
      </c>
      <c r="B20" s="3">
        <f>Watermelon_Andrews_Governor_MFL!AB20</f>
        <v>101608.60458</v>
      </c>
      <c r="C20" s="3">
        <f>VLOOKUP(A20,Sum_of_LakeAreaModeled!$A$1:$B$5,2,FALSE)</f>
        <v>4752839.6216523917</v>
      </c>
      <c r="D20" s="13">
        <v>3</v>
      </c>
      <c r="E20" s="12">
        <f>Watermelon_Andrews_Governor_MFL!D20</f>
        <v>602</v>
      </c>
      <c r="F20" s="12">
        <f>Watermelon_Andrews_Governor_MFL!E20</f>
        <v>233</v>
      </c>
      <c r="G20" s="13">
        <f t="shared" si="1"/>
        <v>2.1378504782089476E-2</v>
      </c>
      <c r="H20" s="12">
        <f>Watermelon_Andrews_Governor_MFL!O20</f>
        <v>76956</v>
      </c>
      <c r="I20" s="11" t="str">
        <f t="shared" si="0"/>
        <v>Watermelon Pond</v>
      </c>
    </row>
    <row r="21" spans="1:9" x14ac:dyDescent="0.25">
      <c r="A21" s="3" t="str">
        <f>VLOOKUP(H21,LakeNames!$A$1:$B$4,2,FALSE)</f>
        <v>Watermelon Pond</v>
      </c>
      <c r="B21" s="3">
        <f>Watermelon_Andrews_Governor_MFL!AB21</f>
        <v>9054.2536346600009</v>
      </c>
      <c r="C21" s="3">
        <f>VLOOKUP(A21,Sum_of_LakeAreaModeled!$A$1:$B$5,2,FALSE)</f>
        <v>4752839.6216523917</v>
      </c>
      <c r="D21" s="13">
        <v>3</v>
      </c>
      <c r="E21" s="12">
        <f>Watermelon_Andrews_Governor_MFL!D21</f>
        <v>602</v>
      </c>
      <c r="F21" s="12">
        <f>Watermelon_Andrews_Governor_MFL!E21</f>
        <v>234</v>
      </c>
      <c r="G21" s="13">
        <f t="shared" si="1"/>
        <v>1.9050198103491155E-3</v>
      </c>
      <c r="H21" s="12">
        <f>Watermelon_Andrews_Governor_MFL!O21</f>
        <v>76956</v>
      </c>
      <c r="I21" s="11" t="str">
        <f t="shared" si="0"/>
        <v>Watermelon Pond</v>
      </c>
    </row>
    <row r="22" spans="1:9" x14ac:dyDescent="0.25">
      <c r="A22" s="3" t="str">
        <f>VLOOKUP(H22,LakeNames!$A$1:$B$4,2,FALSE)</f>
        <v>Watermelon Pond</v>
      </c>
      <c r="B22" s="3">
        <f>Watermelon_Andrews_Governor_MFL!AB22</f>
        <v>50954.318198200002</v>
      </c>
      <c r="C22" s="3">
        <f>VLOOKUP(A22,Sum_of_LakeAreaModeled!$A$1:$B$5,2,FALSE)</f>
        <v>4752839.6216523917</v>
      </c>
      <c r="D22" s="13">
        <v>3</v>
      </c>
      <c r="E22" s="12">
        <f>Watermelon_Andrews_Governor_MFL!D22</f>
        <v>603</v>
      </c>
      <c r="F22" s="12">
        <f>Watermelon_Andrews_Governor_MFL!E22</f>
        <v>231</v>
      </c>
      <c r="G22" s="13">
        <f t="shared" si="1"/>
        <v>1.072081581841489E-2</v>
      </c>
      <c r="H22" s="12">
        <f>Watermelon_Andrews_Governor_MFL!O22</f>
        <v>76956</v>
      </c>
      <c r="I22" s="11" t="str">
        <f t="shared" si="0"/>
        <v>Watermelon Pond</v>
      </c>
    </row>
    <row r="23" spans="1:9" x14ac:dyDescent="0.25">
      <c r="A23" s="3" t="str">
        <f>VLOOKUP(H23,LakeNames!$A$1:$B$4,2,FALSE)</f>
        <v>Watermelon Pond</v>
      </c>
      <c r="B23" s="3">
        <f>Watermelon_Andrews_Governor_MFL!AB23</f>
        <v>345206.65113700001</v>
      </c>
      <c r="C23" s="3">
        <f>VLOOKUP(A23,Sum_of_LakeAreaModeled!$A$1:$B$5,2,FALSE)</f>
        <v>4752839.6216523917</v>
      </c>
      <c r="D23" s="13">
        <v>3</v>
      </c>
      <c r="E23" s="12">
        <f>Watermelon_Andrews_Governor_MFL!D23</f>
        <v>603</v>
      </c>
      <c r="F23" s="12">
        <f>Watermelon_Andrews_Governor_MFL!E23</f>
        <v>232</v>
      </c>
      <c r="G23" s="13">
        <f t="shared" si="1"/>
        <v>7.2631664145440714E-2</v>
      </c>
      <c r="H23" s="12">
        <f>Watermelon_Andrews_Governor_MFL!O23</f>
        <v>76956</v>
      </c>
      <c r="I23" s="11" t="str">
        <f t="shared" si="0"/>
        <v>Watermelon Pond</v>
      </c>
    </row>
    <row r="24" spans="1:9" x14ac:dyDescent="0.25">
      <c r="A24" s="3" t="str">
        <f>VLOOKUP(H24,LakeNames!$A$1:$B$4,2,FALSE)</f>
        <v>Watermelon Pond</v>
      </c>
      <c r="B24" s="3">
        <f>Watermelon_Andrews_Governor_MFL!AB24</f>
        <v>544745.04856400006</v>
      </c>
      <c r="C24" s="3">
        <f>VLOOKUP(A24,Sum_of_LakeAreaModeled!$A$1:$B$5,2,FALSE)</f>
        <v>4752839.6216523917</v>
      </c>
      <c r="D24" s="13">
        <v>3</v>
      </c>
      <c r="E24" s="12">
        <f>Watermelon_Andrews_Governor_MFL!D24</f>
        <v>603</v>
      </c>
      <c r="F24" s="12">
        <f>Watermelon_Andrews_Governor_MFL!E24</f>
        <v>233</v>
      </c>
      <c r="G24" s="13">
        <f t="shared" si="1"/>
        <v>0.11461464975218578</v>
      </c>
      <c r="H24" s="12">
        <f>Watermelon_Andrews_Governor_MFL!O24</f>
        <v>76956</v>
      </c>
      <c r="I24" s="11" t="str">
        <f t="shared" si="0"/>
        <v>Watermelon Pond</v>
      </c>
    </row>
    <row r="25" spans="1:9" x14ac:dyDescent="0.25">
      <c r="A25" s="3" t="str">
        <f>VLOOKUP(H25,LakeNames!$A$1:$B$4,2,FALSE)</f>
        <v>Watermelon Pond</v>
      </c>
      <c r="B25" s="3">
        <f>Watermelon_Andrews_Governor_MFL!AB25</f>
        <v>432596.75638899999</v>
      </c>
      <c r="C25" s="3">
        <f>VLOOKUP(A25,Sum_of_LakeAreaModeled!$A$1:$B$5,2,FALSE)</f>
        <v>4752839.6216523917</v>
      </c>
      <c r="D25" s="13">
        <v>3</v>
      </c>
      <c r="E25" s="12">
        <f>Watermelon_Andrews_Governor_MFL!D25</f>
        <v>603</v>
      </c>
      <c r="F25" s="12">
        <f>Watermelon_Andrews_Governor_MFL!E25</f>
        <v>234</v>
      </c>
      <c r="G25" s="13">
        <f t="shared" si="1"/>
        <v>9.1018589059523453E-2</v>
      </c>
      <c r="H25" s="12">
        <f>Watermelon_Andrews_Governor_MFL!O25</f>
        <v>76956</v>
      </c>
      <c r="I25" s="11" t="str">
        <f t="shared" si="0"/>
        <v>Watermelon Pond</v>
      </c>
    </row>
    <row r="26" spans="1:9" x14ac:dyDescent="0.25">
      <c r="A26" s="3" t="str">
        <f>VLOOKUP(H26,LakeNames!$A$1:$B$4,2,FALSE)</f>
        <v>Watermelon Pond</v>
      </c>
      <c r="B26" s="3">
        <f>Watermelon_Andrews_Governor_MFL!AB26</f>
        <v>65250.110011800003</v>
      </c>
      <c r="C26" s="3">
        <f>VLOOKUP(A26,Sum_of_LakeAreaModeled!$A$1:$B$5,2,FALSE)</f>
        <v>4752839.6216523917</v>
      </c>
      <c r="D26" s="13">
        <v>3</v>
      </c>
      <c r="E26" s="12">
        <f>Watermelon_Andrews_Governor_MFL!D26</f>
        <v>603</v>
      </c>
      <c r="F26" s="12">
        <f>Watermelon_Andrews_Governor_MFL!E26</f>
        <v>235</v>
      </c>
      <c r="G26" s="13">
        <f t="shared" si="1"/>
        <v>1.3728658066756917E-2</v>
      </c>
      <c r="H26" s="12">
        <f>Watermelon_Andrews_Governor_MFL!O26</f>
        <v>76956</v>
      </c>
      <c r="I26" s="11" t="str">
        <f t="shared" si="0"/>
        <v>Watermelon Pond</v>
      </c>
    </row>
    <row r="27" spans="1:9" x14ac:dyDescent="0.25">
      <c r="A27" s="3" t="str">
        <f>VLOOKUP(H27,LakeNames!$A$1:$B$4,2,FALSE)</f>
        <v>Watermelon Pond</v>
      </c>
      <c r="B27" s="3">
        <f>Watermelon_Andrews_Governor_MFL!AB27</f>
        <v>10367.9926266</v>
      </c>
      <c r="C27" s="3">
        <f>VLOOKUP(A27,Sum_of_LakeAreaModeled!$A$1:$B$5,2,FALSE)</f>
        <v>4752839.6216523917</v>
      </c>
      <c r="D27" s="13">
        <v>3</v>
      </c>
      <c r="E27" s="12">
        <f>Watermelon_Andrews_Governor_MFL!D27</f>
        <v>604</v>
      </c>
      <c r="F27" s="12">
        <f>Watermelon_Andrews_Governor_MFL!E27</f>
        <v>231</v>
      </c>
      <c r="G27" s="13">
        <f t="shared" si="1"/>
        <v>2.181431197334494E-3</v>
      </c>
      <c r="H27" s="12">
        <f>Watermelon_Andrews_Governor_MFL!O27</f>
        <v>76956</v>
      </c>
      <c r="I27" s="11" t="str">
        <f t="shared" si="0"/>
        <v>Watermelon Pond</v>
      </c>
    </row>
    <row r="28" spans="1:9" x14ac:dyDescent="0.25">
      <c r="A28" s="3" t="str">
        <f>VLOOKUP(H28,LakeNames!$A$1:$B$4,2,FALSE)</f>
        <v>Watermelon Pond</v>
      </c>
      <c r="B28" s="3">
        <f>Watermelon_Andrews_Governor_MFL!AB28</f>
        <v>189836.67539600001</v>
      </c>
      <c r="C28" s="3">
        <f>VLOOKUP(A28,Sum_of_LakeAreaModeled!$A$1:$B$5,2,FALSE)</f>
        <v>4752839.6216523917</v>
      </c>
      <c r="D28" s="13">
        <v>3</v>
      </c>
      <c r="E28" s="12">
        <f>Watermelon_Andrews_Governor_MFL!D28</f>
        <v>604</v>
      </c>
      <c r="F28" s="12">
        <f>Watermelon_Andrews_Governor_MFL!E28</f>
        <v>232</v>
      </c>
      <c r="G28" s="13">
        <f t="shared" si="1"/>
        <v>3.9941738099296652E-2</v>
      </c>
      <c r="H28" s="12">
        <f>Watermelon_Andrews_Governor_MFL!O28</f>
        <v>76956</v>
      </c>
      <c r="I28" s="11" t="str">
        <f t="shared" si="0"/>
        <v>Watermelon Pond</v>
      </c>
    </row>
    <row r="29" spans="1:9" x14ac:dyDescent="0.25">
      <c r="A29" s="3" t="str">
        <f>VLOOKUP(H29,LakeNames!$A$1:$B$4,2,FALSE)</f>
        <v>Watermelon Pond</v>
      </c>
      <c r="B29" s="3">
        <f>Watermelon_Andrews_Governor_MFL!AB29</f>
        <v>451193.47790100001</v>
      </c>
      <c r="C29" s="3">
        <f>VLOOKUP(A29,Sum_of_LakeAreaModeled!$A$1:$B$5,2,FALSE)</f>
        <v>4752839.6216523917</v>
      </c>
      <c r="D29" s="13">
        <v>3</v>
      </c>
      <c r="E29" s="12">
        <f>Watermelon_Andrews_Governor_MFL!D29</f>
        <v>604</v>
      </c>
      <c r="F29" s="12">
        <f>Watermelon_Andrews_Governor_MFL!E29</f>
        <v>233</v>
      </c>
      <c r="G29" s="13">
        <f t="shared" si="1"/>
        <v>9.4931349218161973E-2</v>
      </c>
      <c r="H29" s="12">
        <f>Watermelon_Andrews_Governor_MFL!O29</f>
        <v>76956</v>
      </c>
      <c r="I29" s="11" t="str">
        <f t="shared" si="0"/>
        <v>Watermelon Pond</v>
      </c>
    </row>
    <row r="30" spans="1:9" x14ac:dyDescent="0.25">
      <c r="A30" s="3" t="str">
        <f>VLOOKUP(H30,LakeNames!$A$1:$B$4,2,FALSE)</f>
        <v>Watermelon Pond</v>
      </c>
      <c r="B30" s="3">
        <f>Watermelon_Andrews_Governor_MFL!AB30</f>
        <v>276784.88022599998</v>
      </c>
      <c r="C30" s="3">
        <f>VLOOKUP(A30,Sum_of_LakeAreaModeled!$A$1:$B$5,2,FALSE)</f>
        <v>4752839.6216523917</v>
      </c>
      <c r="D30" s="13">
        <v>3</v>
      </c>
      <c r="E30" s="12">
        <f>Watermelon_Andrews_Governor_MFL!D30</f>
        <v>604</v>
      </c>
      <c r="F30" s="12">
        <f>Watermelon_Andrews_Governor_MFL!E30</f>
        <v>234</v>
      </c>
      <c r="G30" s="13">
        <f t="shared" si="1"/>
        <v>5.823568692809622E-2</v>
      </c>
      <c r="H30" s="12">
        <f>Watermelon_Andrews_Governor_MFL!O30</f>
        <v>76956</v>
      </c>
      <c r="I30" s="11" t="str">
        <f t="shared" si="0"/>
        <v>Watermelon Pond</v>
      </c>
    </row>
    <row r="31" spans="1:9" x14ac:dyDescent="0.25">
      <c r="A31" s="3" t="str">
        <f>VLOOKUP(H31,LakeNames!$A$1:$B$4,2,FALSE)</f>
        <v>Watermelon Pond</v>
      </c>
      <c r="B31" s="3">
        <f>Watermelon_Andrews_Governor_MFL!AB31</f>
        <v>1701.2212890200001</v>
      </c>
      <c r="C31" s="3">
        <f>VLOOKUP(A31,Sum_of_LakeAreaModeled!$A$1:$B$5,2,FALSE)</f>
        <v>4752839.6216523917</v>
      </c>
      <c r="D31" s="13">
        <v>3</v>
      </c>
      <c r="E31" s="12">
        <f>Watermelon_Andrews_Governor_MFL!D31</f>
        <v>604</v>
      </c>
      <c r="F31" s="12">
        <f>Watermelon_Andrews_Governor_MFL!E31</f>
        <v>235</v>
      </c>
      <c r="G31" s="13">
        <f t="shared" si="1"/>
        <v>3.5793786966212558E-4</v>
      </c>
      <c r="H31" s="12">
        <f>Watermelon_Andrews_Governor_MFL!O31</f>
        <v>76956</v>
      </c>
      <c r="I31" s="11" t="str">
        <f t="shared" si="0"/>
        <v>Watermelon Pond</v>
      </c>
    </row>
    <row r="32" spans="1:9" x14ac:dyDescent="0.25">
      <c r="A32" s="3" t="str">
        <f>VLOOKUP(H32,LakeNames!$A$1:$B$4,2,FALSE)</f>
        <v>Watermelon Pond</v>
      </c>
      <c r="B32" s="3">
        <f>Watermelon_Andrews_Governor_MFL!AB32</f>
        <v>46372.3936368</v>
      </c>
      <c r="C32" s="3">
        <f>VLOOKUP(A32,Sum_of_LakeAreaModeled!$A$1:$B$5,2,FALSE)</f>
        <v>4752839.6216523917</v>
      </c>
      <c r="D32" s="13">
        <v>3</v>
      </c>
      <c r="E32" s="12">
        <f>Watermelon_Andrews_Governor_MFL!D32</f>
        <v>605</v>
      </c>
      <c r="F32" s="12">
        <f>Watermelon_Andrews_Governor_MFL!E32</f>
        <v>231</v>
      </c>
      <c r="G32" s="13">
        <f t="shared" si="1"/>
        <v>9.7567764385615811E-3</v>
      </c>
      <c r="H32" s="12">
        <f>Watermelon_Andrews_Governor_MFL!O32</f>
        <v>76956</v>
      </c>
      <c r="I32" s="11" t="str">
        <f t="shared" si="0"/>
        <v>Watermelon Pond</v>
      </c>
    </row>
    <row r="33" spans="1:9" x14ac:dyDescent="0.25">
      <c r="A33" s="3" t="str">
        <f>VLOOKUP(H33,LakeNames!$A$1:$B$4,2,FALSE)</f>
        <v>Watermelon Pond</v>
      </c>
      <c r="B33" s="3">
        <f>Watermelon_Andrews_Governor_MFL!AB33</f>
        <v>198174.564793</v>
      </c>
      <c r="C33" s="3">
        <f>VLOOKUP(A33,Sum_of_LakeAreaModeled!$A$1:$B$5,2,FALSE)</f>
        <v>4752839.6216523917</v>
      </c>
      <c r="D33" s="13">
        <v>3</v>
      </c>
      <c r="E33" s="12">
        <f>Watermelon_Andrews_Governor_MFL!D33</f>
        <v>605</v>
      </c>
      <c r="F33" s="12">
        <f>Watermelon_Andrews_Governor_MFL!E33</f>
        <v>232</v>
      </c>
      <c r="G33" s="13">
        <f t="shared" si="1"/>
        <v>4.1696034490661359E-2</v>
      </c>
      <c r="H33" s="12">
        <f>Watermelon_Andrews_Governor_MFL!O33</f>
        <v>76956</v>
      </c>
      <c r="I33" s="11" t="str">
        <f t="shared" si="0"/>
        <v>Watermelon Pond</v>
      </c>
    </row>
    <row r="34" spans="1:9" x14ac:dyDescent="0.25">
      <c r="A34" s="3" t="str">
        <f>VLOOKUP(H34,LakeNames!$A$1:$B$4,2,FALSE)</f>
        <v>Watermelon Pond</v>
      </c>
      <c r="B34" s="3">
        <f>Watermelon_Andrews_Governor_MFL!AB34</f>
        <v>130539.117046</v>
      </c>
      <c r="C34" s="3">
        <f>VLOOKUP(A34,Sum_of_LakeAreaModeled!$A$1:$B$5,2,FALSE)</f>
        <v>4752839.6216523917</v>
      </c>
      <c r="D34" s="13">
        <v>3</v>
      </c>
      <c r="E34" s="12">
        <f>Watermelon_Andrews_Governor_MFL!D34</f>
        <v>605</v>
      </c>
      <c r="F34" s="12">
        <f>Watermelon_Andrews_Governor_MFL!E34</f>
        <v>233</v>
      </c>
      <c r="G34" s="13">
        <f t="shared" si="1"/>
        <v>2.7465500087843535E-2</v>
      </c>
      <c r="H34" s="12">
        <f>Watermelon_Andrews_Governor_MFL!O34</f>
        <v>76956</v>
      </c>
      <c r="I34" s="11" t="str">
        <f t="shared" si="0"/>
        <v>Watermelon Pond</v>
      </c>
    </row>
    <row r="35" spans="1:9" x14ac:dyDescent="0.25">
      <c r="D35" s="9"/>
    </row>
    <row r="36" spans="1:9" x14ac:dyDescent="0.25">
      <c r="D3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7.42578125" bestFit="1" customWidth="1"/>
  </cols>
  <sheetData>
    <row r="1" spans="1:2" x14ac:dyDescent="0.25">
      <c r="A1" s="9" t="str">
        <f>Watermelon_Andrews_Governor_MFL!O1</f>
        <v>OBJECTID</v>
      </c>
      <c r="B1" t="s">
        <v>29</v>
      </c>
    </row>
    <row r="2" spans="1:2" x14ac:dyDescent="0.25">
      <c r="A2" s="9">
        <v>30144</v>
      </c>
      <c r="B2" t="s">
        <v>33</v>
      </c>
    </row>
    <row r="3" spans="1:2" x14ac:dyDescent="0.25">
      <c r="A3">
        <v>65831</v>
      </c>
      <c r="B3" t="s">
        <v>34</v>
      </c>
    </row>
    <row r="4" spans="1:2" x14ac:dyDescent="0.25">
      <c r="A4">
        <v>76956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Watermelon_Andrews_Governor_MFL</vt:lpstr>
      <vt:lpstr>Pivot_Sum_of_LakeAreaModeled</vt:lpstr>
      <vt:lpstr>Sum_of_LakeAreaModeled</vt:lpstr>
      <vt:lpstr>LakeAreaModeled</vt:lpstr>
      <vt:lpstr>LakeNames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Jin</dc:creator>
  <cp:lastModifiedBy>Wei Jin</cp:lastModifiedBy>
  <dcterms:created xsi:type="dcterms:W3CDTF">2020-06-27T13:42:47Z</dcterms:created>
  <dcterms:modified xsi:type="dcterms:W3CDTF">2020-06-29T19:52:44Z</dcterms:modified>
</cp:coreProperties>
</file>