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8755" windowHeight="16920" activeTab="2"/>
  </bookViews>
  <sheets>
    <sheet name="MFL_LAKE_DDNS" sheetId="8" r:id="rId1"/>
    <sheet name="SPRINGFLOW_CALCS_CFD" sheetId="1" r:id="rId2"/>
    <sheet name="SPRINGFLOW_CALCS_CFS" sheetId="7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B5" i="7"/>
  <c r="A5"/>
  <c r="B4"/>
  <c r="A4"/>
  <c r="B3"/>
  <c r="A3"/>
  <c r="A2"/>
  <c r="A1"/>
  <c r="C5" i="1"/>
  <c r="A5"/>
  <c r="B4"/>
  <c r="A4"/>
  <c r="B3"/>
  <c r="A3"/>
  <c r="A1"/>
  <c r="A19" i="7" l="1"/>
  <c r="A18"/>
  <c r="A17"/>
  <c r="A16"/>
  <c r="A15"/>
  <c r="A14"/>
  <c r="A13"/>
  <c r="A12"/>
  <c r="A11"/>
  <c r="A10"/>
  <c r="A9"/>
  <c r="A8"/>
  <c r="F19" l="1"/>
  <c r="F18"/>
  <c r="F17"/>
  <c r="F16"/>
  <c r="F15"/>
  <c r="F14"/>
  <c r="F13"/>
  <c r="F12"/>
  <c r="F11"/>
  <c r="F10"/>
  <c r="F9"/>
  <c r="F8"/>
  <c r="E19"/>
  <c r="E18"/>
  <c r="E17"/>
  <c r="E16"/>
  <c r="E15"/>
  <c r="E14"/>
  <c r="E13"/>
  <c r="E12"/>
  <c r="E11"/>
  <c r="E10"/>
  <c r="E9"/>
  <c r="E8"/>
  <c r="D19"/>
  <c r="D18"/>
  <c r="D17"/>
  <c r="D16"/>
  <c r="D15"/>
  <c r="D14"/>
  <c r="D13"/>
  <c r="D12"/>
  <c r="D11"/>
  <c r="D10"/>
  <c r="D9"/>
  <c r="D8"/>
  <c r="C19"/>
  <c r="C18"/>
  <c r="C17"/>
  <c r="C16"/>
  <c r="C15"/>
  <c r="C14"/>
  <c r="C13"/>
  <c r="C12"/>
  <c r="C11"/>
  <c r="C10"/>
  <c r="C9"/>
  <c r="C8"/>
  <c r="J13" l="1"/>
  <c r="I13"/>
  <c r="J12"/>
  <c r="I12"/>
  <c r="I19"/>
  <c r="J19"/>
  <c r="I11"/>
  <c r="J11"/>
  <c r="I10"/>
  <c r="J10"/>
  <c r="I18"/>
  <c r="J18"/>
  <c r="I9"/>
  <c r="J9"/>
  <c r="I17"/>
  <c r="J17"/>
  <c r="I8"/>
  <c r="J8"/>
  <c r="I16"/>
  <c r="J16"/>
  <c r="J15"/>
  <c r="I15"/>
  <c r="J14"/>
  <c r="I14"/>
  <c r="G11"/>
  <c r="H19"/>
  <c r="H13"/>
  <c r="H8"/>
  <c r="H16"/>
  <c r="H14"/>
  <c r="H11"/>
  <c r="G12"/>
  <c r="G15"/>
  <c r="K13"/>
  <c r="G9"/>
  <c r="G17"/>
  <c r="G19"/>
  <c r="G8"/>
  <c r="G16"/>
  <c r="H9"/>
  <c r="H15"/>
  <c r="K15"/>
  <c r="K14"/>
  <c r="H17"/>
  <c r="H12"/>
  <c r="K16"/>
  <c r="G10"/>
  <c r="G18"/>
  <c r="H10"/>
  <c r="H18"/>
  <c r="K8"/>
  <c r="K12"/>
  <c r="K11"/>
  <c r="K19"/>
  <c r="G14"/>
  <c r="K10"/>
  <c r="K18"/>
  <c r="G13"/>
  <c r="K9"/>
  <c r="K17"/>
</calcChain>
</file>

<file path=xl/sharedStrings.xml><?xml version="1.0" encoding="utf-8"?>
<sst xmlns="http://schemas.openxmlformats.org/spreadsheetml/2006/main" count="113" uniqueCount="96">
  <si>
    <t>CELL-ID</t>
  </si>
  <si>
    <t>CFD</t>
  </si>
  <si>
    <t>SPRING</t>
  </si>
  <si>
    <t>CFS</t>
  </si>
  <si>
    <t>(A)                              1995</t>
  </si>
  <si>
    <t>(C)                        ALL USERS @ CURRENT EOP</t>
  </si>
  <si>
    <t>(D)        APPLICANT @ PROPOSED EOP, ALL OTHERS CURRENT EOP</t>
  </si>
  <si>
    <t>(B-C)          APPLICANT ONLY DECLINE IN SPRINGFLOW,  CURRENT EOP (RELATIVE TO 1995)</t>
  </si>
  <si>
    <t>(B)         APPLICANT @ 1995, ALL OTHERS EOP</t>
  </si>
  <si>
    <t>(D-C)                    APPLICANT ONLY DECLINE IN SPRINGFLOW,  PROPOSED ALLOCATION/EOP</t>
  </si>
  <si>
    <t>(A-C)                   ALL USERS DECLINE IN SPRINGFLOW, CURRENT EOP (RELATIVE TO 1995)</t>
  </si>
  <si>
    <t>(A-D)                   ALL USERS DECLINE IN SPRINGFLOW, PROPOSED ALLOCATION/ EOP (RELATIVE TO 1995)</t>
  </si>
  <si>
    <t>(B-D)                APPLICANT ONLY DECLINE IN SPRINGFLOW,  PROPOSED ALLOCATION/EOP (RELATIVE TO 1995)</t>
  </si>
  <si>
    <t>Green Cove</t>
  </si>
  <si>
    <t>Crescent Beach</t>
  </si>
  <si>
    <t>Orange</t>
  </si>
  <si>
    <t>Rodman Blue</t>
  </si>
  <si>
    <t>Camp Seminole</t>
  </si>
  <si>
    <t>Welaka</t>
  </si>
  <si>
    <t>Mud</t>
  </si>
  <si>
    <t>Beecher</t>
  </si>
  <si>
    <t>Croaker Hole</t>
  </si>
  <si>
    <t>Tobacco Patch</t>
  </si>
  <si>
    <t>Wells Landing</t>
  </si>
  <si>
    <t>Salt</t>
  </si>
  <si>
    <t>EOP RECHARGE FILE</t>
  </si>
  <si>
    <t>EOP WELL FILE DATE</t>
  </si>
  <si>
    <t>BOUNDARY CONDITIONS</t>
  </si>
  <si>
    <t>1995 ALL SCENARIOS</t>
  </si>
  <si>
    <t>LKNAME</t>
  </si>
  <si>
    <t>3682  ONLY CURRENT PERMITTED DRAWDOWN                  (SCENARIO B-C)</t>
  </si>
  <si>
    <t>3682 ONLY REQUESTED DRAWDOWN FROM 1995                                   (SCENARIO B-D)</t>
  </si>
  <si>
    <t>3682 ONLY ADDITIONAL DRAWDOWN FOR REQUESTED ALLOCATION FROM CURRENT                                  (SCENARIO C-D)</t>
  </si>
  <si>
    <t>CURRENT PERMITTED CUMULATIVE DRAWDOWN (SCENARIO A-C)</t>
  </si>
  <si>
    <t>NEW CUMULATIVE DRAWDOWN (FROM 1995) WITH MINNEOLA MODIFIED USE                                         (SCENARIO A-D)</t>
  </si>
  <si>
    <t xml:space="preserve"> 3682 PUMPS OFF-ON</t>
  </si>
  <si>
    <t>CUP 3682 - HUSLEY -  PROPOSED ALLOCATION = 0.034 MGD</t>
  </si>
  <si>
    <t>DRAWDOWN BENEATH MFL LAKES - UFAS/LAYER 2</t>
  </si>
  <si>
    <t>NEF MODEL - SPRINGFLOW SUMMARY</t>
  </si>
  <si>
    <t>ARGENTA</t>
  </si>
  <si>
    <t>BANANA</t>
  </si>
  <si>
    <t>BELL</t>
  </si>
  <si>
    <t>BIG JOHNSON</t>
  </si>
  <si>
    <t>BIRD POND</t>
  </si>
  <si>
    <t>BLUE POND</t>
  </si>
  <si>
    <t>BROOKLYN</t>
  </si>
  <si>
    <t>BROWARD</t>
  </si>
  <si>
    <t>CLEAR</t>
  </si>
  <si>
    <t>COMO</t>
  </si>
  <si>
    <t>COW POND</t>
  </si>
  <si>
    <t>COWPEN</t>
  </si>
  <si>
    <t>CRYSTAL IDA BAKER</t>
  </si>
  <si>
    <t>DAVIS</t>
  </si>
  <si>
    <t>DEEP</t>
  </si>
  <si>
    <t>DISSTON</t>
  </si>
  <si>
    <t>DREAM POND</t>
  </si>
  <si>
    <t>ECHO</t>
  </si>
  <si>
    <t>ENGLISH/NETTLES</t>
  </si>
  <si>
    <t>ESTELLA</t>
  </si>
  <si>
    <t>GENEVA</t>
  </si>
  <si>
    <t>GEORGES</t>
  </si>
  <si>
    <t>GORE</t>
  </si>
  <si>
    <t>GRANDIN</t>
  </si>
  <si>
    <t>HOKEY</t>
  </si>
  <si>
    <t>HOPKINS PRAIRIE</t>
  </si>
  <si>
    <t>HOWELL</t>
  </si>
  <si>
    <t>KERR</t>
  </si>
  <si>
    <t>LITTLE LAKE COMO</t>
  </si>
  <si>
    <t>LITTLE LAKE MALL</t>
  </si>
  <si>
    <t>LIZZIE</t>
  </si>
  <si>
    <t>LOWER LOUISE</t>
  </si>
  <si>
    <t>LOWRY/SANDHILL</t>
  </si>
  <si>
    <t>MAGNOLIA</t>
  </si>
  <si>
    <t>MARGARET</t>
  </si>
  <si>
    <t>MARVIN</t>
  </si>
  <si>
    <t>McGRADY</t>
  </si>
  <si>
    <t>McKASEL</t>
  </si>
  <si>
    <t>MELROSE</t>
  </si>
  <si>
    <t>NORTH COMO PARK</t>
  </si>
  <si>
    <t>OMEGA</t>
  </si>
  <si>
    <t>ORIO</t>
  </si>
  <si>
    <t>PAM</t>
  </si>
  <si>
    <t>PEBBLE</t>
  </si>
  <si>
    <t>PRIOR</t>
  </si>
  <si>
    <t>SAND</t>
  </si>
  <si>
    <t>SILVER</t>
  </si>
  <si>
    <t>SOUTH COMO PARK</t>
  </si>
  <si>
    <t>STAR</t>
  </si>
  <si>
    <t>STELLA</t>
  </si>
  <si>
    <t>SWAN</t>
  </si>
  <si>
    <t>TARHOE</t>
  </si>
  <si>
    <t>TRONE</t>
  </si>
  <si>
    <t>TUSCAWILLA</t>
  </si>
  <si>
    <t>UPPER LOUISE</t>
  </si>
  <si>
    <t>WAUBERG</t>
  </si>
  <si>
    <t>N/A USE STARTED POST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</si>
</sst>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71" formatCode="_(* #,##0.000000000_);_(* \(#,##0.0000000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Font="1" applyFill="1"/>
    <xf numFmtId="0" fontId="2" fillId="0" borderId="0" xfId="0" applyFont="1" applyFill="1"/>
    <xf numFmtId="43" fontId="0" fillId="0" borderId="0" xfId="1" applyFont="1" applyFill="1"/>
    <xf numFmtId="0" fontId="4" fillId="0" borderId="0" xfId="0" applyFont="1"/>
    <xf numFmtId="0" fontId="0" fillId="0" borderId="0" xfId="0" applyFont="1" applyFill="1" applyBorder="1"/>
    <xf numFmtId="43" fontId="2" fillId="0" borderId="2" xfId="1" applyFont="1" applyFill="1" applyBorder="1" applyAlignment="1">
      <alignment horizontal="center"/>
    </xf>
    <xf numFmtId="43" fontId="2" fillId="0" borderId="4" xfId="1" applyFont="1" applyFill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1" xfId="1" applyNumberFormat="1" applyFont="1" applyBorder="1" applyAlignment="1"/>
    <xf numFmtId="43" fontId="0" fillId="0" borderId="0" xfId="1" applyFont="1" applyFill="1" applyBorder="1"/>
    <xf numFmtId="43" fontId="0" fillId="0" borderId="6" xfId="1" applyNumberFormat="1" applyFont="1" applyBorder="1" applyAlignment="1">
      <alignment horizontal="center"/>
    </xf>
    <xf numFmtId="43" fontId="0" fillId="0" borderId="6" xfId="1" applyNumberFormat="1" applyFont="1" applyBorder="1" applyAlignment="1"/>
    <xf numFmtId="43" fontId="2" fillId="2" borderId="2" xfId="1" applyFont="1" applyFill="1" applyBorder="1" applyAlignment="1">
      <alignment horizontal="center"/>
    </xf>
    <xf numFmtId="43" fontId="2" fillId="3" borderId="2" xfId="1" applyFont="1" applyFill="1" applyBorder="1" applyAlignment="1">
      <alignment horizontal="center"/>
    </xf>
    <xf numFmtId="43" fontId="2" fillId="3" borderId="3" xfId="1" applyFont="1" applyFill="1" applyBorder="1" applyAlignment="1">
      <alignment horizontal="center"/>
    </xf>
    <xf numFmtId="0" fontId="0" fillId="0" borderId="0" xfId="0"/>
    <xf numFmtId="43" fontId="0" fillId="0" borderId="1" xfId="1" applyNumberFormat="1" applyFont="1" applyFill="1" applyBorder="1" applyAlignment="1">
      <alignment horizontal="center"/>
    </xf>
    <xf numFmtId="43" fontId="0" fillId="0" borderId="1" xfId="1" applyNumberFormat="1" applyFont="1" applyFill="1" applyBorder="1" applyAlignment="1"/>
    <xf numFmtId="43" fontId="0" fillId="2" borderId="6" xfId="1" applyNumberFormat="1" applyFont="1" applyFill="1" applyBorder="1" applyAlignment="1"/>
    <xf numFmtId="43" fontId="0" fillId="2" borderId="1" xfId="1" applyNumberFormat="1" applyFont="1" applyFill="1" applyBorder="1" applyAlignment="1"/>
    <xf numFmtId="0" fontId="0" fillId="0" borderId="0" xfId="0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49" fontId="3" fillId="0" borderId="9" xfId="0" applyNumberFormat="1" applyFont="1" applyFill="1" applyBorder="1" applyAlignment="1">
      <alignment wrapText="1"/>
    </xf>
    <xf numFmtId="171" fontId="0" fillId="3" borderId="6" xfId="1" applyNumberFormat="1" applyFont="1" applyFill="1" applyBorder="1" applyAlignment="1"/>
    <xf numFmtId="171" fontId="0" fillId="3" borderId="6" xfId="0" applyNumberFormat="1" applyFont="1" applyFill="1" applyBorder="1" applyAlignment="1"/>
    <xf numFmtId="171" fontId="0" fillId="3" borderId="1" xfId="0" applyNumberFormat="1" applyFont="1" applyFill="1" applyBorder="1" applyAlignment="1"/>
    <xf numFmtId="0" fontId="0" fillId="0" borderId="7" xfId="0" applyFont="1" applyFill="1" applyBorder="1"/>
    <xf numFmtId="0" fontId="0" fillId="0" borderId="8" xfId="0" applyFont="1" applyFill="1" applyBorder="1"/>
    <xf numFmtId="0" fontId="2" fillId="0" borderId="12" xfId="0" applyFont="1" applyFill="1" applyBorder="1" applyAlignment="1">
      <alignment horizontal="center"/>
    </xf>
    <xf numFmtId="49" fontId="3" fillId="0" borderId="10" xfId="0" applyNumberFormat="1" applyFont="1" applyFill="1" applyBorder="1" applyAlignment="1">
      <alignment wrapText="1"/>
    </xf>
    <xf numFmtId="49" fontId="3" fillId="0" borderId="11" xfId="0" applyNumberFormat="1" applyFont="1" applyFill="1" applyBorder="1" applyAlignment="1">
      <alignment wrapText="1"/>
    </xf>
    <xf numFmtId="0" fontId="0" fillId="0" borderId="0" xfId="0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5" fillId="0" borderId="13" xfId="0" applyNumberFormat="1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8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6" xfId="1" applyNumberFormat="1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3" fontId="5" fillId="0" borderId="1" xfId="1" applyFont="1" applyFill="1" applyBorder="1" applyAlignment="1">
      <alignment horizontal="center"/>
    </xf>
    <xf numFmtId="0" fontId="5" fillId="0" borderId="1" xfId="0" applyFont="1" applyFill="1" applyBorder="1"/>
    <xf numFmtId="1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/>
    <xf numFmtId="43" fontId="5" fillId="0" borderId="1" xfId="1" applyFont="1" applyFill="1" applyBorder="1" applyAlignment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0" fontId="0" fillId="0" borderId="1" xfId="0" applyBorder="1"/>
    <xf numFmtId="0" fontId="2" fillId="0" borderId="1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43" fontId="5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activeCell="A6" sqref="A6:G62"/>
    </sheetView>
  </sheetViews>
  <sheetFormatPr defaultRowHeight="15"/>
  <cols>
    <col min="1" max="7" width="22.7109375" customWidth="1"/>
  </cols>
  <sheetData>
    <row r="1" spans="1:7" s="36" customFormat="1" ht="15.75">
      <c r="A1" s="38" t="s">
        <v>36</v>
      </c>
      <c r="B1" s="38"/>
      <c r="C1" s="38"/>
      <c r="D1" s="38"/>
      <c r="E1" s="38"/>
      <c r="F1" s="38"/>
      <c r="G1" s="38"/>
    </row>
    <row r="2" spans="1:7" ht="15.75">
      <c r="A2" s="38" t="s">
        <v>37</v>
      </c>
      <c r="B2" s="38"/>
      <c r="C2" s="38"/>
      <c r="D2" s="38"/>
      <c r="E2" s="38"/>
      <c r="F2" s="38"/>
      <c r="G2" s="38"/>
    </row>
    <row r="3" spans="1:7" ht="15.75">
      <c r="A3" s="41" t="s">
        <v>25</v>
      </c>
      <c r="B3" s="42">
        <v>41396</v>
      </c>
      <c r="C3" s="43"/>
      <c r="D3" s="43"/>
      <c r="E3" s="43"/>
      <c r="F3" s="43"/>
      <c r="G3" s="44"/>
    </row>
    <row r="4" spans="1:7" ht="15.75">
      <c r="A4" s="41" t="s">
        <v>26</v>
      </c>
      <c r="B4" s="42">
        <v>41397</v>
      </c>
      <c r="C4" s="43"/>
      <c r="D4" s="43"/>
      <c r="E4" s="43"/>
      <c r="F4" s="43"/>
      <c r="G4" s="44"/>
    </row>
    <row r="5" spans="1:7" ht="15.75">
      <c r="A5" s="39" t="s">
        <v>27</v>
      </c>
      <c r="B5" s="40"/>
      <c r="C5" s="38" t="s">
        <v>28</v>
      </c>
      <c r="D5" s="38"/>
      <c r="E5" s="38"/>
      <c r="F5" s="38"/>
      <c r="G5" s="38"/>
    </row>
    <row r="6" spans="1:7" ht="90">
      <c r="A6" s="37" t="s">
        <v>29</v>
      </c>
      <c r="B6" s="65" t="s">
        <v>30</v>
      </c>
      <c r="C6" s="65" t="s">
        <v>31</v>
      </c>
      <c r="D6" s="65" t="s">
        <v>32</v>
      </c>
      <c r="E6" s="65" t="s">
        <v>33</v>
      </c>
      <c r="F6" s="65" t="s">
        <v>34</v>
      </c>
      <c r="G6" s="66" t="s">
        <v>35</v>
      </c>
    </row>
    <row r="7" spans="1:7">
      <c r="A7" s="67" t="s">
        <v>39</v>
      </c>
      <c r="B7" s="58">
        <v>2.5063128947699999E-2</v>
      </c>
      <c r="C7" s="58">
        <v>1.78066121087E-2</v>
      </c>
      <c r="D7" s="58">
        <v>-7.1065403082E-3</v>
      </c>
      <c r="E7" s="58">
        <v>0.991636073201</v>
      </c>
      <c r="F7" s="58">
        <v>0.984379983811</v>
      </c>
      <c r="G7" s="58" t="s">
        <v>95</v>
      </c>
    </row>
    <row r="8" spans="1:7">
      <c r="A8" s="67" t="s">
        <v>40</v>
      </c>
      <c r="B8" s="58">
        <v>9.3230608824999995E-3</v>
      </c>
      <c r="C8" s="58">
        <v>6.6361714744800002E-3</v>
      </c>
      <c r="D8" s="58">
        <v>-2.6873433186399998E-3</v>
      </c>
      <c r="E8" s="58">
        <v>0.35484946807899997</v>
      </c>
      <c r="F8" s="58">
        <v>0.35216254695900001</v>
      </c>
      <c r="G8" s="58">
        <v>1995</v>
      </c>
    </row>
    <row r="9" spans="1:7">
      <c r="A9" s="67" t="s">
        <v>41</v>
      </c>
      <c r="B9" s="58">
        <v>2.9970847475599999E-2</v>
      </c>
      <c r="C9" s="58">
        <v>2.11701721286E-2</v>
      </c>
      <c r="D9" s="58">
        <v>-8.7073065144699993E-3</v>
      </c>
      <c r="E9" s="58">
        <v>1.2081007707</v>
      </c>
      <c r="F9" s="58">
        <v>1.1993016942800001</v>
      </c>
      <c r="G9" s="58"/>
    </row>
    <row r="10" spans="1:7">
      <c r="A10" s="67" t="s">
        <v>42</v>
      </c>
      <c r="B10" s="58">
        <v>3.0957474371800001E-4</v>
      </c>
      <c r="C10" s="58">
        <v>3.0611217223200002E-4</v>
      </c>
      <c r="D10" s="58">
        <v>3.06115364845E-4</v>
      </c>
      <c r="E10" s="58">
        <v>1.94168855511</v>
      </c>
      <c r="F10" s="58">
        <v>1.9416831163299999</v>
      </c>
      <c r="G10" s="58"/>
    </row>
    <row r="11" spans="1:7">
      <c r="A11" s="67" t="s">
        <v>43</v>
      </c>
      <c r="B11" s="58">
        <v>2.2133199251400001E-2</v>
      </c>
      <c r="C11" s="58">
        <v>1.5762431009499998E-2</v>
      </c>
      <c r="D11" s="58">
        <v>-6.3555866544400003E-3</v>
      </c>
      <c r="E11" s="58">
        <v>0.90382609725899998</v>
      </c>
      <c r="F11" s="58">
        <v>0.89745736890600003</v>
      </c>
      <c r="G11" s="58"/>
    </row>
    <row r="12" spans="1:7">
      <c r="A12" s="67" t="s">
        <v>44</v>
      </c>
      <c r="B12" s="58">
        <v>8.4214882769300005E-5</v>
      </c>
      <c r="C12" s="58">
        <v>8.0945379424800001E-5</v>
      </c>
      <c r="D12" s="58">
        <v>8.0942831933599997E-5</v>
      </c>
      <c r="E12" s="58">
        <v>2.40485644461</v>
      </c>
      <c r="F12" s="58">
        <v>2.4048524447899999</v>
      </c>
      <c r="G12" s="58"/>
    </row>
    <row r="13" spans="1:7">
      <c r="A13" s="67" t="s">
        <v>45</v>
      </c>
      <c r="B13" s="58">
        <v>2.0120014844500001E-4</v>
      </c>
      <c r="C13" s="58">
        <v>1.98013178975E-4</v>
      </c>
      <c r="D13" s="58">
        <v>1.98013400162E-4</v>
      </c>
      <c r="E13" s="58">
        <v>1.71662568388</v>
      </c>
      <c r="F13" s="58">
        <v>1.7166229414</v>
      </c>
      <c r="G13" s="58"/>
    </row>
    <row r="14" spans="1:7">
      <c r="A14" s="67" t="s">
        <v>46</v>
      </c>
      <c r="B14" s="58">
        <v>2.9410616917199999E-3</v>
      </c>
      <c r="C14" s="58">
        <v>2.1298374541799999E-3</v>
      </c>
      <c r="D14" s="58">
        <v>-8.1343340014099999E-4</v>
      </c>
      <c r="E14" s="58">
        <v>0.53109858813800004</v>
      </c>
      <c r="F14" s="58">
        <v>0.53028757532899995</v>
      </c>
      <c r="G14" s="58"/>
    </row>
    <row r="15" spans="1:7">
      <c r="A15" s="67" t="s">
        <v>47</v>
      </c>
      <c r="B15" s="58">
        <v>3.40995708285E-2</v>
      </c>
      <c r="C15" s="58">
        <v>2.4027769063900001E-2</v>
      </c>
      <c r="D15" s="58">
        <v>-9.7575505248099995E-3</v>
      </c>
      <c r="E15" s="58">
        <v>0.70586542589199996</v>
      </c>
      <c r="F15" s="58">
        <v>0.69579359171199995</v>
      </c>
      <c r="G15" s="58"/>
    </row>
    <row r="16" spans="1:7">
      <c r="A16" s="67" t="s">
        <v>48</v>
      </c>
      <c r="B16" s="58">
        <v>1.0099427659600001E-2</v>
      </c>
      <c r="C16" s="58">
        <v>7.1022952919899997E-3</v>
      </c>
      <c r="D16" s="58">
        <v>-3.2085233694899998E-3</v>
      </c>
      <c r="E16" s="58">
        <v>0.42827733603099999</v>
      </c>
      <c r="F16" s="58">
        <v>0.42527919858000002</v>
      </c>
      <c r="G16" s="58"/>
    </row>
    <row r="17" spans="1:7">
      <c r="A17" s="67" t="s">
        <v>49</v>
      </c>
      <c r="B17" s="58">
        <v>1.3869617310399999E-3</v>
      </c>
      <c r="C17" s="58">
        <v>1.07613550094E-3</v>
      </c>
      <c r="D17" s="58">
        <v>9.9654835024800002E-5</v>
      </c>
      <c r="E17" s="58">
        <v>-0.136468962596</v>
      </c>
      <c r="F17" s="58">
        <v>-0.136779639599</v>
      </c>
      <c r="G17" s="58"/>
    </row>
    <row r="18" spans="1:7">
      <c r="A18" s="67" t="s">
        <v>50</v>
      </c>
      <c r="B18" s="58">
        <v>4.3366876088500004E-6</v>
      </c>
      <c r="C18" s="58">
        <v>2.4397435797500002E-6</v>
      </c>
      <c r="D18" s="58">
        <v>-4.6151486963599997E-5</v>
      </c>
      <c r="E18" s="58">
        <v>0.91573744151000003</v>
      </c>
      <c r="F18" s="58">
        <v>0.91573481696000003</v>
      </c>
      <c r="G18" s="58"/>
    </row>
    <row r="19" spans="1:7">
      <c r="A19" s="67" t="s">
        <v>51</v>
      </c>
      <c r="B19" s="58">
        <v>3.30461952393E-3</v>
      </c>
      <c r="C19" s="58">
        <v>2.3145786466299998E-3</v>
      </c>
      <c r="D19" s="58">
        <v>-6.8574475972100004E-4</v>
      </c>
      <c r="E19" s="58">
        <v>0.215990831893</v>
      </c>
      <c r="F19" s="58">
        <v>0.215001346072</v>
      </c>
      <c r="G19" s="58"/>
    </row>
    <row r="20" spans="1:7">
      <c r="A20" s="67" t="s">
        <v>52</v>
      </c>
      <c r="B20" s="58">
        <v>1.88797786962E-3</v>
      </c>
      <c r="C20" s="58">
        <v>1.29048422926E-3</v>
      </c>
      <c r="D20" s="58">
        <v>-7.08514001775E-4</v>
      </c>
      <c r="E20" s="58">
        <v>-0.178210113458</v>
      </c>
      <c r="F20" s="58">
        <v>-0.17880785525199999</v>
      </c>
      <c r="G20" s="58"/>
    </row>
    <row r="21" spans="1:7">
      <c r="A21" s="67" t="s">
        <v>53</v>
      </c>
      <c r="B21" s="58">
        <v>3.8209902579399999E-3</v>
      </c>
      <c r="C21" s="58">
        <v>2.6423143094199998E-3</v>
      </c>
      <c r="D21" s="58">
        <v>-1.4937356896099999E-3</v>
      </c>
      <c r="E21" s="58">
        <v>-2.0679983580200002E-2</v>
      </c>
      <c r="F21" s="58">
        <v>-2.1858648633300001E-2</v>
      </c>
      <c r="G21" s="58"/>
    </row>
    <row r="22" spans="1:7">
      <c r="A22" s="67" t="s">
        <v>54</v>
      </c>
      <c r="B22" s="58">
        <v>5.4196679703E-5</v>
      </c>
      <c r="C22" s="58">
        <v>3.6032617027799998E-5</v>
      </c>
      <c r="D22" s="58">
        <v>3.6028363120299998E-5</v>
      </c>
      <c r="E22" s="58">
        <v>3.4069675004499998E-2</v>
      </c>
      <c r="F22" s="58">
        <v>3.4051543971900002E-2</v>
      </c>
      <c r="G22" s="58"/>
    </row>
    <row r="23" spans="1:7">
      <c r="A23" s="67" t="s">
        <v>55</v>
      </c>
      <c r="B23" s="58">
        <v>1.3100498155400001E-2</v>
      </c>
      <c r="C23" s="58">
        <v>9.3637946766100006E-3</v>
      </c>
      <c r="D23" s="58">
        <v>-3.7741503566800002E-3</v>
      </c>
      <c r="E23" s="58">
        <v>0.69776219826499997</v>
      </c>
      <c r="F23" s="58">
        <v>0.69402578599599996</v>
      </c>
      <c r="G23" s="58"/>
    </row>
    <row r="24" spans="1:7">
      <c r="A24" s="67" t="s">
        <v>56</v>
      </c>
      <c r="B24" s="58">
        <v>5.8425742863300002E-3</v>
      </c>
      <c r="C24" s="58">
        <v>4.12190572861E-3</v>
      </c>
      <c r="D24" s="58">
        <v>-2.0205791280399998E-3</v>
      </c>
      <c r="E24" s="58">
        <v>0.33015077567599999</v>
      </c>
      <c r="F24" s="58">
        <v>0.32843000934700001</v>
      </c>
      <c r="G24" s="58"/>
    </row>
    <row r="25" spans="1:7">
      <c r="A25" s="67" t="s">
        <v>57</v>
      </c>
      <c r="B25" s="58">
        <v>2.1668287801699999E-2</v>
      </c>
      <c r="C25" s="58">
        <v>1.5205845440000001E-2</v>
      </c>
      <c r="D25" s="58">
        <v>-6.2750679096400001E-3</v>
      </c>
      <c r="E25" s="58">
        <v>1.0390657297000001</v>
      </c>
      <c r="F25" s="58">
        <v>1.0326051268700001</v>
      </c>
      <c r="G25" s="58"/>
    </row>
    <row r="26" spans="1:7">
      <c r="A26" s="67" t="s">
        <v>58</v>
      </c>
      <c r="B26" s="58">
        <v>7.16979790531E-3</v>
      </c>
      <c r="C26" s="58">
        <v>5.0599833664900003E-3</v>
      </c>
      <c r="D26" s="58">
        <v>-2.24387529097E-3</v>
      </c>
      <c r="E26" s="58">
        <v>0.45791798589299998</v>
      </c>
      <c r="F26" s="58">
        <v>0.45580844958599998</v>
      </c>
      <c r="G26" s="58"/>
    </row>
    <row r="27" spans="1:7">
      <c r="A27" s="67" t="s">
        <v>59</v>
      </c>
      <c r="B27" s="58">
        <v>1.6380096681499999E-4</v>
      </c>
      <c r="C27" s="58">
        <v>1.6094870210100001E-4</v>
      </c>
      <c r="D27" s="58">
        <v>1.0634096386199999E-4</v>
      </c>
      <c r="E27" s="58">
        <v>1.5131152157000001</v>
      </c>
      <c r="F27" s="58">
        <v>1.51311347594</v>
      </c>
      <c r="G27" s="58"/>
    </row>
    <row r="28" spans="1:7">
      <c r="A28" s="67" t="s">
        <v>60</v>
      </c>
      <c r="B28" s="58">
        <v>8.0024954436300005E-5</v>
      </c>
      <c r="C28" s="58">
        <v>7.5897470125100005E-5</v>
      </c>
      <c r="D28" s="58">
        <v>7.59044569011E-5</v>
      </c>
      <c r="E28" s="58">
        <v>1.63513810213</v>
      </c>
      <c r="F28" s="58">
        <v>1.6351345853599999</v>
      </c>
      <c r="G28" s="58"/>
    </row>
    <row r="29" spans="1:7">
      <c r="A29" s="67" t="s">
        <v>61</v>
      </c>
      <c r="B29" s="58">
        <v>4.3283430053000003E-4</v>
      </c>
      <c r="C29" s="58">
        <v>4.1342004690199998E-4</v>
      </c>
      <c r="D29" s="58">
        <v>2.3138522240900001E-4</v>
      </c>
      <c r="E29" s="58">
        <v>1.9798848736400001</v>
      </c>
      <c r="F29" s="58">
        <v>1.9798680882699999</v>
      </c>
      <c r="G29" s="58"/>
    </row>
    <row r="30" spans="1:7">
      <c r="A30" s="67" t="s">
        <v>62</v>
      </c>
      <c r="B30" s="58">
        <v>-4.1662628685800002E-5</v>
      </c>
      <c r="C30" s="58">
        <v>-4.5961531363999997E-5</v>
      </c>
      <c r="D30" s="58">
        <v>-4.59629486787E-5</v>
      </c>
      <c r="E30" s="58">
        <v>1.21773574646</v>
      </c>
      <c r="F30" s="58">
        <v>1.2177350446199999</v>
      </c>
      <c r="G30" s="58"/>
    </row>
    <row r="31" spans="1:7">
      <c r="A31" s="67" t="s">
        <v>63</v>
      </c>
      <c r="B31" s="58">
        <v>3.3870718070600002E-4</v>
      </c>
      <c r="C31" s="58">
        <v>2.7166659611000001E-4</v>
      </c>
      <c r="D31" s="58">
        <v>-5.9288047935199998E-5</v>
      </c>
      <c r="E31" s="58">
        <v>1.28976344587E-2</v>
      </c>
      <c r="F31" s="58">
        <v>1.2830608754E-2</v>
      </c>
      <c r="G31" s="58"/>
    </row>
    <row r="32" spans="1:7">
      <c r="A32" s="67" t="s">
        <v>64</v>
      </c>
      <c r="B32" s="58">
        <v>-4.9365800056299997E-5</v>
      </c>
      <c r="C32" s="58">
        <v>-5.4806259132599998E-5</v>
      </c>
      <c r="D32" s="58">
        <v>-5.47871583024E-5</v>
      </c>
      <c r="E32" s="58">
        <v>5.9265485240300002E-3</v>
      </c>
      <c r="F32" s="58">
        <v>5.9211052385399997E-3</v>
      </c>
      <c r="G32" s="58"/>
    </row>
    <row r="33" spans="1:7">
      <c r="A33" s="67" t="s">
        <v>65</v>
      </c>
      <c r="B33" s="58">
        <v>5.5363674004300003E-3</v>
      </c>
      <c r="C33" s="58">
        <v>3.8649425335499999E-3</v>
      </c>
      <c r="D33" s="58">
        <v>-1.9385965208100001E-3</v>
      </c>
      <c r="E33" s="58">
        <v>0.32693756375100003</v>
      </c>
      <c r="F33" s="58">
        <v>0.32526612102500002</v>
      </c>
      <c r="G33" s="58"/>
    </row>
    <row r="34" spans="1:7">
      <c r="A34" s="67" t="s">
        <v>66</v>
      </c>
      <c r="B34" s="58">
        <v>-4.8009956013000003E-7</v>
      </c>
      <c r="C34" s="58">
        <v>-1.3030506138800001E-5</v>
      </c>
      <c r="D34" s="58">
        <v>-2.3604114036799998E-5</v>
      </c>
      <c r="E34" s="58">
        <v>1.5743970972000001E-2</v>
      </c>
      <c r="F34" s="58">
        <v>1.5731440420499999E-2</v>
      </c>
      <c r="G34" s="58"/>
    </row>
    <row r="35" spans="1:7">
      <c r="A35" s="67" t="s">
        <v>67</v>
      </c>
      <c r="B35" s="58">
        <v>7.6420479205700003E-3</v>
      </c>
      <c r="C35" s="58">
        <v>5.46134135554E-3</v>
      </c>
      <c r="D35" s="58">
        <v>-2.1658818556300002E-3</v>
      </c>
      <c r="E35" s="58">
        <v>0.50602994167199999</v>
      </c>
      <c r="F35" s="58">
        <v>0.50384921332900001</v>
      </c>
      <c r="G35" s="58"/>
    </row>
    <row r="36" spans="1:7">
      <c r="A36" s="67" t="s">
        <v>68</v>
      </c>
      <c r="B36" s="58">
        <v>5.6274430913099999E-2</v>
      </c>
      <c r="C36" s="58">
        <v>3.9859352209399998E-2</v>
      </c>
      <c r="D36" s="58">
        <v>-1.6494939778500001E-2</v>
      </c>
      <c r="E36" s="58">
        <v>0.79465985773100001</v>
      </c>
      <c r="F36" s="58">
        <v>0.77824932568799998</v>
      </c>
      <c r="G36" s="58"/>
    </row>
    <row r="37" spans="1:7">
      <c r="A37" s="67" t="s">
        <v>69</v>
      </c>
      <c r="B37" s="58">
        <v>1.1875325524899999E-2</v>
      </c>
      <c r="C37" s="58">
        <v>8.3290644435900004E-3</v>
      </c>
      <c r="D37" s="58">
        <v>-3.9753065794099996E-3</v>
      </c>
      <c r="E37" s="58">
        <v>0.50361615789900005</v>
      </c>
      <c r="F37" s="58">
        <v>0.500069914482</v>
      </c>
      <c r="G37" s="58"/>
    </row>
    <row r="38" spans="1:7">
      <c r="A38" s="67" t="s">
        <v>70</v>
      </c>
      <c r="B38" s="58">
        <v>8.3510518208599997E-4</v>
      </c>
      <c r="C38" s="58">
        <v>6.2018419714399999E-4</v>
      </c>
      <c r="D38" s="58">
        <v>6.4393183640900004E-5</v>
      </c>
      <c r="E38" s="58">
        <v>-5.62421425679E-2</v>
      </c>
      <c r="F38" s="58">
        <v>-5.6457095535200001E-2</v>
      </c>
      <c r="G38" s="58"/>
    </row>
    <row r="39" spans="1:7">
      <c r="A39" s="67" t="s">
        <v>71</v>
      </c>
      <c r="B39" s="58">
        <v>9.0382097913099994E-5</v>
      </c>
      <c r="C39" s="58">
        <v>8.70570666271E-5</v>
      </c>
      <c r="D39" s="58">
        <v>6.6622161530599999E-5</v>
      </c>
      <c r="E39" s="58">
        <v>2.1573494521200001</v>
      </c>
      <c r="F39" s="58">
        <v>2.1573464853800002</v>
      </c>
      <c r="G39" s="58"/>
    </row>
    <row r="40" spans="1:7">
      <c r="A40" s="67" t="s">
        <v>72</v>
      </c>
      <c r="B40" s="58">
        <v>-1.3089562890999999E-4</v>
      </c>
      <c r="C40" s="58">
        <v>-1.3413236652E-4</v>
      </c>
      <c r="D40" s="58">
        <v>-1.3412833199799999E-4</v>
      </c>
      <c r="E40" s="58">
        <v>1.9169071474699999</v>
      </c>
      <c r="F40" s="58">
        <v>1.9169035864399999</v>
      </c>
      <c r="G40" s="58"/>
    </row>
    <row r="41" spans="1:7">
      <c r="A41" s="67" t="s">
        <v>73</v>
      </c>
      <c r="B41" s="58">
        <v>6.6303803482099999E-3</v>
      </c>
      <c r="C41" s="58">
        <v>4.7979682840500002E-3</v>
      </c>
      <c r="D41" s="58">
        <v>-1.7125464088800001E-3</v>
      </c>
      <c r="E41" s="58">
        <v>0.35080320818100003</v>
      </c>
      <c r="F41" s="58">
        <v>0.348970548745</v>
      </c>
      <c r="G41" s="58"/>
    </row>
    <row r="42" spans="1:7">
      <c r="A42" s="67" t="s">
        <v>74</v>
      </c>
      <c r="B42" s="58">
        <v>5.9958892041899999E-3</v>
      </c>
      <c r="C42" s="58">
        <v>4.2717135754199997E-3</v>
      </c>
      <c r="D42" s="58">
        <v>-1.72873028217E-3</v>
      </c>
      <c r="E42" s="58">
        <v>0.36899447351600001</v>
      </c>
      <c r="F42" s="58">
        <v>0.367271168955</v>
      </c>
      <c r="G42" s="58"/>
    </row>
    <row r="43" spans="1:7">
      <c r="A43" s="67" t="s">
        <v>75</v>
      </c>
      <c r="B43" s="58">
        <v>2.03312571554E-2</v>
      </c>
      <c r="C43" s="58">
        <v>1.45095714069E-2</v>
      </c>
      <c r="D43" s="58">
        <v>-5.74272024398E-3</v>
      </c>
      <c r="E43" s="58">
        <v>0.82246824513700001</v>
      </c>
      <c r="F43" s="58">
        <v>0.81664698230599997</v>
      </c>
      <c r="G43" s="58"/>
    </row>
    <row r="44" spans="1:7">
      <c r="A44" s="67" t="s">
        <v>76</v>
      </c>
      <c r="B44" s="58">
        <v>1.9522789641600001E-2</v>
      </c>
      <c r="C44" s="58">
        <v>1.3761811753399999E-2</v>
      </c>
      <c r="D44" s="58">
        <v>-5.5018230658699999E-3</v>
      </c>
      <c r="E44" s="58">
        <v>0.56911090417800003</v>
      </c>
      <c r="F44" s="58">
        <v>0.563349766857</v>
      </c>
      <c r="G44" s="58"/>
    </row>
    <row r="45" spans="1:7">
      <c r="A45" s="67" t="s">
        <v>77</v>
      </c>
      <c r="B45" s="58">
        <v>-3.0129641000699997E-4</v>
      </c>
      <c r="C45" s="58">
        <v>-3.0368536506599999E-4</v>
      </c>
      <c r="D45" s="58">
        <v>-3.0368505821599999E-4</v>
      </c>
      <c r="E45" s="58">
        <v>1.3214843009999999</v>
      </c>
      <c r="F45" s="58">
        <v>1.3214748549599999</v>
      </c>
      <c r="G45" s="58"/>
    </row>
    <row r="46" spans="1:7">
      <c r="A46" s="67" t="s">
        <v>78</v>
      </c>
      <c r="B46" s="58">
        <v>5.5897609653200002E-3</v>
      </c>
      <c r="C46" s="58">
        <v>4.0352274936599998E-3</v>
      </c>
      <c r="D46" s="58">
        <v>-1.40311660213E-3</v>
      </c>
      <c r="E46" s="58">
        <v>0.19900878847600001</v>
      </c>
      <c r="F46" s="58">
        <v>0.19745380477899999</v>
      </c>
      <c r="G46" s="58"/>
    </row>
    <row r="47" spans="1:7">
      <c r="A47" s="67" t="s">
        <v>79</v>
      </c>
      <c r="B47" s="58">
        <v>2.5202613067100001E-2</v>
      </c>
      <c r="C47" s="58">
        <v>1.7952058149299999E-2</v>
      </c>
      <c r="D47" s="58">
        <v>-7.0408628110499999E-3</v>
      </c>
      <c r="E47" s="58">
        <v>0.95949068137600002</v>
      </c>
      <c r="F47" s="58">
        <v>0.952244272113</v>
      </c>
      <c r="G47" s="58"/>
    </row>
    <row r="48" spans="1:7">
      <c r="A48" s="67" t="s">
        <v>80</v>
      </c>
      <c r="B48" s="58">
        <v>3.8380255641399998E-2</v>
      </c>
      <c r="C48" s="58">
        <v>2.7224229726199999E-2</v>
      </c>
      <c r="D48" s="58">
        <v>-1.1241160961699999E-2</v>
      </c>
      <c r="E48" s="58">
        <v>0.58800405103099995</v>
      </c>
      <c r="F48" s="58">
        <v>0.57685036929900002</v>
      </c>
      <c r="G48" s="58"/>
    </row>
    <row r="49" spans="1:7">
      <c r="A49" s="67" t="s">
        <v>81</v>
      </c>
      <c r="B49" s="58">
        <v>8.8233063433099997E-3</v>
      </c>
      <c r="C49" s="58">
        <v>6.1408811371399998E-3</v>
      </c>
      <c r="D49" s="58">
        <v>-2.6348031652700002E-3</v>
      </c>
      <c r="E49" s="58">
        <v>0.35461193711400002</v>
      </c>
      <c r="F49" s="58">
        <v>0.35192970692999997</v>
      </c>
      <c r="G49" s="58"/>
    </row>
    <row r="50" spans="1:7">
      <c r="A50" s="67" t="s">
        <v>82</v>
      </c>
      <c r="B50" s="58">
        <v>2.17743916187E-4</v>
      </c>
      <c r="C50" s="58">
        <v>2.1430699957800001E-4</v>
      </c>
      <c r="D50" s="58">
        <v>2.1431009427000001E-4</v>
      </c>
      <c r="E50" s="58">
        <v>1.95020896926</v>
      </c>
      <c r="F50" s="58">
        <v>1.95020896926</v>
      </c>
      <c r="G50" s="58"/>
    </row>
    <row r="51" spans="1:7">
      <c r="A51" s="67" t="s">
        <v>83</v>
      </c>
      <c r="B51" s="58">
        <v>9.4305631559599996E-3</v>
      </c>
      <c r="C51" s="58">
        <v>6.6745685486599999E-3</v>
      </c>
      <c r="D51" s="58">
        <v>-2.3263127334000001E-3</v>
      </c>
      <c r="E51" s="58">
        <v>0.603431171893</v>
      </c>
      <c r="F51" s="58">
        <v>0.60067502372799997</v>
      </c>
      <c r="G51" s="58"/>
    </row>
    <row r="52" spans="1:7">
      <c r="A52" s="67" t="s">
        <v>84</v>
      </c>
      <c r="B52" s="58">
        <v>5.1262911661599997E-3</v>
      </c>
      <c r="C52" s="58">
        <v>3.66898486231E-3</v>
      </c>
      <c r="D52" s="58">
        <v>-1.3302294963199999E-3</v>
      </c>
      <c r="E52" s="58">
        <v>0.180127916779</v>
      </c>
      <c r="F52" s="58">
        <v>0.17866999472299999</v>
      </c>
      <c r="G52" s="58"/>
    </row>
    <row r="53" spans="1:7">
      <c r="A53" s="67" t="s">
        <v>85</v>
      </c>
      <c r="B53" s="58">
        <v>3.0607836979400001E-2</v>
      </c>
      <c r="C53" s="58">
        <v>2.1734929985700001E-2</v>
      </c>
      <c r="D53" s="58">
        <v>-8.5601507742199996E-3</v>
      </c>
      <c r="E53" s="58">
        <v>0.56925355105499997</v>
      </c>
      <c r="F53" s="58">
        <v>0.56037947345399997</v>
      </c>
      <c r="G53" s="58"/>
    </row>
    <row r="54" spans="1:7">
      <c r="A54" s="67" t="s">
        <v>86</v>
      </c>
      <c r="B54" s="58">
        <v>7.7124630851199997E-3</v>
      </c>
      <c r="C54" s="58">
        <v>5.4928586114200003E-3</v>
      </c>
      <c r="D54" s="58">
        <v>-1.90967577009E-3</v>
      </c>
      <c r="E54" s="58">
        <v>0.32333378032799998</v>
      </c>
      <c r="F54" s="58">
        <v>0.32111377677300001</v>
      </c>
      <c r="G54" s="58"/>
    </row>
    <row r="55" spans="1:7">
      <c r="A55" s="67" t="s">
        <v>87</v>
      </c>
      <c r="B55" s="58">
        <v>5.4681920437399998E-5</v>
      </c>
      <c r="C55" s="58">
        <v>5.3722191645199999E-5</v>
      </c>
      <c r="D55" s="58">
        <v>5.3722433521000001E-5</v>
      </c>
      <c r="E55" s="58">
        <v>0.65328916841999995</v>
      </c>
      <c r="F55" s="58">
        <v>0.653286895639</v>
      </c>
      <c r="G55" s="58"/>
    </row>
    <row r="56" spans="1:7">
      <c r="A56" s="67" t="s">
        <v>88</v>
      </c>
      <c r="B56" s="58">
        <v>1.6729664972399999E-2</v>
      </c>
      <c r="C56" s="58">
        <v>1.1875722890100001E-2</v>
      </c>
      <c r="D56" s="58">
        <v>-4.8245905119499999E-3</v>
      </c>
      <c r="E56" s="58">
        <v>1.0047710855700001</v>
      </c>
      <c r="F56" s="58">
        <v>0.99991578302399997</v>
      </c>
      <c r="G56" s="58"/>
    </row>
    <row r="57" spans="1:7">
      <c r="A57" s="67" t="s">
        <v>89</v>
      </c>
      <c r="B57" s="58">
        <v>3.44189359616E-5</v>
      </c>
      <c r="C57" s="58">
        <v>3.1766876336899999E-5</v>
      </c>
      <c r="D57" s="58">
        <v>3.1765334589600002E-5</v>
      </c>
      <c r="E57" s="58">
        <v>1.3290571879499999</v>
      </c>
      <c r="F57" s="58">
        <v>1.3290518099099999</v>
      </c>
      <c r="G57" s="58"/>
    </row>
    <row r="58" spans="1:7">
      <c r="A58" s="67" t="s">
        <v>90</v>
      </c>
      <c r="B58" s="58">
        <v>2.10081859187E-2</v>
      </c>
      <c r="C58" s="58">
        <v>1.48307880165E-2</v>
      </c>
      <c r="D58" s="58">
        <v>-6.1643617990700004E-3</v>
      </c>
      <c r="E58" s="58">
        <v>0.48484368139799999</v>
      </c>
      <c r="F58" s="58">
        <v>0.47866686215400001</v>
      </c>
      <c r="G58" s="58"/>
    </row>
    <row r="59" spans="1:7">
      <c r="A59" s="67" t="s">
        <v>91</v>
      </c>
      <c r="B59" s="58">
        <v>7.6608595795599997E-3</v>
      </c>
      <c r="C59" s="58">
        <v>5.3635020491199998E-3</v>
      </c>
      <c r="D59" s="58">
        <v>-2.34941698179E-3</v>
      </c>
      <c r="E59" s="58">
        <v>0.32725140643900003</v>
      </c>
      <c r="F59" s="58">
        <v>0.32495485737300001</v>
      </c>
      <c r="G59" s="58"/>
    </row>
    <row r="60" spans="1:7">
      <c r="A60" s="67" t="s">
        <v>92</v>
      </c>
      <c r="B60" s="58">
        <v>-9.6329815418299999E-5</v>
      </c>
      <c r="C60" s="58">
        <v>-9.6470381370600006E-5</v>
      </c>
      <c r="D60" s="58">
        <v>-9.6470038675599998E-5</v>
      </c>
      <c r="E60" s="58">
        <v>0.125606247285</v>
      </c>
      <c r="F60" s="58">
        <v>0.12560585999500001</v>
      </c>
      <c r="G60" s="58"/>
    </row>
    <row r="61" spans="1:7">
      <c r="A61" s="67" t="s">
        <v>93</v>
      </c>
      <c r="B61" s="58">
        <v>1.58613006894E-3</v>
      </c>
      <c r="C61" s="58">
        <v>1.18758900973E-3</v>
      </c>
      <c r="D61" s="58">
        <v>-7.4545684444600002E-4</v>
      </c>
      <c r="E61" s="58">
        <v>-0.219425842717</v>
      </c>
      <c r="F61" s="58">
        <v>-0.21982500469999999</v>
      </c>
      <c r="G61" s="58"/>
    </row>
    <row r="62" spans="1:7">
      <c r="A62" s="67" t="s">
        <v>94</v>
      </c>
      <c r="B62" s="58">
        <v>2.99879112316E-4</v>
      </c>
      <c r="C62" s="58">
        <v>2.9974486943199998E-4</v>
      </c>
      <c r="D62" s="58">
        <v>2.9974488667000002E-4</v>
      </c>
      <c r="E62" s="58">
        <v>0.118133964957</v>
      </c>
      <c r="F62" s="58">
        <v>0.118133924611</v>
      </c>
      <c r="G62" s="58"/>
    </row>
  </sheetData>
  <mergeCells count="6">
    <mergeCell ref="A1:G1"/>
    <mergeCell ref="B3:G3"/>
    <mergeCell ref="B4:G4"/>
    <mergeCell ref="A5:B5"/>
    <mergeCell ref="A2:G2"/>
    <mergeCell ref="C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sqref="A1:F5"/>
    </sheetView>
  </sheetViews>
  <sheetFormatPr defaultRowHeight="15"/>
  <cols>
    <col min="1" max="1" width="23.28515625" style="1" customWidth="1"/>
    <col min="2" max="2" width="9" style="1" customWidth="1"/>
    <col min="3" max="6" width="15.7109375" style="3" customWidth="1"/>
    <col min="7" max="16384" width="9.140625" style="1"/>
  </cols>
  <sheetData>
    <row r="1" spans="1:14" ht="15.75">
      <c r="A1" s="45" t="str">
        <f>MFL_LAKE_DDNS!A1</f>
        <v>CUP 3682 - HUSLEY -  PROPOSED ALLOCATION = 0.034 MGD</v>
      </c>
      <c r="B1" s="45"/>
      <c r="C1" s="45"/>
      <c r="D1" s="45"/>
      <c r="E1" s="45"/>
      <c r="F1" s="45"/>
    </row>
    <row r="2" spans="1:14" ht="15.75">
      <c r="A2" s="50" t="s">
        <v>38</v>
      </c>
      <c r="B2" s="50"/>
      <c r="C2" s="50"/>
      <c r="D2" s="50"/>
      <c r="E2" s="50"/>
      <c r="F2" s="50"/>
    </row>
    <row r="3" spans="1:14" ht="15.75">
      <c r="A3" s="51" t="str">
        <f>MFL_LAKE_DDNS!A3</f>
        <v>EOP RECHARGE FILE</v>
      </c>
      <c r="B3" s="52">
        <f>MFL_LAKE_DDNS!B3</f>
        <v>41396</v>
      </c>
      <c r="C3" s="52"/>
      <c r="D3" s="52"/>
      <c r="E3" s="52"/>
      <c r="F3" s="52"/>
    </row>
    <row r="4" spans="1:14" ht="15.75">
      <c r="A4" s="53" t="str">
        <f>MFL_LAKE_DDNS!A4</f>
        <v>EOP WELL FILE DATE</v>
      </c>
      <c r="B4" s="52">
        <f>MFL_LAKE_DDNS!B4</f>
        <v>41397</v>
      </c>
      <c r="C4" s="52"/>
      <c r="D4" s="52"/>
      <c r="E4" s="52"/>
      <c r="F4" s="52"/>
    </row>
    <row r="5" spans="1:14" ht="15.75">
      <c r="A5" s="54" t="str">
        <f>MFL_LAKE_DDNS!A5</f>
        <v>BOUNDARY CONDITIONS</v>
      </c>
      <c r="B5" s="54"/>
      <c r="C5" s="50" t="str">
        <f>MFL_LAKE_DDNS!C5</f>
        <v>1995 ALL SCENARIOS</v>
      </c>
      <c r="D5" s="50"/>
      <c r="E5" s="50"/>
      <c r="F5" s="50"/>
    </row>
    <row r="6" spans="1:14" ht="117.75" customHeight="1">
      <c r="A6" s="46" t="s">
        <v>2</v>
      </c>
      <c r="B6" s="47" t="s">
        <v>0</v>
      </c>
      <c r="C6" s="48" t="s">
        <v>4</v>
      </c>
      <c r="D6" s="48" t="s">
        <v>8</v>
      </c>
      <c r="E6" s="49" t="s">
        <v>5</v>
      </c>
      <c r="F6" s="49" t="s">
        <v>6</v>
      </c>
    </row>
    <row r="7" spans="1:14" ht="17.100000000000001" customHeight="1" thickBot="1">
      <c r="A7" s="23"/>
      <c r="B7" s="22"/>
      <c r="C7" s="7" t="s">
        <v>1</v>
      </c>
      <c r="D7" s="7" t="s">
        <v>1</v>
      </c>
      <c r="E7" s="7" t="s">
        <v>1</v>
      </c>
      <c r="F7" s="7" t="s">
        <v>1</v>
      </c>
    </row>
    <row r="8" spans="1:14" ht="17.100000000000001" customHeight="1">
      <c r="A8" s="55" t="s">
        <v>13</v>
      </c>
      <c r="B8" s="58">
        <v>30705</v>
      </c>
      <c r="C8" s="58">
        <v>-444360</v>
      </c>
      <c r="D8" s="58">
        <v>-325796</v>
      </c>
      <c r="E8" s="58">
        <v>-325795</v>
      </c>
      <c r="F8" s="58">
        <v>-325795</v>
      </c>
      <c r="I8" s="26"/>
      <c r="K8" s="25"/>
      <c r="M8" s="21"/>
      <c r="N8" s="21"/>
    </row>
    <row r="9" spans="1:14" ht="17.100000000000001" customHeight="1">
      <c r="A9" s="56" t="s">
        <v>14</v>
      </c>
      <c r="B9" s="58">
        <v>37364</v>
      </c>
      <c r="C9" s="58">
        <v>-2873830</v>
      </c>
      <c r="D9" s="58">
        <v>-2368660</v>
      </c>
      <c r="E9" s="58">
        <v>-2368650</v>
      </c>
      <c r="F9" s="58">
        <v>-2368650</v>
      </c>
      <c r="I9" s="26"/>
      <c r="K9" s="25"/>
      <c r="M9" s="21"/>
      <c r="N9" s="21"/>
    </row>
    <row r="10" spans="1:14" ht="17.100000000000001" customHeight="1">
      <c r="A10" s="56" t="s">
        <v>15</v>
      </c>
      <c r="B10" s="58">
        <v>44671</v>
      </c>
      <c r="C10" s="58">
        <v>-355254</v>
      </c>
      <c r="D10" s="58">
        <v>-344654</v>
      </c>
      <c r="E10" s="58">
        <v>-344654</v>
      </c>
      <c r="F10" s="58">
        <v>-344654</v>
      </c>
      <c r="I10" s="26"/>
      <c r="K10" s="25"/>
      <c r="M10" s="21"/>
      <c r="N10" s="21"/>
    </row>
    <row r="11" spans="1:14" s="2" customFormat="1" ht="17.100000000000001" customHeight="1">
      <c r="A11" s="56" t="s">
        <v>16</v>
      </c>
      <c r="B11" s="58">
        <v>44682</v>
      </c>
      <c r="C11" s="58">
        <v>-66417.5</v>
      </c>
      <c r="D11" s="58">
        <v>-64104.3984375</v>
      </c>
      <c r="E11" s="58">
        <v>-64103.8984375</v>
      </c>
      <c r="F11" s="58">
        <v>-64104</v>
      </c>
      <c r="I11" s="26"/>
      <c r="K11" s="25"/>
      <c r="M11" s="21"/>
      <c r="N11" s="21"/>
    </row>
    <row r="12" spans="1:14" ht="17.100000000000001" customHeight="1">
      <c r="A12" s="56" t="s">
        <v>17</v>
      </c>
      <c r="B12" s="58">
        <v>44870</v>
      </c>
      <c r="C12" s="58">
        <v>-110114</v>
      </c>
      <c r="D12" s="58">
        <v>-95525.296875</v>
      </c>
      <c r="E12" s="58">
        <v>-95525.203125</v>
      </c>
      <c r="F12" s="58">
        <v>-95525.296875</v>
      </c>
      <c r="I12" s="26"/>
      <c r="K12" s="25"/>
      <c r="M12" s="21"/>
      <c r="N12" s="21"/>
    </row>
    <row r="13" spans="1:14" s="2" customFormat="1" ht="17.100000000000001" customHeight="1">
      <c r="A13" s="56" t="s">
        <v>18</v>
      </c>
      <c r="B13" s="58">
        <v>45305</v>
      </c>
      <c r="C13" s="58">
        <v>-828385</v>
      </c>
      <c r="D13" s="58">
        <v>-819377</v>
      </c>
      <c r="E13" s="58">
        <v>-819345</v>
      </c>
      <c r="F13" s="58">
        <v>-819354</v>
      </c>
      <c r="I13" s="26"/>
      <c r="K13" s="25"/>
      <c r="M13" s="21"/>
      <c r="N13" s="21"/>
    </row>
    <row r="14" spans="1:14" ht="17.100000000000001" customHeight="1">
      <c r="A14" s="56" t="s">
        <v>19</v>
      </c>
      <c r="B14" s="58">
        <v>46306</v>
      </c>
      <c r="C14" s="58">
        <v>-76094.203125</v>
      </c>
      <c r="D14" s="58">
        <v>-74690.296875</v>
      </c>
      <c r="E14" s="58">
        <v>-74683.3984375</v>
      </c>
      <c r="F14" s="58">
        <v>-74685.3984375</v>
      </c>
      <c r="I14" s="26"/>
      <c r="K14" s="25"/>
      <c r="M14" s="21"/>
      <c r="N14" s="21"/>
    </row>
    <row r="15" spans="1:14" ht="17.100000000000001" customHeight="1">
      <c r="A15" s="56" t="s">
        <v>20</v>
      </c>
      <c r="B15" s="58">
        <v>46508</v>
      </c>
      <c r="C15" s="58">
        <v>-111342</v>
      </c>
      <c r="D15" s="58">
        <v>-104015</v>
      </c>
      <c r="E15" s="58">
        <v>-103966</v>
      </c>
      <c r="F15" s="58">
        <v>-103980</v>
      </c>
      <c r="I15" s="26"/>
      <c r="K15" s="25"/>
      <c r="M15" s="21"/>
      <c r="N15" s="21"/>
    </row>
    <row r="16" spans="1:14" ht="17.100000000000001" customHeight="1">
      <c r="A16" s="56" t="s">
        <v>21</v>
      </c>
      <c r="B16" s="58">
        <v>46903</v>
      </c>
      <c r="C16" s="58">
        <v>-10264700</v>
      </c>
      <c r="D16" s="58">
        <v>-10179500</v>
      </c>
      <c r="E16" s="58">
        <v>-10179100</v>
      </c>
      <c r="F16" s="58">
        <v>-10179200</v>
      </c>
      <c r="I16" s="26"/>
      <c r="K16" s="25"/>
      <c r="M16" s="21"/>
      <c r="N16" s="21"/>
    </row>
    <row r="17" spans="1:14" ht="17.100000000000001" customHeight="1">
      <c r="A17" s="56" t="s">
        <v>22</v>
      </c>
      <c r="B17" s="58">
        <v>47073</v>
      </c>
      <c r="C17" s="58">
        <v>-107316</v>
      </c>
      <c r="D17" s="58">
        <v>-106919</v>
      </c>
      <c r="E17" s="58">
        <v>-106919</v>
      </c>
      <c r="F17" s="58">
        <v>-106919</v>
      </c>
      <c r="I17" s="26"/>
      <c r="K17" s="25"/>
      <c r="M17" s="21"/>
      <c r="N17" s="21"/>
    </row>
    <row r="18" spans="1:14" ht="17.100000000000001" customHeight="1">
      <c r="A18" s="56" t="s">
        <v>23</v>
      </c>
      <c r="B18" s="58">
        <v>47274</v>
      </c>
      <c r="C18" s="58">
        <v>-140237</v>
      </c>
      <c r="D18" s="58">
        <v>-139858</v>
      </c>
      <c r="E18" s="58">
        <v>-139858</v>
      </c>
      <c r="F18" s="58">
        <v>-139858</v>
      </c>
      <c r="I18" s="26"/>
      <c r="K18" s="25"/>
      <c r="M18" s="21"/>
      <c r="N18" s="21"/>
    </row>
    <row r="19" spans="1:14" ht="17.100000000000001" customHeight="1" thickBot="1">
      <c r="A19" s="57" t="s">
        <v>24</v>
      </c>
      <c r="B19" s="58">
        <v>49498</v>
      </c>
      <c r="C19" s="58">
        <v>-10432000</v>
      </c>
      <c r="D19" s="58">
        <v>-10419700</v>
      </c>
      <c r="E19" s="58">
        <v>-10419600</v>
      </c>
      <c r="F19" s="58">
        <v>-10419700</v>
      </c>
      <c r="I19" s="26"/>
      <c r="K19" s="25"/>
      <c r="M19" s="21"/>
      <c r="N19" s="21"/>
    </row>
    <row r="20" spans="1:14" ht="17.100000000000001" customHeight="1">
      <c r="A20" s="21"/>
      <c r="B20" s="21"/>
      <c r="C20" s="16"/>
      <c r="D20" s="16"/>
      <c r="E20" s="16"/>
      <c r="F20" s="16"/>
      <c r="I20" s="21"/>
      <c r="J20" s="21"/>
      <c r="K20" s="21"/>
      <c r="M20" s="21"/>
      <c r="N20" s="21"/>
    </row>
    <row r="21" spans="1:14" ht="17.100000000000001" customHeight="1">
      <c r="A21" s="21"/>
      <c r="B21" s="21"/>
      <c r="C21" s="16"/>
      <c r="D21" s="16"/>
      <c r="E21" s="16"/>
      <c r="F21" s="16"/>
      <c r="I21" s="21"/>
      <c r="J21" s="21"/>
      <c r="K21" s="21"/>
      <c r="M21" s="21"/>
      <c r="N21" s="21"/>
    </row>
  </sheetData>
  <mergeCells count="7">
    <mergeCell ref="A1:F1"/>
    <mergeCell ref="B6:B7"/>
    <mergeCell ref="A6:A7"/>
    <mergeCell ref="A2:F2"/>
    <mergeCell ref="B3:F3"/>
    <mergeCell ref="B4:F4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5"/>
  <sheetViews>
    <sheetView tabSelected="1" workbookViewId="0">
      <selection activeCell="E10" sqref="E10"/>
    </sheetView>
  </sheetViews>
  <sheetFormatPr defaultRowHeight="15"/>
  <cols>
    <col min="1" max="1" width="32.5703125" style="1" customWidth="1"/>
    <col min="2" max="2" width="9" style="1" customWidth="1"/>
    <col min="3" max="9" width="15.7109375" style="3" customWidth="1"/>
    <col min="10" max="10" width="16.5703125" style="3" customWidth="1"/>
    <col min="11" max="11" width="16.7109375" style="1" customWidth="1"/>
    <col min="12" max="16384" width="9.140625" style="1"/>
  </cols>
  <sheetData>
    <row r="1" spans="1:11" ht="15.75">
      <c r="A1" s="63" t="str">
        <f>MFL_LAKE_DDNS!A1</f>
        <v>CUP 3682 - HUSLEY -  PROPOSED ALLOCATION = 0.034 MGD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15.75">
      <c r="A2" s="64" t="str">
        <f>SPRINGFLOW_CALCS_CFD!A2</f>
        <v>NEF MODEL - SPRINGFLOW SUMMARY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ht="15.75">
      <c r="A3" s="51" t="str">
        <f>MFL_LAKE_DDNS!A3</f>
        <v>EOP RECHARGE FILE</v>
      </c>
      <c r="B3" s="52">
        <f>MFL_LAKE_DDNS!B3</f>
        <v>41396</v>
      </c>
      <c r="C3" s="52"/>
      <c r="D3" s="52"/>
      <c r="E3" s="52"/>
      <c r="F3" s="52"/>
      <c r="G3" s="52"/>
      <c r="H3" s="52"/>
      <c r="I3" s="52"/>
      <c r="J3" s="52"/>
      <c r="K3" s="52"/>
    </row>
    <row r="4" spans="1:11" ht="15.75">
      <c r="A4" s="51" t="str">
        <f>MFL_LAKE_DDNS!A4</f>
        <v>EOP WELL FILE DATE</v>
      </c>
      <c r="B4" s="52">
        <f>MFL_LAKE_DDNS!B4</f>
        <v>41397</v>
      </c>
      <c r="C4" s="52"/>
      <c r="D4" s="52"/>
      <c r="E4" s="52"/>
      <c r="F4" s="52"/>
      <c r="G4" s="52"/>
      <c r="H4" s="52"/>
      <c r="I4" s="52"/>
      <c r="J4" s="52"/>
      <c r="K4" s="52"/>
    </row>
    <row r="5" spans="1:11" ht="15.75">
      <c r="A5" s="51" t="str">
        <f>MFL_LAKE_DDNS!A5</f>
        <v>BOUNDARY CONDITIONS</v>
      </c>
      <c r="B5" s="50" t="str">
        <f>MFL_LAKE_DDNS!C5</f>
        <v>1995 ALL SCENARIOS</v>
      </c>
      <c r="C5" s="50"/>
      <c r="D5" s="50"/>
      <c r="E5" s="50"/>
      <c r="F5" s="50"/>
      <c r="G5" s="50"/>
      <c r="H5" s="50"/>
      <c r="I5" s="50"/>
      <c r="J5" s="50"/>
      <c r="K5" s="50"/>
    </row>
    <row r="6" spans="1:11" ht="117.75" customHeight="1">
      <c r="A6" s="59" t="s">
        <v>2</v>
      </c>
      <c r="B6" s="47" t="s">
        <v>0</v>
      </c>
      <c r="C6" s="48" t="s">
        <v>4</v>
      </c>
      <c r="D6" s="48" t="s">
        <v>8</v>
      </c>
      <c r="E6" s="49" t="s">
        <v>5</v>
      </c>
      <c r="F6" s="49" t="s">
        <v>6</v>
      </c>
      <c r="G6" s="60" t="s">
        <v>10</v>
      </c>
      <c r="H6" s="60" t="s">
        <v>11</v>
      </c>
      <c r="I6" s="61" t="s">
        <v>7</v>
      </c>
      <c r="J6" s="61" t="s">
        <v>12</v>
      </c>
      <c r="K6" s="62" t="s">
        <v>9</v>
      </c>
    </row>
    <row r="7" spans="1:11" ht="17.100000000000001" customHeight="1" thickBot="1">
      <c r="A7" s="33"/>
      <c r="B7" s="24"/>
      <c r="C7" s="6" t="s">
        <v>3</v>
      </c>
      <c r="D7" s="6" t="s">
        <v>3</v>
      </c>
      <c r="E7" s="6" t="s">
        <v>3</v>
      </c>
      <c r="F7" s="6" t="s">
        <v>3</v>
      </c>
      <c r="G7" s="13" t="s">
        <v>3</v>
      </c>
      <c r="H7" s="13" t="s">
        <v>3</v>
      </c>
      <c r="I7" s="14" t="s">
        <v>3</v>
      </c>
      <c r="J7" s="14" t="s">
        <v>3</v>
      </c>
      <c r="K7" s="15" t="s">
        <v>3</v>
      </c>
    </row>
    <row r="8" spans="1:11" ht="17.100000000000001" customHeight="1">
      <c r="A8" s="27" t="str">
        <f>SPRINGFLOW_CALCS_CFD!A8</f>
        <v>Green Cove</v>
      </c>
      <c r="B8" s="31">
        <v>5958</v>
      </c>
      <c r="C8" s="11">
        <f>SPRINGFLOW_CALCS_CFD!C8/86400</f>
        <v>-5.1430555555555557</v>
      </c>
      <c r="D8" s="12">
        <f>SPRINGFLOW_CALCS_CFD!D8/86400</f>
        <v>-3.7707870370370369</v>
      </c>
      <c r="E8" s="12">
        <f>SPRINGFLOW_CALCS_CFD!E8/86400</f>
        <v>-3.7707754629629631</v>
      </c>
      <c r="F8" s="12">
        <f>SPRINGFLOW_CALCS_CFD!F8/86400</f>
        <v>-3.7707754629629631</v>
      </c>
      <c r="G8" s="19">
        <f>(C8-E8)*-1</f>
        <v>1.3722800925925926</v>
      </c>
      <c r="H8" s="19">
        <f>(C8-F8)*-1</f>
        <v>1.3722800925925926</v>
      </c>
      <c r="I8" s="28">
        <f>D8-E8</f>
        <v>-1.1574074073816831E-5</v>
      </c>
      <c r="J8" s="28">
        <f>D8-F8</f>
        <v>-1.1574074073816831E-5</v>
      </c>
      <c r="K8" s="29">
        <f>F8-E8</f>
        <v>0</v>
      </c>
    </row>
    <row r="9" spans="1:11" ht="17.100000000000001" customHeight="1">
      <c r="A9" s="34" t="str">
        <f>SPRINGFLOW_CALCS_CFD!A9</f>
        <v>Crescent Beach</v>
      </c>
      <c r="B9" s="32">
        <v>6944</v>
      </c>
      <c r="C9" s="8">
        <f>SPRINGFLOW_CALCS_CFD!C9/86400</f>
        <v>-33.261921296296293</v>
      </c>
      <c r="D9" s="9">
        <f>SPRINGFLOW_CALCS_CFD!D9/86400</f>
        <v>-27.415046296296296</v>
      </c>
      <c r="E9" s="9">
        <f>SPRINGFLOW_CALCS_CFD!E9/86400</f>
        <v>-27.414930555555557</v>
      </c>
      <c r="F9" s="9">
        <f>SPRINGFLOW_CALCS_CFD!F9/86400</f>
        <v>-27.414930555555557</v>
      </c>
      <c r="G9" s="20">
        <f t="shared" ref="G9:G19" si="0">(C9-E9)*-1</f>
        <v>5.8469907407407362</v>
      </c>
      <c r="H9" s="20">
        <f t="shared" ref="H9:H19" si="1">(C9-F9)*-1</f>
        <v>5.8469907407407362</v>
      </c>
      <c r="I9" s="28">
        <f t="shared" ref="I9:I19" si="2">D9-E9</f>
        <v>-1.1574074073905649E-4</v>
      </c>
      <c r="J9" s="28">
        <f t="shared" ref="J9:J19" si="3">D9-F9</f>
        <v>-1.1574074073905649E-4</v>
      </c>
      <c r="K9" s="30">
        <f t="shared" ref="K9:K19" si="4">F9-E9</f>
        <v>0</v>
      </c>
    </row>
    <row r="10" spans="1:11" ht="17.100000000000001" customHeight="1">
      <c r="A10" s="34" t="str">
        <f>SPRINGFLOW_CALCS_CFD!A10</f>
        <v>Orange</v>
      </c>
      <c r="B10" s="32">
        <v>8621</v>
      </c>
      <c r="C10" s="17">
        <f>SPRINGFLOW_CALCS_CFD!C10/86400</f>
        <v>-4.111736111111111</v>
      </c>
      <c r="D10" s="18">
        <f>SPRINGFLOW_CALCS_CFD!D10/86400</f>
        <v>-3.9890509259259259</v>
      </c>
      <c r="E10" s="18">
        <f>SPRINGFLOW_CALCS_CFD!E10/86400</f>
        <v>-3.9890509259259259</v>
      </c>
      <c r="F10" s="18">
        <f>SPRINGFLOW_CALCS_CFD!F10/86400</f>
        <v>-3.9890509259259259</v>
      </c>
      <c r="G10" s="20">
        <f t="shared" si="0"/>
        <v>0.12268518518518512</v>
      </c>
      <c r="H10" s="20">
        <f t="shared" si="1"/>
        <v>0.12268518518518512</v>
      </c>
      <c r="I10" s="28">
        <f t="shared" si="2"/>
        <v>0</v>
      </c>
      <c r="J10" s="28">
        <f t="shared" si="3"/>
        <v>0</v>
      </c>
      <c r="K10" s="30">
        <f t="shared" si="4"/>
        <v>0</v>
      </c>
    </row>
    <row r="11" spans="1:11" s="2" customFormat="1" ht="17.100000000000001" customHeight="1">
      <c r="A11" s="34" t="str">
        <f>SPRINGFLOW_CALCS_CFD!A11</f>
        <v>Rodman Blue</v>
      </c>
      <c r="B11" s="32">
        <v>8632</v>
      </c>
      <c r="C11" s="8">
        <f>SPRINGFLOW_CALCS_CFD!C11/86400</f>
        <v>-0.76872106481481484</v>
      </c>
      <c r="D11" s="9">
        <f>SPRINGFLOW_CALCS_CFD!D11/86400</f>
        <v>-0.74194905598958338</v>
      </c>
      <c r="E11" s="9">
        <f>SPRINGFLOW_CALCS_CFD!E11/86400</f>
        <v>-0.74194326895254625</v>
      </c>
      <c r="F11" s="9">
        <f>SPRINGFLOW_CALCS_CFD!F11/86400</f>
        <v>-0.74194444444444441</v>
      </c>
      <c r="G11" s="20">
        <f t="shared" si="0"/>
        <v>2.6777795862268583E-2</v>
      </c>
      <c r="H11" s="20">
        <f t="shared" si="1"/>
        <v>2.677662037037043E-2</v>
      </c>
      <c r="I11" s="28">
        <f t="shared" si="2"/>
        <v>-5.7870370371304602E-6</v>
      </c>
      <c r="J11" s="28">
        <f t="shared" si="3"/>
        <v>-4.6115451389772133E-6</v>
      </c>
      <c r="K11" s="30">
        <f t="shared" si="4"/>
        <v>-1.175491898153247E-6</v>
      </c>
    </row>
    <row r="12" spans="1:11" ht="17.100000000000001" customHeight="1">
      <c r="A12" s="34" t="str">
        <f>SPRINGFLOW_CALCS_CFD!A12</f>
        <v>Camp Seminole</v>
      </c>
      <c r="B12" s="32">
        <v>8655</v>
      </c>
      <c r="C12" s="8">
        <f>SPRINGFLOW_CALCS_CFD!C12/86400</f>
        <v>-1.2744675925925926</v>
      </c>
      <c r="D12" s="9">
        <f>SPRINGFLOW_CALCS_CFD!D12/86400</f>
        <v>-1.1056168619791666</v>
      </c>
      <c r="E12" s="9">
        <f>SPRINGFLOW_CALCS_CFD!E12/86400</f>
        <v>-1.1056157769097221</v>
      </c>
      <c r="F12" s="9">
        <f>SPRINGFLOW_CALCS_CFD!F12/86400</f>
        <v>-1.1056168619791666</v>
      </c>
      <c r="G12" s="20">
        <f t="shared" si="0"/>
        <v>0.16885181568287044</v>
      </c>
      <c r="H12" s="20">
        <f t="shared" si="1"/>
        <v>0.16885073061342593</v>
      </c>
      <c r="I12" s="28">
        <f t="shared" si="2"/>
        <v>-1.0850694445174724E-6</v>
      </c>
      <c r="J12" s="28">
        <f t="shared" si="3"/>
        <v>0</v>
      </c>
      <c r="K12" s="30">
        <f t="shared" si="4"/>
        <v>-1.0850694445174724E-6</v>
      </c>
    </row>
    <row r="13" spans="1:11" s="2" customFormat="1" ht="17.100000000000001" customHeight="1">
      <c r="A13" s="34" t="str">
        <f>SPRINGFLOW_CALCS_CFD!A13</f>
        <v>Welaka</v>
      </c>
      <c r="B13" s="32">
        <v>8770</v>
      </c>
      <c r="C13" s="17">
        <f>SPRINGFLOW_CALCS_CFD!C13/86400</f>
        <v>-9.5877893518518515</v>
      </c>
      <c r="D13" s="18">
        <f>SPRINGFLOW_CALCS_CFD!D13/86400</f>
        <v>-9.4835300925925932</v>
      </c>
      <c r="E13" s="18">
        <f>SPRINGFLOW_CALCS_CFD!E13/86400</f>
        <v>-9.4831597222222221</v>
      </c>
      <c r="F13" s="18">
        <f>SPRINGFLOW_CALCS_CFD!F13/86400</f>
        <v>-9.4832638888888887</v>
      </c>
      <c r="G13" s="20">
        <f t="shared" si="0"/>
        <v>0.10462962962962941</v>
      </c>
      <c r="H13" s="20">
        <f t="shared" si="1"/>
        <v>0.10452546296296283</v>
      </c>
      <c r="I13" s="28">
        <f t="shared" si="2"/>
        <v>-3.7037037037102039E-4</v>
      </c>
      <c r="J13" s="28">
        <f t="shared" si="3"/>
        <v>-2.6620370370444846E-4</v>
      </c>
      <c r="K13" s="30">
        <f t="shared" si="4"/>
        <v>-1.0416666666657193E-4</v>
      </c>
    </row>
    <row r="14" spans="1:11" ht="17.100000000000001" customHeight="1">
      <c r="A14" s="34" t="str">
        <f>SPRINGFLOW_CALCS_CFD!A14</f>
        <v>Mud</v>
      </c>
      <c r="B14" s="32">
        <v>8805</v>
      </c>
      <c r="C14" s="17">
        <f>SPRINGFLOW_CALCS_CFD!C14/86400</f>
        <v>-0.88071994357638894</v>
      </c>
      <c r="D14" s="18">
        <f>SPRINGFLOW_CALCS_CFD!D14/86400</f>
        <v>-0.86447102864583336</v>
      </c>
      <c r="E14" s="18">
        <f>SPRINGFLOW_CALCS_CFD!E14/86400</f>
        <v>-0.86439118561921291</v>
      </c>
      <c r="F14" s="18">
        <f>SPRINGFLOW_CALCS_CFD!F14/86400</f>
        <v>-0.8644143337673611</v>
      </c>
      <c r="G14" s="20">
        <f t="shared" si="0"/>
        <v>1.6328757957176032E-2</v>
      </c>
      <c r="H14" s="20">
        <f t="shared" si="1"/>
        <v>1.6305609809027843E-2</v>
      </c>
      <c r="I14" s="28">
        <f t="shared" si="2"/>
        <v>-7.9843026620451951E-5</v>
      </c>
      <c r="J14" s="28">
        <f t="shared" si="3"/>
        <v>-5.6694878472263177E-5</v>
      </c>
      <c r="K14" s="30">
        <f t="shared" si="4"/>
        <v>-2.3148148148188774E-5</v>
      </c>
    </row>
    <row r="15" spans="1:11" ht="17.100000000000001" customHeight="1">
      <c r="A15" s="34" t="str">
        <f>SPRINGFLOW_CALCS_CFD!A15</f>
        <v>Beecher</v>
      </c>
      <c r="B15" s="32">
        <v>9105</v>
      </c>
      <c r="C15" s="8">
        <f>SPRINGFLOW_CALCS_CFD!C15/86400</f>
        <v>-1.2886805555555556</v>
      </c>
      <c r="D15" s="9">
        <f>SPRINGFLOW_CALCS_CFD!D15/86400</f>
        <v>-1.2038773148148147</v>
      </c>
      <c r="E15" s="9">
        <f>SPRINGFLOW_CALCS_CFD!E15/86400</f>
        <v>-1.2033101851851853</v>
      </c>
      <c r="F15" s="9">
        <f>SPRINGFLOW_CALCS_CFD!F15/86400</f>
        <v>-1.2034722222222223</v>
      </c>
      <c r="G15" s="20">
        <f t="shared" si="0"/>
        <v>8.5370370370370319E-2</v>
      </c>
      <c r="H15" s="20">
        <f t="shared" si="1"/>
        <v>8.520833333333333E-2</v>
      </c>
      <c r="I15" s="28">
        <f t="shared" si="2"/>
        <v>-5.6712962962945923E-4</v>
      </c>
      <c r="J15" s="28">
        <f t="shared" si="3"/>
        <v>-4.0509259259247088E-4</v>
      </c>
      <c r="K15" s="30">
        <f t="shared" si="4"/>
        <v>-1.6203703703698835E-4</v>
      </c>
    </row>
    <row r="16" spans="1:11" ht="17.100000000000001" customHeight="1">
      <c r="A16" s="34" t="str">
        <f>SPRINGFLOW_CALCS_CFD!A16</f>
        <v>Croaker Hole</v>
      </c>
      <c r="B16" s="32">
        <v>9856</v>
      </c>
      <c r="C16" s="8">
        <f>SPRINGFLOW_CALCS_CFD!C16/86400</f>
        <v>-118.80439814814815</v>
      </c>
      <c r="D16" s="9">
        <f>SPRINGFLOW_CALCS_CFD!D16/86400</f>
        <v>-117.81828703703704</v>
      </c>
      <c r="E16" s="9">
        <f>SPRINGFLOW_CALCS_CFD!E16/86400</f>
        <v>-117.8136574074074</v>
      </c>
      <c r="F16" s="9">
        <f>SPRINGFLOW_CALCS_CFD!F16/86400</f>
        <v>-117.81481481481481</v>
      </c>
      <c r="G16" s="20">
        <f t="shared" si="0"/>
        <v>0.99074074074074758</v>
      </c>
      <c r="H16" s="20">
        <f t="shared" si="1"/>
        <v>0.98958333333334281</v>
      </c>
      <c r="I16" s="28">
        <f t="shared" si="2"/>
        <v>-4.6296296296333139E-3</v>
      </c>
      <c r="J16" s="28">
        <f t="shared" si="3"/>
        <v>-3.4722222222285382E-3</v>
      </c>
      <c r="K16" s="30">
        <f t="shared" si="4"/>
        <v>-1.1574074074047758E-3</v>
      </c>
    </row>
    <row r="17" spans="1:11" ht="17.100000000000001" customHeight="1">
      <c r="A17" s="34" t="str">
        <f>SPRINGFLOW_CALCS_CFD!A17</f>
        <v>Tobacco Patch</v>
      </c>
      <c r="B17" s="32">
        <v>9857</v>
      </c>
      <c r="C17" s="8">
        <f>SPRINGFLOW_CALCS_CFD!C17/86400</f>
        <v>-1.2420833333333334</v>
      </c>
      <c r="D17" s="9">
        <f>SPRINGFLOW_CALCS_CFD!D17/86400</f>
        <v>-1.237488425925926</v>
      </c>
      <c r="E17" s="9">
        <f>SPRINGFLOW_CALCS_CFD!E17/86400</f>
        <v>-1.237488425925926</v>
      </c>
      <c r="F17" s="9">
        <f>SPRINGFLOW_CALCS_CFD!F17/86400</f>
        <v>-1.237488425925926</v>
      </c>
      <c r="G17" s="20">
        <f t="shared" si="0"/>
        <v>4.5949074074074225E-3</v>
      </c>
      <c r="H17" s="20">
        <f t="shared" si="1"/>
        <v>4.5949074074074225E-3</v>
      </c>
      <c r="I17" s="28">
        <f t="shared" si="2"/>
        <v>0</v>
      </c>
      <c r="J17" s="28">
        <f t="shared" si="3"/>
        <v>0</v>
      </c>
      <c r="K17" s="30">
        <f t="shared" si="4"/>
        <v>0</v>
      </c>
    </row>
    <row r="18" spans="1:11" ht="17.100000000000001" customHeight="1">
      <c r="A18" s="34" t="str">
        <f>SPRINGFLOW_CALCS_CFD!A18</f>
        <v>Wells Landing</v>
      </c>
      <c r="B18" s="32">
        <v>10008</v>
      </c>
      <c r="C18" s="8">
        <f>SPRINGFLOW_CALCS_CFD!C18/86400</f>
        <v>-1.6231134259259259</v>
      </c>
      <c r="D18" s="9">
        <f>SPRINGFLOW_CALCS_CFD!D18/86400</f>
        <v>-1.6187268518518518</v>
      </c>
      <c r="E18" s="9">
        <f>SPRINGFLOW_CALCS_CFD!E18/86400</f>
        <v>-1.6187268518518518</v>
      </c>
      <c r="F18" s="9">
        <f>SPRINGFLOW_CALCS_CFD!F18/86400</f>
        <v>-1.6187268518518518</v>
      </c>
      <c r="G18" s="20">
        <f t="shared" si="0"/>
        <v>4.3865740740740566E-3</v>
      </c>
      <c r="H18" s="20">
        <f t="shared" si="1"/>
        <v>4.3865740740740566E-3</v>
      </c>
      <c r="I18" s="28">
        <f t="shared" si="2"/>
        <v>0</v>
      </c>
      <c r="J18" s="28">
        <f t="shared" si="3"/>
        <v>0</v>
      </c>
      <c r="K18" s="30">
        <f t="shared" si="4"/>
        <v>0</v>
      </c>
    </row>
    <row r="19" spans="1:11" ht="17.100000000000001" customHeight="1" thickBot="1">
      <c r="A19" s="35" t="str">
        <f>SPRINGFLOW_CALCS_CFD!A19</f>
        <v>Salt</v>
      </c>
      <c r="B19" s="32">
        <v>10303</v>
      </c>
      <c r="C19" s="8">
        <f>SPRINGFLOW_CALCS_CFD!C19/86400</f>
        <v>-120.74074074074075</v>
      </c>
      <c r="D19" s="9">
        <f>SPRINGFLOW_CALCS_CFD!D19/86400</f>
        <v>-120.59837962962963</v>
      </c>
      <c r="E19" s="9">
        <f>SPRINGFLOW_CALCS_CFD!E19/86400</f>
        <v>-120.59722222222223</v>
      </c>
      <c r="F19" s="9">
        <f>SPRINGFLOW_CALCS_CFD!F19/86400</f>
        <v>-120.59837962962963</v>
      </c>
      <c r="G19" s="20">
        <f t="shared" si="0"/>
        <v>0.14351851851851904</v>
      </c>
      <c r="H19" s="20">
        <f t="shared" si="1"/>
        <v>0.14236111111111427</v>
      </c>
      <c r="I19" s="28">
        <f t="shared" si="2"/>
        <v>-1.1574074074047758E-3</v>
      </c>
      <c r="J19" s="28">
        <f t="shared" si="3"/>
        <v>0</v>
      </c>
      <c r="K19" s="30">
        <f t="shared" si="4"/>
        <v>-1.1574074074047758E-3</v>
      </c>
    </row>
    <row r="20" spans="1:11" s="5" customFormat="1">
      <c r="C20" s="10"/>
      <c r="D20" s="10"/>
      <c r="E20" s="10"/>
      <c r="F20" s="10"/>
      <c r="G20" s="10"/>
      <c r="H20" s="10"/>
      <c r="I20" s="10"/>
      <c r="J20" s="10"/>
    </row>
    <row r="21" spans="1:11" s="5" customFormat="1">
      <c r="C21" s="10"/>
      <c r="D21" s="10"/>
      <c r="E21" s="10"/>
      <c r="F21" s="10"/>
      <c r="G21" s="10"/>
      <c r="H21" s="10"/>
      <c r="I21" s="10"/>
      <c r="J21" s="10"/>
    </row>
    <row r="22" spans="1:11" s="5" customFormat="1">
      <c r="C22" s="10"/>
      <c r="D22" s="10"/>
      <c r="E22" s="10"/>
      <c r="F22" s="10"/>
      <c r="G22" s="10"/>
      <c r="H22" s="10"/>
      <c r="I22" s="10"/>
      <c r="J22" s="10"/>
    </row>
    <row r="23" spans="1:11" s="5" customFormat="1">
      <c r="C23" s="10"/>
      <c r="D23" s="10"/>
      <c r="E23" s="10"/>
      <c r="F23" s="10"/>
      <c r="G23" s="10"/>
      <c r="H23" s="10"/>
      <c r="I23" s="10"/>
      <c r="J23" s="10"/>
    </row>
    <row r="24" spans="1:11" s="5" customFormat="1">
      <c r="C24" s="10"/>
      <c r="D24" s="10"/>
      <c r="E24" s="10"/>
      <c r="F24" s="10"/>
      <c r="G24" s="10"/>
      <c r="H24" s="10"/>
      <c r="I24" s="10"/>
      <c r="J24" s="10"/>
    </row>
    <row r="25" spans="1:11" s="5" customFormat="1">
      <c r="C25" s="10"/>
      <c r="D25" s="10"/>
      <c r="E25" s="10"/>
      <c r="F25" s="10"/>
      <c r="G25" s="10"/>
      <c r="H25" s="10"/>
      <c r="I25" s="10"/>
      <c r="J25" s="10"/>
    </row>
    <row r="26" spans="1:11" s="5" customFormat="1">
      <c r="C26" s="10"/>
      <c r="D26" s="10"/>
      <c r="E26" s="10"/>
      <c r="F26" s="10"/>
      <c r="G26" s="10"/>
      <c r="H26" s="10"/>
      <c r="I26" s="10"/>
      <c r="J26" s="10"/>
    </row>
    <row r="27" spans="1:11" s="5" customFormat="1">
      <c r="C27" s="10"/>
      <c r="D27" s="10"/>
      <c r="E27" s="10"/>
      <c r="F27" s="10"/>
      <c r="G27" s="10"/>
      <c r="H27" s="10"/>
      <c r="I27" s="10"/>
      <c r="J27" s="10"/>
    </row>
    <row r="28" spans="1:11" s="5" customFormat="1">
      <c r="C28" s="10"/>
      <c r="D28" s="10"/>
      <c r="E28" s="10"/>
      <c r="F28" s="10"/>
      <c r="G28" s="10"/>
      <c r="H28" s="10"/>
      <c r="I28" s="10"/>
      <c r="J28" s="10"/>
    </row>
    <row r="29" spans="1:11" s="5" customFormat="1">
      <c r="C29" s="10"/>
      <c r="D29" s="10"/>
      <c r="E29" s="10"/>
      <c r="F29" s="10"/>
      <c r="G29" s="10"/>
      <c r="H29" s="10"/>
      <c r="I29" s="10"/>
      <c r="J29" s="10"/>
    </row>
    <row r="30" spans="1:11" s="5" customFormat="1">
      <c r="C30" s="10"/>
      <c r="D30" s="10"/>
      <c r="E30" s="10"/>
      <c r="F30" s="10"/>
      <c r="G30" s="10"/>
      <c r="H30" s="10"/>
      <c r="I30" s="10"/>
      <c r="J30" s="10"/>
    </row>
    <row r="31" spans="1:11" s="5" customFormat="1">
      <c r="C31" s="10"/>
      <c r="D31" s="10"/>
      <c r="E31" s="10"/>
      <c r="F31" s="10"/>
      <c r="G31" s="10"/>
      <c r="H31" s="10"/>
      <c r="I31" s="10"/>
      <c r="J31" s="10"/>
    </row>
    <row r="32" spans="1:11" s="5" customFormat="1">
      <c r="C32" s="10"/>
      <c r="D32" s="10"/>
      <c r="E32" s="10"/>
      <c r="F32" s="10"/>
      <c r="G32" s="10"/>
      <c r="H32" s="10"/>
      <c r="I32" s="10"/>
      <c r="J32" s="10"/>
    </row>
    <row r="33" spans="3:10" s="5" customFormat="1">
      <c r="C33" s="10"/>
      <c r="D33" s="10"/>
      <c r="E33" s="10"/>
      <c r="F33" s="10"/>
      <c r="G33" s="10"/>
      <c r="H33" s="10"/>
      <c r="I33" s="10"/>
      <c r="J33" s="10"/>
    </row>
    <row r="34" spans="3:10" s="5" customFormat="1">
      <c r="C34" s="10"/>
      <c r="D34" s="10"/>
      <c r="E34" s="10"/>
      <c r="F34" s="10"/>
      <c r="G34" s="10"/>
      <c r="H34" s="10"/>
      <c r="I34" s="10"/>
      <c r="J34" s="10"/>
    </row>
    <row r="35" spans="3:10" s="5" customFormat="1">
      <c r="C35" s="10"/>
      <c r="D35" s="10"/>
      <c r="E35" s="10"/>
      <c r="F35" s="10"/>
      <c r="G35" s="10"/>
      <c r="H35" s="10"/>
      <c r="I35" s="10"/>
      <c r="J35" s="10"/>
    </row>
    <row r="36" spans="3:10" s="5" customFormat="1">
      <c r="C36" s="10"/>
      <c r="D36" s="10"/>
      <c r="E36" s="10"/>
      <c r="F36" s="10"/>
      <c r="G36" s="10"/>
      <c r="H36" s="10"/>
      <c r="I36" s="10"/>
      <c r="J36" s="10"/>
    </row>
    <row r="37" spans="3:10" s="5" customFormat="1">
      <c r="C37" s="10"/>
      <c r="D37" s="10"/>
      <c r="E37" s="10"/>
      <c r="F37" s="10"/>
      <c r="G37" s="10"/>
      <c r="H37" s="10"/>
      <c r="I37" s="10"/>
      <c r="J37" s="10"/>
    </row>
    <row r="38" spans="3:10" s="5" customFormat="1">
      <c r="C38" s="10"/>
      <c r="D38" s="10"/>
      <c r="E38" s="10"/>
      <c r="F38" s="10"/>
      <c r="G38" s="10"/>
      <c r="H38" s="10"/>
      <c r="I38" s="10"/>
      <c r="J38" s="10"/>
    </row>
    <row r="39" spans="3:10" s="5" customFormat="1">
      <c r="C39" s="10"/>
      <c r="D39" s="10"/>
      <c r="E39" s="10"/>
      <c r="F39" s="10"/>
      <c r="G39" s="10"/>
      <c r="H39" s="10"/>
      <c r="I39" s="10"/>
      <c r="J39" s="10"/>
    </row>
    <row r="40" spans="3:10" s="5" customFormat="1">
      <c r="C40" s="10"/>
      <c r="D40" s="10"/>
      <c r="E40" s="10"/>
      <c r="F40" s="10"/>
      <c r="G40" s="10"/>
      <c r="H40" s="10"/>
      <c r="I40" s="10"/>
      <c r="J40" s="10"/>
    </row>
    <row r="41" spans="3:10" s="5" customFormat="1">
      <c r="C41" s="10"/>
      <c r="D41" s="10"/>
      <c r="E41" s="10"/>
      <c r="F41" s="10"/>
      <c r="G41" s="10"/>
      <c r="H41" s="10"/>
      <c r="I41" s="10"/>
      <c r="J41" s="10"/>
    </row>
    <row r="42" spans="3:10" s="5" customFormat="1">
      <c r="C42" s="10"/>
      <c r="D42" s="10"/>
      <c r="E42" s="10"/>
      <c r="F42" s="10"/>
      <c r="G42" s="10"/>
      <c r="H42" s="10"/>
      <c r="I42" s="10"/>
      <c r="J42" s="10"/>
    </row>
    <row r="43" spans="3:10" s="5" customFormat="1">
      <c r="C43" s="10"/>
      <c r="D43" s="10"/>
      <c r="E43" s="10"/>
      <c r="F43" s="10"/>
      <c r="G43" s="10"/>
      <c r="H43" s="10"/>
      <c r="I43" s="10"/>
      <c r="J43" s="10"/>
    </row>
    <row r="44" spans="3:10" s="5" customFormat="1">
      <c r="C44" s="10"/>
      <c r="D44" s="10"/>
      <c r="E44" s="10"/>
      <c r="F44" s="10"/>
      <c r="G44" s="10"/>
      <c r="H44" s="10"/>
      <c r="I44" s="10"/>
      <c r="J44" s="10"/>
    </row>
    <row r="45" spans="3:10" s="5" customFormat="1">
      <c r="C45" s="10"/>
      <c r="D45" s="10"/>
      <c r="E45" s="10"/>
      <c r="F45" s="10"/>
      <c r="G45" s="10"/>
      <c r="H45" s="10"/>
      <c r="I45" s="10"/>
      <c r="J45" s="10"/>
    </row>
  </sheetData>
  <mergeCells count="7">
    <mergeCell ref="A1:K1"/>
    <mergeCell ref="A2:K2"/>
    <mergeCell ref="B3:K3"/>
    <mergeCell ref="B4:K4"/>
    <mergeCell ref="B5:K5"/>
    <mergeCell ref="B6:B7"/>
    <mergeCell ref="A6:A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62"/>
  <sheetViews>
    <sheetView workbookViewId="0">
      <selection activeCell="M71" sqref="M71"/>
    </sheetView>
  </sheetViews>
  <sheetFormatPr defaultRowHeight="15"/>
  <sheetData>
    <row r="1" spans="1:1" ht="15.75">
      <c r="A1" s="4"/>
    </row>
    <row r="2" spans="1:1" ht="15.75">
      <c r="A2" s="4"/>
    </row>
    <row r="3" spans="1:1" ht="15.75">
      <c r="A3" s="4"/>
    </row>
    <row r="4" spans="1:1" ht="15.75">
      <c r="A4" s="4"/>
    </row>
    <row r="5" spans="1:1" ht="15.75">
      <c r="A5" s="4"/>
    </row>
    <row r="6" spans="1:1" ht="15.75">
      <c r="A6" s="4"/>
    </row>
    <row r="7" spans="1:1" ht="15.75">
      <c r="A7" s="4"/>
    </row>
    <row r="8" spans="1:1" ht="15.75">
      <c r="A8" s="4"/>
    </row>
    <row r="9" spans="1:1" ht="15.75">
      <c r="A9" s="4"/>
    </row>
    <row r="10" spans="1:1" ht="15.75">
      <c r="A10" s="4"/>
    </row>
    <row r="11" spans="1:1" ht="15.75">
      <c r="A11" s="4"/>
    </row>
    <row r="12" spans="1:1" ht="15.75">
      <c r="A12" s="4"/>
    </row>
    <row r="13" spans="1:1" ht="15.75">
      <c r="A13" s="4"/>
    </row>
    <row r="14" spans="1:1" ht="15.75">
      <c r="A14" s="4"/>
    </row>
    <row r="15" spans="1:1" ht="15.75">
      <c r="A15" s="4"/>
    </row>
    <row r="16" spans="1:1" ht="15.75">
      <c r="A16" s="4"/>
    </row>
    <row r="17" spans="1:1" ht="15.75">
      <c r="A17" s="4"/>
    </row>
    <row r="18" spans="1:1" ht="15.75">
      <c r="A18" s="4"/>
    </row>
    <row r="19" spans="1:1" ht="15.75">
      <c r="A19" s="4"/>
    </row>
    <row r="20" spans="1:1" ht="15.75">
      <c r="A20" s="4"/>
    </row>
    <row r="21" spans="1:1" ht="15.75">
      <c r="A21" s="4"/>
    </row>
    <row r="22" spans="1:1" ht="15.75">
      <c r="A22" s="4"/>
    </row>
    <row r="23" spans="1:1" ht="15.75">
      <c r="A23" s="4"/>
    </row>
    <row r="24" spans="1:1" ht="15.75">
      <c r="A24" s="4"/>
    </row>
    <row r="25" spans="1:1" ht="15.75">
      <c r="A25" s="4"/>
    </row>
    <row r="26" spans="1:1" ht="15.75">
      <c r="A26" s="4"/>
    </row>
    <row r="27" spans="1:1" ht="15.75">
      <c r="A27" s="4"/>
    </row>
    <row r="28" spans="1:1" ht="15.75">
      <c r="A28" s="4"/>
    </row>
    <row r="29" spans="1:1" ht="15.75">
      <c r="A29" s="4"/>
    </row>
    <row r="30" spans="1:1" ht="15.75">
      <c r="A30" s="4"/>
    </row>
    <row r="31" spans="1:1" ht="15.75">
      <c r="A31" s="4"/>
    </row>
    <row r="32" spans="1:1" ht="15.75">
      <c r="A32" s="4"/>
    </row>
    <row r="33" spans="1:1" ht="15.75">
      <c r="A33" s="4"/>
    </row>
    <row r="34" spans="1:1" ht="15.75">
      <c r="A34" s="4"/>
    </row>
    <row r="35" spans="1:1" ht="15.75">
      <c r="A35" s="4"/>
    </row>
    <row r="36" spans="1:1" ht="15.75">
      <c r="A36" s="4"/>
    </row>
    <row r="37" spans="1:1" ht="15.75">
      <c r="A37" s="4"/>
    </row>
    <row r="38" spans="1:1" ht="15.75">
      <c r="A38" s="4"/>
    </row>
    <row r="39" spans="1:1" ht="15.75">
      <c r="A39" s="4"/>
    </row>
    <row r="40" spans="1:1" ht="15.75">
      <c r="A40" s="4"/>
    </row>
    <row r="41" spans="1:1" ht="15.75">
      <c r="A41" s="4"/>
    </row>
    <row r="42" spans="1:1" ht="15.75">
      <c r="A42" s="4"/>
    </row>
    <row r="43" spans="1:1" ht="15.75">
      <c r="A43" s="4"/>
    </row>
    <row r="44" spans="1:1" ht="15.75">
      <c r="A44" s="4"/>
    </row>
    <row r="45" spans="1:1" ht="15.75">
      <c r="A45" s="4"/>
    </row>
    <row r="46" spans="1:1" ht="15.75">
      <c r="A46" s="4"/>
    </row>
    <row r="47" spans="1:1" ht="15.75">
      <c r="A47" s="4"/>
    </row>
    <row r="48" spans="1:1" ht="15.75">
      <c r="A48" s="4"/>
    </row>
    <row r="49" spans="1:1" ht="15.75">
      <c r="A49" s="4"/>
    </row>
    <row r="50" spans="1:1" ht="15.75">
      <c r="A50" s="4"/>
    </row>
    <row r="51" spans="1:1" ht="15.75">
      <c r="A51" s="4"/>
    </row>
    <row r="52" spans="1:1" ht="15.75">
      <c r="A52" s="4"/>
    </row>
    <row r="53" spans="1:1" ht="15.75">
      <c r="A53" s="4"/>
    </row>
    <row r="54" spans="1:1" ht="15.75">
      <c r="A54" s="4"/>
    </row>
    <row r="55" spans="1:1" ht="15.75">
      <c r="A55" s="4"/>
    </row>
    <row r="56" spans="1:1" ht="15.75">
      <c r="A56" s="4"/>
    </row>
    <row r="57" spans="1:1" ht="15.75">
      <c r="A57" s="4"/>
    </row>
    <row r="58" spans="1:1" ht="15.75">
      <c r="A58" s="4"/>
    </row>
    <row r="59" spans="1:1" ht="15.75">
      <c r="A59" s="4"/>
    </row>
    <row r="60" spans="1:1" ht="15.75">
      <c r="A60" s="4"/>
    </row>
    <row r="61" spans="1:1" ht="15.75">
      <c r="A61" s="4"/>
    </row>
    <row r="62" spans="1:1" ht="15.75">
      <c r="A6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MFL_LAKE_DDNS</vt:lpstr>
      <vt:lpstr>SPRINGFLOW_CALCS_CFD</vt:lpstr>
      <vt:lpstr>SPRINGFLOW_CALCS_CFS</vt:lpstr>
      <vt:lpstr>Sheet1</vt:lpstr>
    </vt:vector>
  </TitlesOfParts>
  <Company>SJRWMD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dhearn</dc:creator>
  <cp:lastModifiedBy>dhearn</cp:lastModifiedBy>
  <cp:lastPrinted>2012-11-13T14:42:41Z</cp:lastPrinted>
  <dcterms:created xsi:type="dcterms:W3CDTF">2012-07-19T15:24:59Z</dcterms:created>
  <dcterms:modified xsi:type="dcterms:W3CDTF">2013-05-23T15:06:09Z</dcterms:modified>
</cp:coreProperties>
</file>