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khawat_hossain_turag/Desktop/Uni/Energiewirtschaft /"/>
    </mc:Choice>
  </mc:AlternateContent>
  <xr:revisionPtr revIDLastSave="0" documentId="13_ncr:1_{0D4AA05D-4EB6-F343-89E5-DA3F4BA5DC17}" xr6:coauthVersionLast="45" xr6:coauthVersionMax="45" xr10:uidLastSave="{00000000-0000-0000-0000-000000000000}"/>
  <bookViews>
    <workbookView xWindow="1800" yWindow="460" windowWidth="26120" windowHeight="17540" activeTab="4" xr2:uid="{67C1415B-AAE7-42F9-A2F9-7B3268675C94}"/>
  </bookViews>
  <sheets>
    <sheet name="Figure 3" sheetId="1" r:id="rId1"/>
    <sheet name="Figure 4" sheetId="2" r:id="rId2"/>
    <sheet name="Figure 5" sheetId="3" r:id="rId3"/>
    <sheet name="Figure 6" sheetId="4" r:id="rId4"/>
    <sheet name="Figure 7" sheetId="6" r:id="rId5"/>
    <sheet name="Figure 8" sheetId="7" r:id="rId6"/>
    <sheet name="Tabelle1" sheetId="5" r:id="rId7"/>
  </sheets>
  <definedNames>
    <definedName name="_xlnm._FilterDatabase" localSheetId="4" hidden="1">'Figure 7'!$A$1:$X$1</definedName>
    <definedName name="_xlnm._FilterDatabase" localSheetId="5" hidden="1">'Figure 8'!$A$1:$K$149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49" i="7" l="1"/>
  <c r="F149" i="7"/>
  <c r="C149" i="7"/>
  <c r="K148" i="7"/>
  <c r="F148" i="7"/>
  <c r="C148" i="7"/>
  <c r="K147" i="7"/>
  <c r="F147" i="7"/>
  <c r="G147" i="7" s="1"/>
  <c r="C147" i="7"/>
  <c r="K146" i="7"/>
  <c r="F146" i="7"/>
  <c r="G146" i="7" s="1"/>
  <c r="D146" i="7" s="1"/>
  <c r="C146" i="7"/>
  <c r="K145" i="7"/>
  <c r="F145" i="7"/>
  <c r="C145" i="7"/>
  <c r="K144" i="7"/>
  <c r="F144" i="7"/>
  <c r="C144" i="7"/>
  <c r="K143" i="7"/>
  <c r="F143" i="7"/>
  <c r="C143" i="7"/>
  <c r="K142" i="7"/>
  <c r="F142" i="7"/>
  <c r="C142" i="7"/>
  <c r="K141" i="7"/>
  <c r="F141" i="7"/>
  <c r="G141" i="7" s="1"/>
  <c r="H141" i="7" s="1"/>
  <c r="E141" i="7" s="1"/>
  <c r="C141" i="7"/>
  <c r="K140" i="7"/>
  <c r="F140" i="7"/>
  <c r="C140" i="7"/>
  <c r="K139" i="7"/>
  <c r="F139" i="7"/>
  <c r="C139" i="7"/>
  <c r="K138" i="7"/>
  <c r="F138" i="7"/>
  <c r="G138" i="7" s="1"/>
  <c r="D138" i="7" s="1"/>
  <c r="C138" i="7"/>
  <c r="K137" i="7"/>
  <c r="F137" i="7"/>
  <c r="C137" i="7"/>
  <c r="K136" i="7"/>
  <c r="F136" i="7"/>
  <c r="G136" i="7" s="1"/>
  <c r="C136" i="7"/>
  <c r="K135" i="7"/>
  <c r="F135" i="7"/>
  <c r="G135" i="7" s="1"/>
  <c r="D135" i="7" s="1"/>
  <c r="C135" i="7"/>
  <c r="K134" i="7"/>
  <c r="F134" i="7"/>
  <c r="C134" i="7"/>
  <c r="K133" i="7"/>
  <c r="F133" i="7"/>
  <c r="G133" i="7" s="1"/>
  <c r="H133" i="7" s="1"/>
  <c r="E133" i="7" s="1"/>
  <c r="C133" i="7"/>
  <c r="K132" i="7"/>
  <c r="F132" i="7"/>
  <c r="C132" i="7"/>
  <c r="K131" i="7"/>
  <c r="F131" i="7"/>
  <c r="C131" i="7"/>
  <c r="K130" i="7"/>
  <c r="F130" i="7"/>
  <c r="C130" i="7"/>
  <c r="K129" i="7"/>
  <c r="F129" i="7"/>
  <c r="C129" i="7"/>
  <c r="K128" i="7"/>
  <c r="F128" i="7"/>
  <c r="G128" i="7" s="1"/>
  <c r="C128" i="7"/>
  <c r="K127" i="7"/>
  <c r="F127" i="7"/>
  <c r="G127" i="7" s="1"/>
  <c r="D127" i="7" s="1"/>
  <c r="C127" i="7"/>
  <c r="K126" i="7"/>
  <c r="F126" i="7"/>
  <c r="C126" i="7"/>
  <c r="K125" i="7"/>
  <c r="F125" i="7"/>
  <c r="G125" i="7" s="1"/>
  <c r="H125" i="7" s="1"/>
  <c r="E125" i="7" s="1"/>
  <c r="C125" i="7"/>
  <c r="K124" i="7"/>
  <c r="F124" i="7"/>
  <c r="C124" i="7"/>
  <c r="K123" i="7"/>
  <c r="F123" i="7"/>
  <c r="C123" i="7"/>
  <c r="K122" i="7"/>
  <c r="F122" i="7"/>
  <c r="G122" i="7" s="1"/>
  <c r="D122" i="7" s="1"/>
  <c r="C122" i="7"/>
  <c r="K121" i="7"/>
  <c r="F121" i="7"/>
  <c r="C121" i="7"/>
  <c r="K120" i="7"/>
  <c r="F120" i="7"/>
  <c r="G120" i="7" s="1"/>
  <c r="C120" i="7"/>
  <c r="K119" i="7"/>
  <c r="F119" i="7"/>
  <c r="G119" i="7" s="1"/>
  <c r="D119" i="7" s="1"/>
  <c r="C119" i="7"/>
  <c r="K118" i="7"/>
  <c r="F118" i="7"/>
  <c r="C118" i="7"/>
  <c r="K117" i="7"/>
  <c r="F117" i="7"/>
  <c r="G117" i="7" s="1"/>
  <c r="H117" i="7" s="1"/>
  <c r="E117" i="7" s="1"/>
  <c r="C117" i="7"/>
  <c r="K116" i="7"/>
  <c r="F116" i="7"/>
  <c r="C116" i="7"/>
  <c r="K115" i="7"/>
  <c r="F115" i="7"/>
  <c r="C115" i="7"/>
  <c r="K114" i="7"/>
  <c r="F114" i="7"/>
  <c r="G114" i="7" s="1"/>
  <c r="D114" i="7" s="1"/>
  <c r="C114" i="7"/>
  <c r="K113" i="7"/>
  <c r="F113" i="7"/>
  <c r="C113" i="7"/>
  <c r="K112" i="7"/>
  <c r="F112" i="7"/>
  <c r="G112" i="7" s="1"/>
  <c r="C112" i="7"/>
  <c r="K111" i="7"/>
  <c r="F111" i="7"/>
  <c r="G111" i="7" s="1"/>
  <c r="D111" i="7" s="1"/>
  <c r="C111" i="7"/>
  <c r="K110" i="7"/>
  <c r="F110" i="7"/>
  <c r="C110" i="7"/>
  <c r="K109" i="7"/>
  <c r="F109" i="7"/>
  <c r="G109" i="7" s="1"/>
  <c r="H109" i="7" s="1"/>
  <c r="E109" i="7" s="1"/>
  <c r="C109" i="7"/>
  <c r="K108" i="7"/>
  <c r="F108" i="7"/>
  <c r="C108" i="7"/>
  <c r="K107" i="7"/>
  <c r="F107" i="7"/>
  <c r="G107" i="7" s="1"/>
  <c r="D107" i="7" s="1"/>
  <c r="C107" i="7"/>
  <c r="K106" i="7"/>
  <c r="F106" i="7"/>
  <c r="G106" i="7" s="1"/>
  <c r="D106" i="7" s="1"/>
  <c r="C106" i="7"/>
  <c r="K105" i="7"/>
  <c r="F105" i="7"/>
  <c r="C105" i="7"/>
  <c r="K104" i="7"/>
  <c r="F104" i="7"/>
  <c r="G104" i="7" s="1"/>
  <c r="C104" i="7"/>
  <c r="K103" i="7"/>
  <c r="F103" i="7"/>
  <c r="G103" i="7" s="1"/>
  <c r="D103" i="7" s="1"/>
  <c r="C103" i="7"/>
  <c r="K102" i="7"/>
  <c r="F102" i="7"/>
  <c r="C102" i="7"/>
  <c r="K101" i="7"/>
  <c r="F101" i="7"/>
  <c r="G101" i="7" s="1"/>
  <c r="H101" i="7" s="1"/>
  <c r="E101" i="7" s="1"/>
  <c r="C101" i="7"/>
  <c r="K100" i="7"/>
  <c r="F100" i="7"/>
  <c r="C100" i="7"/>
  <c r="K99" i="7"/>
  <c r="F99" i="7"/>
  <c r="G99" i="7" s="1"/>
  <c r="D99" i="7" s="1"/>
  <c r="C99" i="7"/>
  <c r="K98" i="7"/>
  <c r="F98" i="7"/>
  <c r="G98" i="7" s="1"/>
  <c r="D98" i="7" s="1"/>
  <c r="C98" i="7"/>
  <c r="K97" i="7"/>
  <c r="F97" i="7"/>
  <c r="C97" i="7"/>
  <c r="K96" i="7"/>
  <c r="F96" i="7"/>
  <c r="G96" i="7" s="1"/>
  <c r="C96" i="7"/>
  <c r="K95" i="7"/>
  <c r="F95" i="7"/>
  <c r="G95" i="7" s="1"/>
  <c r="D95" i="7" s="1"/>
  <c r="C95" i="7"/>
  <c r="K94" i="7"/>
  <c r="F94" i="7"/>
  <c r="C94" i="7"/>
  <c r="K93" i="7"/>
  <c r="F93" i="7"/>
  <c r="G93" i="7" s="1"/>
  <c r="H93" i="7" s="1"/>
  <c r="E93" i="7" s="1"/>
  <c r="C93" i="7"/>
  <c r="K92" i="7"/>
  <c r="F92" i="7"/>
  <c r="C92" i="7"/>
  <c r="K91" i="7"/>
  <c r="F91" i="7"/>
  <c r="C91" i="7"/>
  <c r="K90" i="7"/>
  <c r="F90" i="7"/>
  <c r="G90" i="7" s="1"/>
  <c r="D90" i="7" s="1"/>
  <c r="C90" i="7"/>
  <c r="K89" i="7"/>
  <c r="F89" i="7"/>
  <c r="C89" i="7"/>
  <c r="K88" i="7"/>
  <c r="F88" i="7"/>
  <c r="G88" i="7" s="1"/>
  <c r="C88" i="7"/>
  <c r="K87" i="7"/>
  <c r="F87" i="7"/>
  <c r="G87" i="7" s="1"/>
  <c r="D87" i="7" s="1"/>
  <c r="C87" i="7"/>
  <c r="K86" i="7"/>
  <c r="F86" i="7"/>
  <c r="C86" i="7"/>
  <c r="K85" i="7"/>
  <c r="F85" i="7"/>
  <c r="G85" i="7" s="1"/>
  <c r="H85" i="7" s="1"/>
  <c r="E85" i="7" s="1"/>
  <c r="C85" i="7"/>
  <c r="K84" i="7"/>
  <c r="F84" i="7"/>
  <c r="C84" i="7"/>
  <c r="K83" i="7"/>
  <c r="F83" i="7"/>
  <c r="G83" i="7" s="1"/>
  <c r="D83" i="7" s="1"/>
  <c r="C83" i="7"/>
  <c r="K82" i="7"/>
  <c r="F82" i="7"/>
  <c r="G82" i="7" s="1"/>
  <c r="D82" i="7" s="1"/>
  <c r="C82" i="7"/>
  <c r="K81" i="7"/>
  <c r="F81" i="7"/>
  <c r="C81" i="7"/>
  <c r="K80" i="7"/>
  <c r="F80" i="7"/>
  <c r="G80" i="7" s="1"/>
  <c r="C80" i="7"/>
  <c r="K79" i="7"/>
  <c r="F79" i="7"/>
  <c r="G79" i="7" s="1"/>
  <c r="D79" i="7" s="1"/>
  <c r="C79" i="7"/>
  <c r="K78" i="7"/>
  <c r="F78" i="7"/>
  <c r="C78" i="7"/>
  <c r="K77" i="7"/>
  <c r="F77" i="7"/>
  <c r="G77" i="7" s="1"/>
  <c r="H77" i="7" s="1"/>
  <c r="E77" i="7" s="1"/>
  <c r="C77" i="7"/>
  <c r="K76" i="7"/>
  <c r="F76" i="7"/>
  <c r="C76" i="7"/>
  <c r="K75" i="7"/>
  <c r="F75" i="7"/>
  <c r="G75" i="7" s="1"/>
  <c r="D75" i="7" s="1"/>
  <c r="C75" i="7"/>
  <c r="K74" i="7"/>
  <c r="F74" i="7"/>
  <c r="G74" i="7" s="1"/>
  <c r="D74" i="7" s="1"/>
  <c r="C74" i="7"/>
  <c r="K73" i="7"/>
  <c r="F73" i="7"/>
  <c r="C73" i="7"/>
  <c r="K72" i="7"/>
  <c r="F72" i="7"/>
  <c r="G72" i="7" s="1"/>
  <c r="D72" i="7" s="1"/>
  <c r="C72" i="7"/>
  <c r="K71" i="7"/>
  <c r="F71" i="7"/>
  <c r="C71" i="7"/>
  <c r="K70" i="7"/>
  <c r="F70" i="7"/>
  <c r="G70" i="7" s="1"/>
  <c r="D70" i="7" s="1"/>
  <c r="C70" i="7"/>
  <c r="K69" i="7"/>
  <c r="F69" i="7"/>
  <c r="C69" i="7"/>
  <c r="K68" i="7"/>
  <c r="F68" i="7"/>
  <c r="C68" i="7"/>
  <c r="K67" i="7"/>
  <c r="F67" i="7"/>
  <c r="G67" i="7" s="1"/>
  <c r="D67" i="7" s="1"/>
  <c r="C67" i="7"/>
  <c r="K66" i="7"/>
  <c r="F66" i="7"/>
  <c r="G66" i="7" s="1"/>
  <c r="D66" i="7" s="1"/>
  <c r="C66" i="7"/>
  <c r="K65" i="7"/>
  <c r="F65" i="7"/>
  <c r="C65" i="7"/>
  <c r="K64" i="7"/>
  <c r="F64" i="7"/>
  <c r="G64" i="7" s="1"/>
  <c r="D64" i="7" s="1"/>
  <c r="C64" i="7"/>
  <c r="K63" i="7"/>
  <c r="F63" i="7"/>
  <c r="C63" i="7"/>
  <c r="K62" i="7"/>
  <c r="F62" i="7"/>
  <c r="G62" i="7" s="1"/>
  <c r="D62" i="7" s="1"/>
  <c r="C62" i="7"/>
  <c r="K61" i="7"/>
  <c r="F61" i="7"/>
  <c r="C61" i="7"/>
  <c r="K60" i="7"/>
  <c r="F60" i="7"/>
  <c r="C60" i="7"/>
  <c r="K59" i="7"/>
  <c r="F59" i="7"/>
  <c r="C59" i="7"/>
  <c r="K58" i="7"/>
  <c r="F58" i="7"/>
  <c r="G58" i="7" s="1"/>
  <c r="D58" i="7" s="1"/>
  <c r="C58" i="7"/>
  <c r="K57" i="7"/>
  <c r="F57" i="7"/>
  <c r="C57" i="7"/>
  <c r="K56" i="7"/>
  <c r="F56" i="7"/>
  <c r="G56" i="7" s="1"/>
  <c r="D56" i="7" s="1"/>
  <c r="C56" i="7"/>
  <c r="K55" i="7"/>
  <c r="F55" i="7"/>
  <c r="C55" i="7"/>
  <c r="K54" i="7"/>
  <c r="F54" i="7"/>
  <c r="G54" i="7" s="1"/>
  <c r="D54" i="7" s="1"/>
  <c r="C54" i="7"/>
  <c r="K53" i="7"/>
  <c r="F53" i="7"/>
  <c r="C53" i="7"/>
  <c r="K52" i="7"/>
  <c r="F52" i="7"/>
  <c r="C52" i="7"/>
  <c r="K51" i="7"/>
  <c r="F51" i="7"/>
  <c r="G51" i="7" s="1"/>
  <c r="C51" i="7"/>
  <c r="K50" i="7"/>
  <c r="F50" i="7"/>
  <c r="G50" i="7" s="1"/>
  <c r="D50" i="7" s="1"/>
  <c r="C50" i="7"/>
  <c r="K49" i="7"/>
  <c r="F49" i="7"/>
  <c r="C49" i="7"/>
  <c r="K48" i="7"/>
  <c r="F48" i="7"/>
  <c r="G48" i="7" s="1"/>
  <c r="D48" i="7" s="1"/>
  <c r="C48" i="7"/>
  <c r="K47" i="7"/>
  <c r="F47" i="7"/>
  <c r="C47" i="7"/>
  <c r="K46" i="7"/>
  <c r="F46" i="7"/>
  <c r="C46" i="7"/>
  <c r="K45" i="7"/>
  <c r="F45" i="7"/>
  <c r="C45" i="7"/>
  <c r="K44" i="7"/>
  <c r="F44" i="7"/>
  <c r="C44" i="7"/>
  <c r="K43" i="7"/>
  <c r="F43" i="7"/>
  <c r="G43" i="7" s="1"/>
  <c r="C43" i="7"/>
  <c r="K42" i="7"/>
  <c r="F42" i="7"/>
  <c r="G42" i="7" s="1"/>
  <c r="D42" i="7" s="1"/>
  <c r="C42" i="7"/>
  <c r="K41" i="7"/>
  <c r="F41" i="7"/>
  <c r="C41" i="7"/>
  <c r="K40" i="7"/>
  <c r="F40" i="7"/>
  <c r="G40" i="7" s="1"/>
  <c r="D40" i="7" s="1"/>
  <c r="C40" i="7"/>
  <c r="K39" i="7"/>
  <c r="F39" i="7"/>
  <c r="C39" i="7"/>
  <c r="K20" i="7"/>
  <c r="F20" i="7"/>
  <c r="G20" i="7" s="1"/>
  <c r="D20" i="7" s="1"/>
  <c r="C20" i="7"/>
  <c r="K19" i="7"/>
  <c r="F19" i="7"/>
  <c r="C19" i="7"/>
  <c r="K38" i="7"/>
  <c r="F38" i="7"/>
  <c r="G38" i="7" s="1"/>
  <c r="C38" i="7"/>
  <c r="K36" i="7"/>
  <c r="F36" i="7"/>
  <c r="G36" i="7" s="1"/>
  <c r="C36" i="7"/>
  <c r="K18" i="7"/>
  <c r="F18" i="7"/>
  <c r="G18" i="7" s="1"/>
  <c r="D18" i="7" s="1"/>
  <c r="C18" i="7"/>
  <c r="K17" i="7"/>
  <c r="F17" i="7"/>
  <c r="C17" i="7"/>
  <c r="K37" i="7"/>
  <c r="F37" i="7"/>
  <c r="G37" i="7" s="1"/>
  <c r="C37" i="7"/>
  <c r="K35" i="7"/>
  <c r="F35" i="7"/>
  <c r="C35" i="7"/>
  <c r="K32" i="7"/>
  <c r="F32" i="7"/>
  <c r="G32" i="7" s="1"/>
  <c r="C32" i="7"/>
  <c r="K31" i="7"/>
  <c r="F31" i="7"/>
  <c r="C31" i="7"/>
  <c r="K34" i="7"/>
  <c r="F34" i="7"/>
  <c r="G34" i="7" s="1"/>
  <c r="C34" i="7"/>
  <c r="K33" i="7"/>
  <c r="F33" i="7"/>
  <c r="C33" i="7"/>
  <c r="K30" i="7"/>
  <c r="F30" i="7"/>
  <c r="G30" i="7" s="1"/>
  <c r="C30" i="7"/>
  <c r="K29" i="7"/>
  <c r="F29" i="7"/>
  <c r="C29" i="7"/>
  <c r="K26" i="7"/>
  <c r="F26" i="7"/>
  <c r="G26" i="7" s="1"/>
  <c r="C26" i="7"/>
  <c r="K25" i="7"/>
  <c r="F25" i="7"/>
  <c r="C25" i="7"/>
  <c r="K28" i="7"/>
  <c r="F28" i="7"/>
  <c r="G28" i="7" s="1"/>
  <c r="D28" i="7" s="1"/>
  <c r="C28" i="7"/>
  <c r="K27" i="7"/>
  <c r="F27" i="7"/>
  <c r="C27" i="7"/>
  <c r="K22" i="7"/>
  <c r="F22" i="7"/>
  <c r="G22" i="7" s="1"/>
  <c r="C22" i="7"/>
  <c r="K13" i="7"/>
  <c r="F13" i="7"/>
  <c r="G13" i="7" s="1"/>
  <c r="C13" i="7"/>
  <c r="K12" i="7"/>
  <c r="F12" i="7"/>
  <c r="G12" i="7" s="1"/>
  <c r="D12" i="7" s="1"/>
  <c r="C12" i="7"/>
  <c r="K15" i="7"/>
  <c r="F15" i="7"/>
  <c r="C15" i="7"/>
  <c r="K14" i="7"/>
  <c r="F14" i="7"/>
  <c r="G14" i="7" s="1"/>
  <c r="C14" i="7"/>
  <c r="K9" i="7"/>
  <c r="F9" i="7"/>
  <c r="C9" i="7"/>
  <c r="K3" i="7"/>
  <c r="F3" i="7"/>
  <c r="C3" i="7"/>
  <c r="K8" i="7"/>
  <c r="F8" i="7"/>
  <c r="C8" i="7"/>
  <c r="K4" i="7"/>
  <c r="F4" i="7"/>
  <c r="G4" i="7" s="1"/>
  <c r="C4" i="7"/>
  <c r="K11" i="7"/>
  <c r="F11" i="7"/>
  <c r="G11" i="7" s="1"/>
  <c r="C11" i="7"/>
  <c r="K7" i="7"/>
  <c r="F7" i="7"/>
  <c r="G7" i="7" s="1"/>
  <c r="C7" i="7"/>
  <c r="K5" i="7"/>
  <c r="F5" i="7"/>
  <c r="C5" i="7"/>
  <c r="K2" i="7"/>
  <c r="F2" i="7"/>
  <c r="G2" i="7" s="1"/>
  <c r="C2" i="7"/>
  <c r="K21" i="7"/>
  <c r="F21" i="7"/>
  <c r="C21" i="7"/>
  <c r="K24" i="7"/>
  <c r="F24" i="7"/>
  <c r="G24" i="7" s="1"/>
  <c r="D24" i="7" s="1"/>
  <c r="C24" i="7"/>
  <c r="K10" i="7"/>
  <c r="F10" i="7"/>
  <c r="C10" i="7"/>
  <c r="K6" i="7"/>
  <c r="F6" i="7"/>
  <c r="G6" i="7" s="1"/>
  <c r="C6" i="7"/>
  <c r="K16" i="7"/>
  <c r="F16" i="7"/>
  <c r="G16" i="7" s="1"/>
  <c r="C16" i="7"/>
  <c r="K23" i="7"/>
  <c r="F23" i="7"/>
  <c r="G23" i="7" s="1"/>
  <c r="D23" i="7" s="1"/>
  <c r="C23" i="7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2" i="6"/>
  <c r="F149" i="6"/>
  <c r="C149" i="6"/>
  <c r="F148" i="6"/>
  <c r="C148" i="6"/>
  <c r="F147" i="6"/>
  <c r="G147" i="6" s="1"/>
  <c r="C147" i="6"/>
  <c r="F146" i="6"/>
  <c r="G146" i="6" s="1"/>
  <c r="C146" i="6"/>
  <c r="F145" i="6"/>
  <c r="C145" i="6"/>
  <c r="F144" i="6"/>
  <c r="C144" i="6"/>
  <c r="F143" i="6"/>
  <c r="G143" i="6" s="1"/>
  <c r="C143" i="6"/>
  <c r="F142" i="6"/>
  <c r="C142" i="6"/>
  <c r="F141" i="6"/>
  <c r="C141" i="6"/>
  <c r="F140" i="6"/>
  <c r="G140" i="6" s="1"/>
  <c r="C140" i="6"/>
  <c r="F139" i="6"/>
  <c r="G139" i="6" s="1"/>
  <c r="C139" i="6"/>
  <c r="F138" i="6"/>
  <c r="G138" i="6" s="1"/>
  <c r="C138" i="6"/>
  <c r="F137" i="6"/>
  <c r="C137" i="6"/>
  <c r="F136" i="6"/>
  <c r="C136" i="6"/>
  <c r="F135" i="6"/>
  <c r="G135" i="6" s="1"/>
  <c r="C135" i="6"/>
  <c r="F134" i="6"/>
  <c r="C134" i="6"/>
  <c r="F133" i="6"/>
  <c r="C133" i="6"/>
  <c r="F132" i="6"/>
  <c r="G132" i="6" s="1"/>
  <c r="C132" i="6"/>
  <c r="F131" i="6"/>
  <c r="G131" i="6" s="1"/>
  <c r="C131" i="6"/>
  <c r="F130" i="6"/>
  <c r="G130" i="6" s="1"/>
  <c r="C130" i="6"/>
  <c r="F129" i="6"/>
  <c r="C129" i="6"/>
  <c r="F128" i="6"/>
  <c r="C128" i="6"/>
  <c r="F127" i="6"/>
  <c r="G127" i="6" s="1"/>
  <c r="C127" i="6"/>
  <c r="F126" i="6"/>
  <c r="C126" i="6"/>
  <c r="F125" i="6"/>
  <c r="C125" i="6"/>
  <c r="F124" i="6"/>
  <c r="G124" i="6" s="1"/>
  <c r="C124" i="6"/>
  <c r="F123" i="6"/>
  <c r="G123" i="6" s="1"/>
  <c r="C123" i="6"/>
  <c r="F122" i="6"/>
  <c r="G122" i="6" s="1"/>
  <c r="C122" i="6"/>
  <c r="F121" i="6"/>
  <c r="C121" i="6"/>
  <c r="F120" i="6"/>
  <c r="C120" i="6"/>
  <c r="F119" i="6"/>
  <c r="G119" i="6" s="1"/>
  <c r="C119" i="6"/>
  <c r="F118" i="6"/>
  <c r="C118" i="6"/>
  <c r="F117" i="6"/>
  <c r="C117" i="6"/>
  <c r="F116" i="6"/>
  <c r="G116" i="6" s="1"/>
  <c r="C116" i="6"/>
  <c r="F115" i="6"/>
  <c r="G115" i="6" s="1"/>
  <c r="C115" i="6"/>
  <c r="F114" i="6"/>
  <c r="G114" i="6" s="1"/>
  <c r="C114" i="6"/>
  <c r="F113" i="6"/>
  <c r="G113" i="6" s="1"/>
  <c r="C113" i="6"/>
  <c r="F112" i="6"/>
  <c r="C112" i="6"/>
  <c r="F111" i="6"/>
  <c r="G111" i="6" s="1"/>
  <c r="C111" i="6"/>
  <c r="F110" i="6"/>
  <c r="G110" i="6" s="1"/>
  <c r="H110" i="6" s="1"/>
  <c r="C110" i="6"/>
  <c r="F109" i="6"/>
  <c r="G109" i="6" s="1"/>
  <c r="C109" i="6"/>
  <c r="F108" i="6"/>
  <c r="C108" i="6"/>
  <c r="F107" i="6"/>
  <c r="G107" i="6" s="1"/>
  <c r="C107" i="6"/>
  <c r="F106" i="6"/>
  <c r="G106" i="6" s="1"/>
  <c r="H106" i="6" s="1"/>
  <c r="C106" i="6"/>
  <c r="F105" i="6"/>
  <c r="G105" i="6" s="1"/>
  <c r="C105" i="6"/>
  <c r="F104" i="6"/>
  <c r="G104" i="6" s="1"/>
  <c r="C104" i="6"/>
  <c r="F103" i="6"/>
  <c r="G103" i="6" s="1"/>
  <c r="C103" i="6"/>
  <c r="F102" i="6"/>
  <c r="G102" i="6" s="1"/>
  <c r="H102" i="6" s="1"/>
  <c r="C102" i="6"/>
  <c r="F101" i="6"/>
  <c r="C101" i="6"/>
  <c r="F100" i="6"/>
  <c r="G100" i="6" s="1"/>
  <c r="C100" i="6"/>
  <c r="F99" i="6"/>
  <c r="G99" i="6" s="1"/>
  <c r="C99" i="6"/>
  <c r="F98" i="6"/>
  <c r="G98" i="6" s="1"/>
  <c r="H98" i="6" s="1"/>
  <c r="C98" i="6"/>
  <c r="F97" i="6"/>
  <c r="G97" i="6" s="1"/>
  <c r="C97" i="6"/>
  <c r="F96" i="6"/>
  <c r="G96" i="6" s="1"/>
  <c r="C96" i="6"/>
  <c r="F95" i="6"/>
  <c r="G95" i="6" s="1"/>
  <c r="C95" i="6"/>
  <c r="F94" i="6"/>
  <c r="G94" i="6" s="1"/>
  <c r="C94" i="6"/>
  <c r="F93" i="6"/>
  <c r="C93" i="6"/>
  <c r="F92" i="6"/>
  <c r="G92" i="6" s="1"/>
  <c r="C92" i="6"/>
  <c r="F91" i="6"/>
  <c r="G91" i="6" s="1"/>
  <c r="C91" i="6"/>
  <c r="F90" i="6"/>
  <c r="G90" i="6" s="1"/>
  <c r="H90" i="6" s="1"/>
  <c r="C90" i="6"/>
  <c r="F89" i="6"/>
  <c r="G89" i="6" s="1"/>
  <c r="C89" i="6"/>
  <c r="F88" i="6"/>
  <c r="G88" i="6" s="1"/>
  <c r="C88" i="6"/>
  <c r="F87" i="6"/>
  <c r="G87" i="6" s="1"/>
  <c r="C87" i="6"/>
  <c r="F86" i="6"/>
  <c r="G86" i="6" s="1"/>
  <c r="C86" i="6"/>
  <c r="F85" i="6"/>
  <c r="C85" i="6"/>
  <c r="F84" i="6"/>
  <c r="C84" i="6"/>
  <c r="F83" i="6"/>
  <c r="G83" i="6" s="1"/>
  <c r="C83" i="6"/>
  <c r="F82" i="6"/>
  <c r="G82" i="6" s="1"/>
  <c r="C82" i="6"/>
  <c r="F81" i="6"/>
  <c r="G81" i="6" s="1"/>
  <c r="C81" i="6"/>
  <c r="F80" i="6"/>
  <c r="G80" i="6" s="1"/>
  <c r="C80" i="6"/>
  <c r="F79" i="6"/>
  <c r="G79" i="6" s="1"/>
  <c r="C79" i="6"/>
  <c r="F78" i="6"/>
  <c r="G78" i="6" s="1"/>
  <c r="C78" i="6"/>
  <c r="F77" i="6"/>
  <c r="G77" i="6" s="1"/>
  <c r="C77" i="6"/>
  <c r="F76" i="6"/>
  <c r="G76" i="6" s="1"/>
  <c r="D76" i="6" s="1"/>
  <c r="C76" i="6"/>
  <c r="F75" i="6"/>
  <c r="G75" i="6" s="1"/>
  <c r="C75" i="6"/>
  <c r="F74" i="6"/>
  <c r="G74" i="6" s="1"/>
  <c r="C74" i="6"/>
  <c r="F73" i="6"/>
  <c r="G73" i="6" s="1"/>
  <c r="C73" i="6"/>
  <c r="F72" i="6"/>
  <c r="G72" i="6" s="1"/>
  <c r="C72" i="6"/>
  <c r="F71" i="6"/>
  <c r="G71" i="6" s="1"/>
  <c r="C71" i="6"/>
  <c r="F70" i="6"/>
  <c r="G70" i="6" s="1"/>
  <c r="C70" i="6"/>
  <c r="F69" i="6"/>
  <c r="G69" i="6" s="1"/>
  <c r="C69" i="6"/>
  <c r="F68" i="6"/>
  <c r="G68" i="6" s="1"/>
  <c r="C68" i="6"/>
  <c r="F67" i="6"/>
  <c r="G67" i="6" s="1"/>
  <c r="C67" i="6"/>
  <c r="F66" i="6"/>
  <c r="G66" i="6" s="1"/>
  <c r="C66" i="6"/>
  <c r="F65" i="6"/>
  <c r="G65" i="6" s="1"/>
  <c r="C65" i="6"/>
  <c r="F64" i="6"/>
  <c r="G64" i="6" s="1"/>
  <c r="C64" i="6"/>
  <c r="F63" i="6"/>
  <c r="G63" i="6" s="1"/>
  <c r="C63" i="6"/>
  <c r="F62" i="6"/>
  <c r="G62" i="6" s="1"/>
  <c r="C62" i="6"/>
  <c r="F61" i="6"/>
  <c r="G61" i="6" s="1"/>
  <c r="C61" i="6"/>
  <c r="F60" i="6"/>
  <c r="G60" i="6" s="1"/>
  <c r="C60" i="6"/>
  <c r="F59" i="6"/>
  <c r="G59" i="6" s="1"/>
  <c r="C59" i="6"/>
  <c r="F58" i="6"/>
  <c r="G58" i="6" s="1"/>
  <c r="C58" i="6"/>
  <c r="F57" i="6"/>
  <c r="G57" i="6" s="1"/>
  <c r="C57" i="6"/>
  <c r="F56" i="6"/>
  <c r="G56" i="6" s="1"/>
  <c r="C56" i="6"/>
  <c r="F55" i="6"/>
  <c r="G55" i="6" s="1"/>
  <c r="C55" i="6"/>
  <c r="F54" i="6"/>
  <c r="G54" i="6" s="1"/>
  <c r="C54" i="6"/>
  <c r="F53" i="6"/>
  <c r="G53" i="6" s="1"/>
  <c r="C53" i="6"/>
  <c r="F52" i="6"/>
  <c r="G52" i="6" s="1"/>
  <c r="C52" i="6"/>
  <c r="F51" i="6"/>
  <c r="G51" i="6" s="1"/>
  <c r="C51" i="6"/>
  <c r="F50" i="6"/>
  <c r="G50" i="6" s="1"/>
  <c r="C50" i="6"/>
  <c r="F49" i="6"/>
  <c r="G49" i="6" s="1"/>
  <c r="C49" i="6"/>
  <c r="F48" i="6"/>
  <c r="G48" i="6" s="1"/>
  <c r="C48" i="6"/>
  <c r="F47" i="6"/>
  <c r="G47" i="6" s="1"/>
  <c r="C47" i="6"/>
  <c r="F46" i="6"/>
  <c r="G46" i="6" s="1"/>
  <c r="C46" i="6"/>
  <c r="F45" i="6"/>
  <c r="G45" i="6" s="1"/>
  <c r="C45" i="6"/>
  <c r="F44" i="6"/>
  <c r="G44" i="6" s="1"/>
  <c r="C44" i="6"/>
  <c r="F43" i="6"/>
  <c r="G43" i="6" s="1"/>
  <c r="C43" i="6"/>
  <c r="F42" i="6"/>
  <c r="G42" i="6" s="1"/>
  <c r="C42" i="6"/>
  <c r="F41" i="6"/>
  <c r="G41" i="6" s="1"/>
  <c r="C41" i="6"/>
  <c r="F40" i="6"/>
  <c r="G40" i="6" s="1"/>
  <c r="C40" i="6"/>
  <c r="F39" i="6"/>
  <c r="G39" i="6" s="1"/>
  <c r="C39" i="6"/>
  <c r="F38" i="6"/>
  <c r="G38" i="6" s="1"/>
  <c r="C38" i="6"/>
  <c r="F37" i="6"/>
  <c r="G37" i="6" s="1"/>
  <c r="C37" i="6"/>
  <c r="F36" i="6"/>
  <c r="G36" i="6" s="1"/>
  <c r="C36" i="6"/>
  <c r="F35" i="6"/>
  <c r="G35" i="6" s="1"/>
  <c r="C35" i="6"/>
  <c r="F34" i="6"/>
  <c r="G34" i="6" s="1"/>
  <c r="C34" i="6"/>
  <c r="F33" i="6"/>
  <c r="G33" i="6" s="1"/>
  <c r="C33" i="6"/>
  <c r="F32" i="6"/>
  <c r="G32" i="6" s="1"/>
  <c r="C32" i="6"/>
  <c r="F31" i="6"/>
  <c r="G31" i="6" s="1"/>
  <c r="C31" i="6"/>
  <c r="F30" i="6"/>
  <c r="G30" i="6" s="1"/>
  <c r="C30" i="6"/>
  <c r="F29" i="6"/>
  <c r="G29" i="6" s="1"/>
  <c r="C29" i="6"/>
  <c r="F28" i="6"/>
  <c r="G28" i="6" s="1"/>
  <c r="D28" i="6" s="1"/>
  <c r="C28" i="6"/>
  <c r="F27" i="6"/>
  <c r="G27" i="6" s="1"/>
  <c r="C27" i="6"/>
  <c r="F26" i="6"/>
  <c r="G26" i="6" s="1"/>
  <c r="C26" i="6"/>
  <c r="F25" i="6"/>
  <c r="G25" i="6" s="1"/>
  <c r="C25" i="6"/>
  <c r="F24" i="6"/>
  <c r="G24" i="6" s="1"/>
  <c r="D24" i="6" s="1"/>
  <c r="C24" i="6"/>
  <c r="F23" i="6"/>
  <c r="G23" i="6" s="1"/>
  <c r="C23" i="6"/>
  <c r="F22" i="6"/>
  <c r="G22" i="6" s="1"/>
  <c r="C22" i="6"/>
  <c r="F21" i="6"/>
  <c r="G21" i="6" s="1"/>
  <c r="C21" i="6"/>
  <c r="F20" i="6"/>
  <c r="G20" i="6" s="1"/>
  <c r="C20" i="6"/>
  <c r="F19" i="6"/>
  <c r="G19" i="6" s="1"/>
  <c r="C19" i="6"/>
  <c r="F18" i="6"/>
  <c r="G18" i="6" s="1"/>
  <c r="C18" i="6"/>
  <c r="F17" i="6"/>
  <c r="G17" i="6" s="1"/>
  <c r="C17" i="6"/>
  <c r="F16" i="6"/>
  <c r="G16" i="6" s="1"/>
  <c r="C16" i="6"/>
  <c r="F15" i="6"/>
  <c r="G15" i="6" s="1"/>
  <c r="C15" i="6"/>
  <c r="F14" i="6"/>
  <c r="G14" i="6" s="1"/>
  <c r="C14" i="6"/>
  <c r="F13" i="6"/>
  <c r="G13" i="6" s="1"/>
  <c r="C13" i="6"/>
  <c r="F12" i="6"/>
  <c r="G12" i="6" s="1"/>
  <c r="D12" i="6" s="1"/>
  <c r="C12" i="6"/>
  <c r="F11" i="6"/>
  <c r="G11" i="6" s="1"/>
  <c r="C11" i="6"/>
  <c r="F10" i="6"/>
  <c r="G10" i="6" s="1"/>
  <c r="C10" i="6"/>
  <c r="F9" i="6"/>
  <c r="G9" i="6" s="1"/>
  <c r="C9" i="6"/>
  <c r="F8" i="6"/>
  <c r="G8" i="6" s="1"/>
  <c r="C8" i="6"/>
  <c r="F7" i="6"/>
  <c r="G7" i="6" s="1"/>
  <c r="C7" i="6"/>
  <c r="F6" i="6"/>
  <c r="G6" i="6" s="1"/>
  <c r="C6" i="6"/>
  <c r="F5" i="6"/>
  <c r="G5" i="6" s="1"/>
  <c r="C5" i="6"/>
  <c r="F4" i="6"/>
  <c r="G4" i="6" s="1"/>
  <c r="C4" i="6"/>
  <c r="F3" i="6"/>
  <c r="G3" i="6" s="1"/>
  <c r="C3" i="6"/>
  <c r="F2" i="6"/>
  <c r="G2" i="6" s="1"/>
  <c r="C2" i="6"/>
  <c r="D32" i="7" l="1"/>
  <c r="D30" i="7"/>
  <c r="D14" i="7"/>
  <c r="D26" i="7"/>
  <c r="D37" i="7"/>
  <c r="H75" i="7"/>
  <c r="E75" i="7" s="1"/>
  <c r="G131" i="7"/>
  <c r="D131" i="7" s="1"/>
  <c r="H83" i="7"/>
  <c r="E83" i="7" s="1"/>
  <c r="H99" i="7"/>
  <c r="E99" i="7" s="1"/>
  <c r="G115" i="7"/>
  <c r="D115" i="7" s="1"/>
  <c r="H16" i="7"/>
  <c r="G139" i="7"/>
  <c r="D139" i="7" s="1"/>
  <c r="H107" i="7"/>
  <c r="E107" i="7" s="1"/>
  <c r="H51" i="7"/>
  <c r="E51" i="7" s="1"/>
  <c r="D51" i="7"/>
  <c r="H13" i="7"/>
  <c r="H11" i="7"/>
  <c r="E11" i="7" s="1"/>
  <c r="D11" i="7"/>
  <c r="H43" i="7"/>
  <c r="E43" i="7" s="1"/>
  <c r="D43" i="7"/>
  <c r="G91" i="7"/>
  <c r="D91" i="7" s="1"/>
  <c r="G123" i="7"/>
  <c r="D123" i="7" s="1"/>
  <c r="H24" i="7"/>
  <c r="G33" i="7"/>
  <c r="H20" i="7"/>
  <c r="G59" i="7"/>
  <c r="D59" i="7" s="1"/>
  <c r="H70" i="7"/>
  <c r="E70" i="7" s="1"/>
  <c r="H87" i="7"/>
  <c r="E87" i="7" s="1"/>
  <c r="H119" i="7"/>
  <c r="E119" i="7" s="1"/>
  <c r="H127" i="7"/>
  <c r="E127" i="7" s="1"/>
  <c r="H67" i="7"/>
  <c r="E67" i="7" s="1"/>
  <c r="G130" i="7"/>
  <c r="D130" i="7" s="1"/>
  <c r="H95" i="7"/>
  <c r="E95" i="7" s="1"/>
  <c r="H106" i="7"/>
  <c r="E106" i="7" s="1"/>
  <c r="H36" i="7"/>
  <c r="G46" i="7"/>
  <c r="D46" i="7" s="1"/>
  <c r="H32" i="7"/>
  <c r="H62" i="7"/>
  <c r="E62" i="7" s="1"/>
  <c r="H79" i="7"/>
  <c r="E79" i="7" s="1"/>
  <c r="H90" i="7"/>
  <c r="E90" i="7" s="1"/>
  <c r="H111" i="7"/>
  <c r="E111" i="7" s="1"/>
  <c r="H122" i="7"/>
  <c r="E122" i="7" s="1"/>
  <c r="H146" i="7"/>
  <c r="E146" i="7" s="1"/>
  <c r="G3" i="7"/>
  <c r="D3" i="7" s="1"/>
  <c r="H28" i="7"/>
  <c r="H54" i="7"/>
  <c r="E54" i="7" s="1"/>
  <c r="H103" i="7"/>
  <c r="E103" i="7" s="1"/>
  <c r="H114" i="7"/>
  <c r="E114" i="7" s="1"/>
  <c r="H135" i="7"/>
  <c r="E135" i="7" s="1"/>
  <c r="D147" i="7"/>
  <c r="H147" i="7"/>
  <c r="E147" i="7" s="1"/>
  <c r="G5" i="7"/>
  <c r="G29" i="7"/>
  <c r="G17" i="7"/>
  <c r="G41" i="7"/>
  <c r="D41" i="7" s="1"/>
  <c r="G49" i="7"/>
  <c r="D49" i="7" s="1"/>
  <c r="G57" i="7"/>
  <c r="D57" i="7" s="1"/>
  <c r="G65" i="7"/>
  <c r="D65" i="7" s="1"/>
  <c r="G73" i="7"/>
  <c r="D73" i="7" s="1"/>
  <c r="H98" i="7"/>
  <c r="E98" i="7" s="1"/>
  <c r="G15" i="7"/>
  <c r="D15" i="7" s="1"/>
  <c r="D104" i="7"/>
  <c r="H104" i="7"/>
  <c r="E104" i="7" s="1"/>
  <c r="D136" i="7"/>
  <c r="H136" i="7"/>
  <c r="E136" i="7" s="1"/>
  <c r="G81" i="7"/>
  <c r="D81" i="7" s="1"/>
  <c r="D112" i="7"/>
  <c r="H112" i="7"/>
  <c r="E112" i="7" s="1"/>
  <c r="H82" i="7"/>
  <c r="E82" i="7" s="1"/>
  <c r="D96" i="7"/>
  <c r="H96" i="7"/>
  <c r="E96" i="7" s="1"/>
  <c r="H23" i="7"/>
  <c r="H7" i="7"/>
  <c r="H12" i="7"/>
  <c r="H30" i="7"/>
  <c r="H18" i="7"/>
  <c r="H42" i="7"/>
  <c r="E42" i="7" s="1"/>
  <c r="H50" i="7"/>
  <c r="E50" i="7" s="1"/>
  <c r="H58" i="7"/>
  <c r="E58" i="7" s="1"/>
  <c r="H66" i="7"/>
  <c r="E66" i="7" s="1"/>
  <c r="H74" i="7"/>
  <c r="E74" i="7" s="1"/>
  <c r="D88" i="7"/>
  <c r="H88" i="7"/>
  <c r="E88" i="7" s="1"/>
  <c r="D128" i="7"/>
  <c r="H128" i="7"/>
  <c r="E128" i="7" s="1"/>
  <c r="D80" i="7"/>
  <c r="H80" i="7"/>
  <c r="E80" i="7" s="1"/>
  <c r="G105" i="7"/>
  <c r="D105" i="7" s="1"/>
  <c r="H6" i="7"/>
  <c r="D6" i="7"/>
  <c r="H4" i="7"/>
  <c r="E4" i="7" s="1"/>
  <c r="D4" i="7"/>
  <c r="H22" i="7"/>
  <c r="D22" i="7"/>
  <c r="G97" i="7"/>
  <c r="D97" i="7" s="1"/>
  <c r="D120" i="7"/>
  <c r="H120" i="7"/>
  <c r="E120" i="7" s="1"/>
  <c r="H34" i="7"/>
  <c r="E34" i="7" s="1"/>
  <c r="D34" i="7"/>
  <c r="H38" i="7"/>
  <c r="E38" i="7" s="1"/>
  <c r="D38" i="7"/>
  <c r="G89" i="7"/>
  <c r="D89" i="7" s="1"/>
  <c r="G113" i="7"/>
  <c r="D113" i="7" s="1"/>
  <c r="G121" i="7"/>
  <c r="D121" i="7" s="1"/>
  <c r="G129" i="7"/>
  <c r="D129" i="7" s="1"/>
  <c r="G137" i="7"/>
  <c r="D137" i="7" s="1"/>
  <c r="H138" i="7"/>
  <c r="E138" i="7" s="1"/>
  <c r="G145" i="7"/>
  <c r="D145" i="7" s="1"/>
  <c r="D77" i="7"/>
  <c r="D85" i="7"/>
  <c r="D93" i="7"/>
  <c r="D101" i="7"/>
  <c r="D109" i="7"/>
  <c r="D117" i="7"/>
  <c r="D125" i="7"/>
  <c r="D133" i="7"/>
  <c r="D141" i="7"/>
  <c r="G144" i="7"/>
  <c r="D144" i="7" s="1"/>
  <c r="G21" i="7"/>
  <c r="D21" i="7" s="1"/>
  <c r="H2" i="7"/>
  <c r="G9" i="7"/>
  <c r="D9" i="7" s="1"/>
  <c r="H14" i="7"/>
  <c r="E14" i="7" s="1"/>
  <c r="G25" i="7"/>
  <c r="D25" i="7" s="1"/>
  <c r="H26" i="7"/>
  <c r="G35" i="7"/>
  <c r="H37" i="7"/>
  <c r="E37" i="7" s="1"/>
  <c r="G39" i="7"/>
  <c r="D39" i="7" s="1"/>
  <c r="H40" i="7"/>
  <c r="E40" i="7" s="1"/>
  <c r="G47" i="7"/>
  <c r="D47" i="7" s="1"/>
  <c r="H48" i="7"/>
  <c r="E48" i="7" s="1"/>
  <c r="G55" i="7"/>
  <c r="D55" i="7" s="1"/>
  <c r="H56" i="7"/>
  <c r="E56" i="7" s="1"/>
  <c r="G63" i="7"/>
  <c r="D63" i="7" s="1"/>
  <c r="H64" i="7"/>
  <c r="E64" i="7" s="1"/>
  <c r="G71" i="7"/>
  <c r="D71" i="7" s="1"/>
  <c r="H72" i="7"/>
  <c r="E72" i="7" s="1"/>
  <c r="G143" i="7"/>
  <c r="D143" i="7" s="1"/>
  <c r="G78" i="7"/>
  <c r="D78" i="7" s="1"/>
  <c r="G86" i="7"/>
  <c r="D86" i="7" s="1"/>
  <c r="G94" i="7"/>
  <c r="D94" i="7" s="1"/>
  <c r="G102" i="7"/>
  <c r="D102" i="7" s="1"/>
  <c r="G110" i="7"/>
  <c r="D110" i="7" s="1"/>
  <c r="G118" i="7"/>
  <c r="D118" i="7" s="1"/>
  <c r="G126" i="7"/>
  <c r="D126" i="7" s="1"/>
  <c r="G134" i="7"/>
  <c r="D134" i="7" s="1"/>
  <c r="G142" i="7"/>
  <c r="D142" i="7" s="1"/>
  <c r="G10" i="7"/>
  <c r="G27" i="7"/>
  <c r="G31" i="7"/>
  <c r="D31" i="7" s="1"/>
  <c r="G19" i="7"/>
  <c r="D19" i="7" s="1"/>
  <c r="G45" i="7"/>
  <c r="D45" i="7" s="1"/>
  <c r="G53" i="7"/>
  <c r="D53" i="7" s="1"/>
  <c r="G61" i="7"/>
  <c r="D61" i="7" s="1"/>
  <c r="G69" i="7"/>
  <c r="D69" i="7" s="1"/>
  <c r="G149" i="7"/>
  <c r="D149" i="7" s="1"/>
  <c r="G8" i="7"/>
  <c r="D8" i="7" s="1"/>
  <c r="G44" i="7"/>
  <c r="D44" i="7" s="1"/>
  <c r="G52" i="7"/>
  <c r="D52" i="7" s="1"/>
  <c r="G60" i="7"/>
  <c r="D60" i="7" s="1"/>
  <c r="G68" i="7"/>
  <c r="D68" i="7" s="1"/>
  <c r="G76" i="7"/>
  <c r="D76" i="7" s="1"/>
  <c r="G84" i="7"/>
  <c r="D84" i="7" s="1"/>
  <c r="G92" i="7"/>
  <c r="D92" i="7" s="1"/>
  <c r="G100" i="7"/>
  <c r="D100" i="7" s="1"/>
  <c r="G108" i="7"/>
  <c r="D108" i="7" s="1"/>
  <c r="G116" i="7"/>
  <c r="D116" i="7" s="1"/>
  <c r="G124" i="7"/>
  <c r="D124" i="7" s="1"/>
  <c r="G132" i="7"/>
  <c r="D132" i="7" s="1"/>
  <c r="G140" i="7"/>
  <c r="D140" i="7" s="1"/>
  <c r="G148" i="7"/>
  <c r="D148" i="7" s="1"/>
  <c r="D23" i="6"/>
  <c r="D41" i="6"/>
  <c r="D40" i="6"/>
  <c r="D56" i="6"/>
  <c r="D77" i="6"/>
  <c r="D2" i="6"/>
  <c r="D13" i="6"/>
  <c r="D22" i="6"/>
  <c r="D81" i="6"/>
  <c r="D29" i="6"/>
  <c r="D88" i="6"/>
  <c r="D100" i="6"/>
  <c r="D6" i="6"/>
  <c r="D32" i="6"/>
  <c r="D57" i="6"/>
  <c r="D8" i="6"/>
  <c r="D104" i="6"/>
  <c r="D116" i="6"/>
  <c r="D147" i="6"/>
  <c r="D19" i="6"/>
  <c r="D52" i="6"/>
  <c r="D59" i="6"/>
  <c r="D146" i="6"/>
  <c r="D39" i="6"/>
  <c r="D73" i="6"/>
  <c r="D87" i="6"/>
  <c r="D113" i="6"/>
  <c r="D9" i="6"/>
  <c r="D33" i="6"/>
  <c r="D63" i="6"/>
  <c r="D107" i="6"/>
  <c r="D60" i="6"/>
  <c r="D127" i="6"/>
  <c r="D18" i="6"/>
  <c r="D31" i="6"/>
  <c r="D135" i="6"/>
  <c r="D11" i="6"/>
  <c r="D72" i="6"/>
  <c r="D99" i="6"/>
  <c r="D103" i="6"/>
  <c r="D119" i="6"/>
  <c r="D143" i="6"/>
  <c r="D17" i="6"/>
  <c r="D91" i="6"/>
  <c r="D7" i="6"/>
  <c r="D71" i="6"/>
  <c r="D14" i="6"/>
  <c r="D92" i="6"/>
  <c r="D25" i="6"/>
  <c r="D55" i="6"/>
  <c r="D43" i="6"/>
  <c r="D96" i="6"/>
  <c r="D109" i="6"/>
  <c r="D122" i="6"/>
  <c r="D138" i="6"/>
  <c r="G117" i="6"/>
  <c r="D46" i="6" s="1"/>
  <c r="G125" i="6"/>
  <c r="D125" i="6" s="1"/>
  <c r="G133" i="6"/>
  <c r="G141" i="6"/>
  <c r="D141" i="6" s="1"/>
  <c r="H89" i="6"/>
  <c r="G112" i="6"/>
  <c r="D112" i="6" s="1"/>
  <c r="G120" i="6"/>
  <c r="D120" i="6" s="1"/>
  <c r="G128" i="6"/>
  <c r="D128" i="6" s="1"/>
  <c r="G136" i="6"/>
  <c r="D136" i="6" s="1"/>
  <c r="G144" i="6"/>
  <c r="D48" i="6" s="1"/>
  <c r="H147" i="6"/>
  <c r="D35" i="6"/>
  <c r="D97" i="6"/>
  <c r="D105" i="6"/>
  <c r="D115" i="6"/>
  <c r="D123" i="6"/>
  <c r="D139" i="6"/>
  <c r="D3" i="6"/>
  <c r="D51" i="6"/>
  <c r="D83" i="6"/>
  <c r="D44" i="6"/>
  <c r="D68" i="6"/>
  <c r="G84" i="6"/>
  <c r="D84" i="6" s="1"/>
  <c r="G118" i="6"/>
  <c r="D118" i="6" s="1"/>
  <c r="G126" i="6"/>
  <c r="D126" i="6" s="1"/>
  <c r="G134" i="6"/>
  <c r="D134" i="6" s="1"/>
  <c r="G142" i="6"/>
  <c r="D142" i="6" s="1"/>
  <c r="D36" i="6"/>
  <c r="D89" i="6"/>
  <c r="G108" i="6"/>
  <c r="D108" i="6" s="1"/>
  <c r="H116" i="6"/>
  <c r="G121" i="6"/>
  <c r="D121" i="6" s="1"/>
  <c r="H124" i="6"/>
  <c r="G129" i="6"/>
  <c r="D129" i="6" s="1"/>
  <c r="H132" i="6"/>
  <c r="G137" i="6"/>
  <c r="D137" i="6" s="1"/>
  <c r="H140" i="6"/>
  <c r="G145" i="6"/>
  <c r="D145" i="6" s="1"/>
  <c r="D4" i="6"/>
  <c r="D20" i="6"/>
  <c r="D37" i="6"/>
  <c r="D69" i="6"/>
  <c r="D124" i="6"/>
  <c r="D140" i="6"/>
  <c r="D27" i="6"/>
  <c r="D67" i="6"/>
  <c r="D5" i="6"/>
  <c r="D21" i="6"/>
  <c r="D53" i="6"/>
  <c r="G85" i="6"/>
  <c r="D85" i="6" s="1"/>
  <c r="H88" i="6"/>
  <c r="G93" i="6"/>
  <c r="D93" i="6" s="1"/>
  <c r="G101" i="6"/>
  <c r="H101" i="6" s="1"/>
  <c r="H104" i="6"/>
  <c r="H114" i="6"/>
  <c r="H122" i="6"/>
  <c r="H130" i="6"/>
  <c r="H138" i="6"/>
  <c r="H146" i="6"/>
  <c r="H86" i="6"/>
  <c r="D86" i="6"/>
  <c r="H2" i="6"/>
  <c r="H4" i="6"/>
  <c r="H6" i="6"/>
  <c r="H8" i="6"/>
  <c r="H12" i="6"/>
  <c r="H14" i="6"/>
  <c r="H16" i="6"/>
  <c r="H18" i="6"/>
  <c r="H22" i="6"/>
  <c r="H24" i="6"/>
  <c r="H28" i="6"/>
  <c r="H32" i="6"/>
  <c r="H36" i="6"/>
  <c r="H40" i="6"/>
  <c r="H44" i="6"/>
  <c r="H48" i="6"/>
  <c r="H52" i="6"/>
  <c r="H56" i="6"/>
  <c r="H60" i="6"/>
  <c r="H64" i="6"/>
  <c r="H68" i="6"/>
  <c r="H72" i="6"/>
  <c r="H76" i="6"/>
  <c r="H80" i="6"/>
  <c r="H82" i="6"/>
  <c r="D82" i="6"/>
  <c r="H100" i="6"/>
  <c r="H105" i="6"/>
  <c r="H10" i="6"/>
  <c r="D10" i="6"/>
  <c r="H34" i="6"/>
  <c r="D34" i="6"/>
  <c r="H50" i="6"/>
  <c r="D50" i="6"/>
  <c r="H66" i="6"/>
  <c r="D66" i="6"/>
  <c r="H70" i="6"/>
  <c r="D70" i="6"/>
  <c r="H74" i="6"/>
  <c r="E74" i="6" s="1"/>
  <c r="D74" i="6"/>
  <c r="H78" i="6"/>
  <c r="D78" i="6"/>
  <c r="H26" i="6"/>
  <c r="D26" i="6"/>
  <c r="H42" i="6"/>
  <c r="D42" i="6"/>
  <c r="H58" i="6"/>
  <c r="E58" i="6" s="1"/>
  <c r="D58" i="6"/>
  <c r="H96" i="6"/>
  <c r="H113" i="6"/>
  <c r="H38" i="6"/>
  <c r="D38" i="6"/>
  <c r="H54" i="6"/>
  <c r="D54" i="6"/>
  <c r="H62" i="6"/>
  <c r="D62" i="6"/>
  <c r="H30" i="6"/>
  <c r="D30" i="6"/>
  <c r="H46" i="6"/>
  <c r="H3" i="6"/>
  <c r="H5" i="6"/>
  <c r="H7" i="6"/>
  <c r="H9" i="6"/>
  <c r="H11" i="6"/>
  <c r="H13" i="6"/>
  <c r="E13" i="6" s="1"/>
  <c r="H15" i="6"/>
  <c r="H17" i="6"/>
  <c r="H19" i="6"/>
  <c r="H21" i="6"/>
  <c r="H23" i="6"/>
  <c r="H25" i="6"/>
  <c r="H27" i="6"/>
  <c r="H29" i="6"/>
  <c r="E29" i="6" s="1"/>
  <c r="H31" i="6"/>
  <c r="H33" i="6"/>
  <c r="E33" i="6" s="1"/>
  <c r="H35" i="6"/>
  <c r="H37" i="6"/>
  <c r="H39" i="6"/>
  <c r="H41" i="6"/>
  <c r="H43" i="6"/>
  <c r="H45" i="6"/>
  <c r="H47" i="6"/>
  <c r="H49" i="6"/>
  <c r="H51" i="6"/>
  <c r="E51" i="6" s="1"/>
  <c r="H53" i="6"/>
  <c r="H55" i="6"/>
  <c r="E55" i="6" s="1"/>
  <c r="H59" i="6"/>
  <c r="H61" i="6"/>
  <c r="H63" i="6"/>
  <c r="H65" i="6"/>
  <c r="H67" i="6"/>
  <c r="H69" i="6"/>
  <c r="H71" i="6"/>
  <c r="H73" i="6"/>
  <c r="H77" i="6"/>
  <c r="E77" i="6" s="1"/>
  <c r="H81" i="6"/>
  <c r="H92" i="6"/>
  <c r="D75" i="6"/>
  <c r="H75" i="6"/>
  <c r="H97" i="6"/>
  <c r="H109" i="6"/>
  <c r="G148" i="6"/>
  <c r="D148" i="6" s="1"/>
  <c r="D90" i="6"/>
  <c r="D94" i="6"/>
  <c r="D102" i="6"/>
  <c r="D106" i="6"/>
  <c r="H79" i="6"/>
  <c r="H83" i="6"/>
  <c r="H87" i="6"/>
  <c r="H91" i="6"/>
  <c r="H95" i="6"/>
  <c r="H99" i="6"/>
  <c r="H103" i="6"/>
  <c r="H107" i="6"/>
  <c r="H111" i="6"/>
  <c r="H115" i="6"/>
  <c r="H119" i="6"/>
  <c r="H123" i="6"/>
  <c r="H127" i="6"/>
  <c r="H135" i="6"/>
  <c r="H139" i="6"/>
  <c r="H143" i="6"/>
  <c r="G149" i="6"/>
  <c r="D149" i="6" s="1"/>
  <c r="C39" i="4"/>
  <c r="E23" i="7" l="1"/>
  <c r="D27" i="7"/>
  <c r="E26" i="7"/>
  <c r="E18" i="7"/>
  <c r="D5" i="7"/>
  <c r="E6" i="7"/>
  <c r="D2" i="7"/>
  <c r="E12" i="7"/>
  <c r="D13" i="7"/>
  <c r="D10" i="7"/>
  <c r="E30" i="7"/>
  <c r="D33" i="7"/>
  <c r="E24" i="7"/>
  <c r="D7" i="7"/>
  <c r="E16" i="7"/>
  <c r="E20" i="7"/>
  <c r="D17" i="7"/>
  <c r="D16" i="7"/>
  <c r="D35" i="7"/>
  <c r="E22" i="7"/>
  <c r="D29" i="7"/>
  <c r="E28" i="7"/>
  <c r="E32" i="7"/>
  <c r="D36" i="7"/>
  <c r="H49" i="7"/>
  <c r="E49" i="7" s="1"/>
  <c r="H139" i="7"/>
  <c r="E139" i="7" s="1"/>
  <c r="H46" i="7"/>
  <c r="E46" i="7" s="1"/>
  <c r="H130" i="7"/>
  <c r="E130" i="7" s="1"/>
  <c r="H115" i="7"/>
  <c r="E115" i="7" s="1"/>
  <c r="H89" i="7"/>
  <c r="E89" i="7" s="1"/>
  <c r="H97" i="7"/>
  <c r="E97" i="7" s="1"/>
  <c r="H123" i="7"/>
  <c r="E123" i="7" s="1"/>
  <c r="H27" i="7"/>
  <c r="H131" i="7"/>
  <c r="E131" i="7" s="1"/>
  <c r="H132" i="7"/>
  <c r="E132" i="7" s="1"/>
  <c r="H63" i="7"/>
  <c r="E63" i="7" s="1"/>
  <c r="H113" i="7"/>
  <c r="E113" i="7" s="1"/>
  <c r="H3" i="7"/>
  <c r="E3" i="7" s="1"/>
  <c r="H144" i="7"/>
  <c r="E144" i="7" s="1"/>
  <c r="H81" i="7"/>
  <c r="E81" i="7" s="1"/>
  <c r="H108" i="7"/>
  <c r="E108" i="7" s="1"/>
  <c r="H102" i="7"/>
  <c r="E102" i="7" s="1"/>
  <c r="H68" i="7"/>
  <c r="E68" i="7" s="1"/>
  <c r="H47" i="7"/>
  <c r="E47" i="7" s="1"/>
  <c r="H52" i="7"/>
  <c r="E52" i="7" s="1"/>
  <c r="H35" i="7"/>
  <c r="H134" i="7"/>
  <c r="E134" i="7" s="1"/>
  <c r="H45" i="7"/>
  <c r="E45" i="7" s="1"/>
  <c r="H91" i="7"/>
  <c r="E91" i="7" s="1"/>
  <c r="H148" i="7"/>
  <c r="E148" i="7" s="1"/>
  <c r="H21" i="7"/>
  <c r="E21" i="7" s="1"/>
  <c r="H33" i="7"/>
  <c r="H143" i="7"/>
  <c r="E143" i="7" s="1"/>
  <c r="H65" i="7"/>
  <c r="E65" i="7" s="1"/>
  <c r="H59" i="7"/>
  <c r="E59" i="7" s="1"/>
  <c r="H84" i="7"/>
  <c r="E84" i="7" s="1"/>
  <c r="H9" i="7"/>
  <c r="E9" i="7" s="1"/>
  <c r="H118" i="7"/>
  <c r="E118" i="7" s="1"/>
  <c r="H78" i="7"/>
  <c r="E78" i="7" s="1"/>
  <c r="H15" i="7"/>
  <c r="H105" i="7"/>
  <c r="E105" i="7" s="1"/>
  <c r="H61" i="7"/>
  <c r="E61" i="7" s="1"/>
  <c r="H76" i="7"/>
  <c r="E76" i="7" s="1"/>
  <c r="H100" i="7"/>
  <c r="E100" i="7" s="1"/>
  <c r="H10" i="7"/>
  <c r="H73" i="7"/>
  <c r="E73" i="7" s="1"/>
  <c r="H57" i="7"/>
  <c r="E57" i="7" s="1"/>
  <c r="H41" i="7"/>
  <c r="E41" i="7" s="1"/>
  <c r="H5" i="7"/>
  <c r="H25" i="7"/>
  <c r="E25" i="7" s="1"/>
  <c r="H129" i="7"/>
  <c r="E129" i="7" s="1"/>
  <c r="H94" i="7"/>
  <c r="E94" i="7" s="1"/>
  <c r="H145" i="7"/>
  <c r="E145" i="7" s="1"/>
  <c r="H71" i="7"/>
  <c r="E71" i="7" s="1"/>
  <c r="H55" i="7"/>
  <c r="E55" i="7" s="1"/>
  <c r="H19" i="7"/>
  <c r="E19" i="7" s="1"/>
  <c r="H142" i="7"/>
  <c r="E142" i="7" s="1"/>
  <c r="H29" i="7"/>
  <c r="E29" i="7" s="1"/>
  <c r="H116" i="7"/>
  <c r="E116" i="7" s="1"/>
  <c r="H60" i="7"/>
  <c r="E60" i="7" s="1"/>
  <c r="H137" i="7"/>
  <c r="E137" i="7" s="1"/>
  <c r="H8" i="7"/>
  <c r="E8" i="7" s="1"/>
  <c r="H92" i="7"/>
  <c r="E92" i="7" s="1"/>
  <c r="H39" i="7"/>
  <c r="E39" i="7" s="1"/>
  <c r="H140" i="7"/>
  <c r="E140" i="7" s="1"/>
  <c r="H69" i="7"/>
  <c r="E69" i="7" s="1"/>
  <c r="H53" i="7"/>
  <c r="E53" i="7" s="1"/>
  <c r="H149" i="7"/>
  <c r="E149" i="7" s="1"/>
  <c r="H44" i="7"/>
  <c r="E44" i="7" s="1"/>
  <c r="H124" i="7"/>
  <c r="E124" i="7" s="1"/>
  <c r="H126" i="7"/>
  <c r="E126" i="7" s="1"/>
  <c r="H110" i="7"/>
  <c r="E110" i="7" s="1"/>
  <c r="H86" i="7"/>
  <c r="E86" i="7" s="1"/>
  <c r="H31" i="7"/>
  <c r="E31" i="7" s="1"/>
  <c r="H121" i="7"/>
  <c r="E121" i="7" s="1"/>
  <c r="H17" i="7"/>
  <c r="E17" i="7" s="1"/>
  <c r="E123" i="6"/>
  <c r="E100" i="6"/>
  <c r="E99" i="6"/>
  <c r="E62" i="6"/>
  <c r="E34" i="6"/>
  <c r="E91" i="6"/>
  <c r="E115" i="6"/>
  <c r="E69" i="6"/>
  <c r="E39" i="6"/>
  <c r="E135" i="6"/>
  <c r="E83" i="6"/>
  <c r="E143" i="6"/>
  <c r="E18" i="6"/>
  <c r="E139" i="6"/>
  <c r="D110" i="6"/>
  <c r="E10" i="6"/>
  <c r="E97" i="6"/>
  <c r="E105" i="6"/>
  <c r="H144" i="6"/>
  <c r="E48" i="6" s="1"/>
  <c r="E75" i="6"/>
  <c r="E63" i="6"/>
  <c r="E31" i="6"/>
  <c r="E38" i="6"/>
  <c r="E26" i="6"/>
  <c r="D61" i="6"/>
  <c r="D45" i="6"/>
  <c r="E67" i="6"/>
  <c r="E35" i="6"/>
  <c r="E19" i="6"/>
  <c r="E3" i="6"/>
  <c r="E54" i="6"/>
  <c r="E42" i="6"/>
  <c r="E70" i="6"/>
  <c r="E68" i="6"/>
  <c r="E36" i="6"/>
  <c r="E14" i="6"/>
  <c r="E146" i="6"/>
  <c r="E88" i="6"/>
  <c r="H121" i="6"/>
  <c r="E121" i="6" s="1"/>
  <c r="D133" i="6"/>
  <c r="E17" i="6"/>
  <c r="H93" i="6"/>
  <c r="E93" i="6" s="1"/>
  <c r="D64" i="6"/>
  <c r="E107" i="6"/>
  <c r="E60" i="6"/>
  <c r="E28" i="6"/>
  <c r="H85" i="6"/>
  <c r="E85" i="6" s="1"/>
  <c r="E140" i="6"/>
  <c r="H108" i="6"/>
  <c r="E45" i="6" s="1"/>
  <c r="E95" i="6"/>
  <c r="E92" i="6"/>
  <c r="E113" i="6"/>
  <c r="E24" i="6"/>
  <c r="E127" i="6"/>
  <c r="D98" i="6"/>
  <c r="E50" i="6"/>
  <c r="E82" i="6"/>
  <c r="H145" i="6"/>
  <c r="E145" i="6" s="1"/>
  <c r="E32" i="6"/>
  <c r="E12" i="6"/>
  <c r="E138" i="6"/>
  <c r="H118" i="6"/>
  <c r="E118" i="6" s="1"/>
  <c r="H128" i="6"/>
  <c r="E128" i="6" s="1"/>
  <c r="D130" i="6"/>
  <c r="D47" i="6"/>
  <c r="E103" i="6"/>
  <c r="E102" i="6"/>
  <c r="H125" i="6"/>
  <c r="E125" i="6" s="1"/>
  <c r="E8" i="6"/>
  <c r="D111" i="6"/>
  <c r="E56" i="6"/>
  <c r="E6" i="6"/>
  <c r="E122" i="6"/>
  <c r="E106" i="6"/>
  <c r="H142" i="6"/>
  <c r="E142" i="6" s="1"/>
  <c r="H120" i="6"/>
  <c r="E120" i="6" s="1"/>
  <c r="D15" i="6"/>
  <c r="D80" i="6"/>
  <c r="D132" i="6"/>
  <c r="H133" i="6"/>
  <c r="E119" i="6"/>
  <c r="E87" i="6"/>
  <c r="E59" i="6"/>
  <c r="E43" i="6"/>
  <c r="E27" i="6"/>
  <c r="E11" i="6"/>
  <c r="E30" i="6"/>
  <c r="E96" i="6"/>
  <c r="E78" i="6"/>
  <c r="E52" i="6"/>
  <c r="E22" i="6"/>
  <c r="E4" i="6"/>
  <c r="E114" i="6"/>
  <c r="E124" i="6"/>
  <c r="E89" i="6"/>
  <c r="D117" i="6"/>
  <c r="H117" i="6"/>
  <c r="E46" i="6" s="1"/>
  <c r="E94" i="6"/>
  <c r="D16" i="6"/>
  <c r="E81" i="6"/>
  <c r="E73" i="6"/>
  <c r="E57" i="6"/>
  <c r="E41" i="6"/>
  <c r="E25" i="6"/>
  <c r="E9" i="6"/>
  <c r="E20" i="6"/>
  <c r="E2" i="6"/>
  <c r="E104" i="6"/>
  <c r="H137" i="6"/>
  <c r="E137" i="6" s="1"/>
  <c r="H84" i="6"/>
  <c r="H134" i="6"/>
  <c r="E134" i="6" s="1"/>
  <c r="E144" i="6"/>
  <c r="H112" i="6"/>
  <c r="E61" i="6" s="1"/>
  <c r="D114" i="6"/>
  <c r="D65" i="6"/>
  <c r="D49" i="6"/>
  <c r="D79" i="6"/>
  <c r="E66" i="6"/>
  <c r="E108" i="6"/>
  <c r="E109" i="6"/>
  <c r="E23" i="6"/>
  <c r="E76" i="6"/>
  <c r="E44" i="6"/>
  <c r="D101" i="6"/>
  <c r="E116" i="6"/>
  <c r="D131" i="6"/>
  <c r="E147" i="6"/>
  <c r="H141" i="6"/>
  <c r="E141" i="6" s="1"/>
  <c r="D95" i="6"/>
  <c r="E71" i="6"/>
  <c r="E7" i="6"/>
  <c r="E53" i="6"/>
  <c r="E37" i="6"/>
  <c r="E21" i="6"/>
  <c r="E5" i="6"/>
  <c r="E72" i="6"/>
  <c r="E40" i="6"/>
  <c r="E16" i="6"/>
  <c r="E86" i="6"/>
  <c r="E90" i="6"/>
  <c r="H129" i="6"/>
  <c r="H126" i="6"/>
  <c r="E126" i="6" s="1"/>
  <c r="D144" i="6"/>
  <c r="H136" i="6"/>
  <c r="E136" i="6" s="1"/>
  <c r="H149" i="6"/>
  <c r="E149" i="6" s="1"/>
  <c r="H148" i="6"/>
  <c r="E148" i="6" s="1"/>
  <c r="F4" i="4"/>
  <c r="G4" i="4" s="1"/>
  <c r="D4" i="4" s="1"/>
  <c r="F5" i="4"/>
  <c r="G5" i="4" s="1"/>
  <c r="D5" i="4" s="1"/>
  <c r="F6" i="4"/>
  <c r="G6" i="4" s="1"/>
  <c r="D6" i="4" s="1"/>
  <c r="F7" i="4"/>
  <c r="F8" i="4"/>
  <c r="G8" i="4" s="1"/>
  <c r="D8" i="4" s="1"/>
  <c r="F9" i="4"/>
  <c r="G9" i="4" s="1"/>
  <c r="D9" i="4" s="1"/>
  <c r="F10" i="4"/>
  <c r="G10" i="4" s="1"/>
  <c r="D10" i="4" s="1"/>
  <c r="F11" i="4"/>
  <c r="G11" i="4" s="1"/>
  <c r="D11" i="4" s="1"/>
  <c r="F12" i="4"/>
  <c r="G12" i="4" s="1"/>
  <c r="D12" i="4" s="1"/>
  <c r="F13" i="4"/>
  <c r="G13" i="4" s="1"/>
  <c r="D13" i="4" s="1"/>
  <c r="F14" i="4"/>
  <c r="G14" i="4" s="1"/>
  <c r="D14" i="4" s="1"/>
  <c r="F15" i="4"/>
  <c r="F16" i="4"/>
  <c r="G16" i="4" s="1"/>
  <c r="D16" i="4" s="1"/>
  <c r="F17" i="4"/>
  <c r="G17" i="4" s="1"/>
  <c r="D17" i="4" s="1"/>
  <c r="F18" i="4"/>
  <c r="G18" i="4" s="1"/>
  <c r="D18" i="4" s="1"/>
  <c r="F19" i="4"/>
  <c r="G19" i="4" s="1"/>
  <c r="D19" i="4" s="1"/>
  <c r="F20" i="4"/>
  <c r="G20" i="4" s="1"/>
  <c r="D20" i="4" s="1"/>
  <c r="F21" i="4"/>
  <c r="G21" i="4" s="1"/>
  <c r="D21" i="4" s="1"/>
  <c r="F22" i="4"/>
  <c r="G22" i="4" s="1"/>
  <c r="D22" i="4" s="1"/>
  <c r="F23" i="4"/>
  <c r="F24" i="4"/>
  <c r="G24" i="4" s="1"/>
  <c r="D24" i="4" s="1"/>
  <c r="F25" i="4"/>
  <c r="G25" i="4" s="1"/>
  <c r="D25" i="4" s="1"/>
  <c r="F26" i="4"/>
  <c r="G26" i="4" s="1"/>
  <c r="D26" i="4" s="1"/>
  <c r="F27" i="4"/>
  <c r="G27" i="4" s="1"/>
  <c r="D27" i="4" s="1"/>
  <c r="F28" i="4"/>
  <c r="G28" i="4" s="1"/>
  <c r="D28" i="4" s="1"/>
  <c r="F29" i="4"/>
  <c r="G29" i="4" s="1"/>
  <c r="D29" i="4" s="1"/>
  <c r="F30" i="4"/>
  <c r="G30" i="4" s="1"/>
  <c r="D30" i="4" s="1"/>
  <c r="F31" i="4"/>
  <c r="F32" i="4"/>
  <c r="G32" i="4" s="1"/>
  <c r="D32" i="4" s="1"/>
  <c r="F33" i="4"/>
  <c r="G33" i="4" s="1"/>
  <c r="D33" i="4" s="1"/>
  <c r="F34" i="4"/>
  <c r="G34" i="4" s="1"/>
  <c r="D34" i="4" s="1"/>
  <c r="F35" i="4"/>
  <c r="G35" i="4" s="1"/>
  <c r="D35" i="4" s="1"/>
  <c r="F36" i="4"/>
  <c r="G36" i="4" s="1"/>
  <c r="D36" i="4" s="1"/>
  <c r="F37" i="4"/>
  <c r="G37" i="4" s="1"/>
  <c r="D37" i="4" s="1"/>
  <c r="F38" i="4"/>
  <c r="G38" i="4" s="1"/>
  <c r="D38" i="4" s="1"/>
  <c r="F39" i="4"/>
  <c r="F40" i="4"/>
  <c r="G40" i="4" s="1"/>
  <c r="D40" i="4" s="1"/>
  <c r="F41" i="4"/>
  <c r="G41" i="4" s="1"/>
  <c r="D41" i="4" s="1"/>
  <c r="F42" i="4"/>
  <c r="G42" i="4" s="1"/>
  <c r="D42" i="4" s="1"/>
  <c r="F43" i="4"/>
  <c r="G43" i="4" s="1"/>
  <c r="D43" i="4" s="1"/>
  <c r="F44" i="4"/>
  <c r="G44" i="4" s="1"/>
  <c r="D44" i="4" s="1"/>
  <c r="F45" i="4"/>
  <c r="G45" i="4" s="1"/>
  <c r="D45" i="4" s="1"/>
  <c r="F46" i="4"/>
  <c r="G46" i="4" s="1"/>
  <c r="D46" i="4" s="1"/>
  <c r="F47" i="4"/>
  <c r="F48" i="4"/>
  <c r="G48" i="4" s="1"/>
  <c r="D48" i="4" s="1"/>
  <c r="F49" i="4"/>
  <c r="G49" i="4" s="1"/>
  <c r="D49" i="4" s="1"/>
  <c r="F50" i="4"/>
  <c r="G50" i="4" s="1"/>
  <c r="D50" i="4" s="1"/>
  <c r="F51" i="4"/>
  <c r="G51" i="4" s="1"/>
  <c r="D51" i="4" s="1"/>
  <c r="F52" i="4"/>
  <c r="G52" i="4" s="1"/>
  <c r="D52" i="4" s="1"/>
  <c r="F53" i="4"/>
  <c r="G53" i="4" s="1"/>
  <c r="D53" i="4" s="1"/>
  <c r="F54" i="4"/>
  <c r="G54" i="4" s="1"/>
  <c r="D54" i="4" s="1"/>
  <c r="F55" i="4"/>
  <c r="F56" i="4"/>
  <c r="G56" i="4" s="1"/>
  <c r="D56" i="4" s="1"/>
  <c r="F57" i="4"/>
  <c r="G57" i="4" s="1"/>
  <c r="D57" i="4" s="1"/>
  <c r="F58" i="4"/>
  <c r="G58" i="4" s="1"/>
  <c r="D58" i="4" s="1"/>
  <c r="F59" i="4"/>
  <c r="G59" i="4" s="1"/>
  <c r="D59" i="4" s="1"/>
  <c r="F60" i="4"/>
  <c r="G60" i="4" s="1"/>
  <c r="D60" i="4" s="1"/>
  <c r="F61" i="4"/>
  <c r="G61" i="4" s="1"/>
  <c r="D61" i="4" s="1"/>
  <c r="F62" i="4"/>
  <c r="G62" i="4" s="1"/>
  <c r="D62" i="4" s="1"/>
  <c r="F63" i="4"/>
  <c r="F64" i="4"/>
  <c r="G64" i="4" s="1"/>
  <c r="D64" i="4" s="1"/>
  <c r="F65" i="4"/>
  <c r="G65" i="4" s="1"/>
  <c r="D65" i="4" s="1"/>
  <c r="F66" i="4"/>
  <c r="G66" i="4" s="1"/>
  <c r="D66" i="4" s="1"/>
  <c r="F67" i="4"/>
  <c r="G67" i="4" s="1"/>
  <c r="D67" i="4" s="1"/>
  <c r="F68" i="4"/>
  <c r="G68" i="4" s="1"/>
  <c r="D68" i="4" s="1"/>
  <c r="F69" i="4"/>
  <c r="G69" i="4" s="1"/>
  <c r="D69" i="4" s="1"/>
  <c r="F70" i="4"/>
  <c r="G70" i="4" s="1"/>
  <c r="D70" i="4" s="1"/>
  <c r="F71" i="4"/>
  <c r="F72" i="4"/>
  <c r="G72" i="4" s="1"/>
  <c r="D72" i="4" s="1"/>
  <c r="F73" i="4"/>
  <c r="G73" i="4" s="1"/>
  <c r="D73" i="4" s="1"/>
  <c r="F74" i="4"/>
  <c r="G74" i="4" s="1"/>
  <c r="D74" i="4" s="1"/>
  <c r="F75" i="4"/>
  <c r="G75" i="4" s="1"/>
  <c r="D75" i="4" s="1"/>
  <c r="F76" i="4"/>
  <c r="G76" i="4" s="1"/>
  <c r="D76" i="4" s="1"/>
  <c r="F77" i="4"/>
  <c r="G77" i="4" s="1"/>
  <c r="D77" i="4" s="1"/>
  <c r="F78" i="4"/>
  <c r="G78" i="4" s="1"/>
  <c r="D78" i="4" s="1"/>
  <c r="F79" i="4"/>
  <c r="F80" i="4"/>
  <c r="G80" i="4" s="1"/>
  <c r="D80" i="4" s="1"/>
  <c r="F81" i="4"/>
  <c r="G81" i="4" s="1"/>
  <c r="D81" i="4" s="1"/>
  <c r="F82" i="4"/>
  <c r="G82" i="4" s="1"/>
  <c r="D82" i="4" s="1"/>
  <c r="F83" i="4"/>
  <c r="G83" i="4" s="1"/>
  <c r="D83" i="4" s="1"/>
  <c r="F84" i="4"/>
  <c r="G84" i="4" s="1"/>
  <c r="D84" i="4" s="1"/>
  <c r="F85" i="4"/>
  <c r="G85" i="4" s="1"/>
  <c r="D85" i="4" s="1"/>
  <c r="F86" i="4"/>
  <c r="G86" i="4" s="1"/>
  <c r="D86" i="4" s="1"/>
  <c r="F87" i="4"/>
  <c r="F88" i="4"/>
  <c r="G88" i="4" s="1"/>
  <c r="D88" i="4" s="1"/>
  <c r="F89" i="4"/>
  <c r="G89" i="4" s="1"/>
  <c r="D89" i="4" s="1"/>
  <c r="F90" i="4"/>
  <c r="G90" i="4" s="1"/>
  <c r="D90" i="4" s="1"/>
  <c r="F91" i="4"/>
  <c r="G91" i="4" s="1"/>
  <c r="D91" i="4" s="1"/>
  <c r="F92" i="4"/>
  <c r="G92" i="4" s="1"/>
  <c r="D92" i="4" s="1"/>
  <c r="F93" i="4"/>
  <c r="G93" i="4" s="1"/>
  <c r="D93" i="4" s="1"/>
  <c r="F94" i="4"/>
  <c r="G94" i="4" s="1"/>
  <c r="D94" i="4" s="1"/>
  <c r="F95" i="4"/>
  <c r="F96" i="4"/>
  <c r="G96" i="4" s="1"/>
  <c r="D96" i="4" s="1"/>
  <c r="F97" i="4"/>
  <c r="G97" i="4" s="1"/>
  <c r="D97" i="4" s="1"/>
  <c r="F98" i="4"/>
  <c r="G98" i="4" s="1"/>
  <c r="D98" i="4" s="1"/>
  <c r="F99" i="4"/>
  <c r="G99" i="4" s="1"/>
  <c r="D99" i="4" s="1"/>
  <c r="F100" i="4"/>
  <c r="G100" i="4" s="1"/>
  <c r="D100" i="4" s="1"/>
  <c r="F101" i="4"/>
  <c r="G101" i="4" s="1"/>
  <c r="D101" i="4" s="1"/>
  <c r="F102" i="4"/>
  <c r="G102" i="4" s="1"/>
  <c r="D102" i="4" s="1"/>
  <c r="F103" i="4"/>
  <c r="F104" i="4"/>
  <c r="G104" i="4" s="1"/>
  <c r="D104" i="4" s="1"/>
  <c r="F105" i="4"/>
  <c r="G105" i="4" s="1"/>
  <c r="D105" i="4" s="1"/>
  <c r="F106" i="4"/>
  <c r="G106" i="4" s="1"/>
  <c r="D106" i="4" s="1"/>
  <c r="F107" i="4"/>
  <c r="G107" i="4" s="1"/>
  <c r="D107" i="4" s="1"/>
  <c r="F108" i="4"/>
  <c r="G108" i="4" s="1"/>
  <c r="D108" i="4" s="1"/>
  <c r="F109" i="4"/>
  <c r="G109" i="4" s="1"/>
  <c r="D109" i="4" s="1"/>
  <c r="F110" i="4"/>
  <c r="G110" i="4" s="1"/>
  <c r="D110" i="4" s="1"/>
  <c r="F111" i="4"/>
  <c r="F112" i="4"/>
  <c r="G112" i="4" s="1"/>
  <c r="D112" i="4" s="1"/>
  <c r="F113" i="4"/>
  <c r="G113" i="4" s="1"/>
  <c r="D113" i="4" s="1"/>
  <c r="F114" i="4"/>
  <c r="G114" i="4" s="1"/>
  <c r="D114" i="4" s="1"/>
  <c r="F115" i="4"/>
  <c r="G115" i="4" s="1"/>
  <c r="D115" i="4" s="1"/>
  <c r="F116" i="4"/>
  <c r="G116" i="4" s="1"/>
  <c r="D116" i="4" s="1"/>
  <c r="F117" i="4"/>
  <c r="G117" i="4" s="1"/>
  <c r="D117" i="4" s="1"/>
  <c r="F118" i="4"/>
  <c r="G118" i="4" s="1"/>
  <c r="D118" i="4" s="1"/>
  <c r="F119" i="4"/>
  <c r="F120" i="4"/>
  <c r="G120" i="4" s="1"/>
  <c r="D120" i="4" s="1"/>
  <c r="F121" i="4"/>
  <c r="G121" i="4" s="1"/>
  <c r="D121" i="4" s="1"/>
  <c r="F122" i="4"/>
  <c r="G122" i="4" s="1"/>
  <c r="D122" i="4" s="1"/>
  <c r="F123" i="4"/>
  <c r="G123" i="4" s="1"/>
  <c r="D123" i="4" s="1"/>
  <c r="F124" i="4"/>
  <c r="G124" i="4" s="1"/>
  <c r="D124" i="4" s="1"/>
  <c r="F125" i="4"/>
  <c r="G125" i="4" s="1"/>
  <c r="D125" i="4" s="1"/>
  <c r="F126" i="4"/>
  <c r="G126" i="4" s="1"/>
  <c r="D126" i="4" s="1"/>
  <c r="F127" i="4"/>
  <c r="F128" i="4"/>
  <c r="G128" i="4" s="1"/>
  <c r="D128" i="4" s="1"/>
  <c r="F129" i="4"/>
  <c r="G129" i="4" s="1"/>
  <c r="D129" i="4" s="1"/>
  <c r="F130" i="4"/>
  <c r="G130" i="4" s="1"/>
  <c r="D130" i="4" s="1"/>
  <c r="F131" i="4"/>
  <c r="G131" i="4" s="1"/>
  <c r="D131" i="4" s="1"/>
  <c r="F132" i="4"/>
  <c r="G132" i="4" s="1"/>
  <c r="D132" i="4" s="1"/>
  <c r="F133" i="4"/>
  <c r="G133" i="4" s="1"/>
  <c r="D133" i="4" s="1"/>
  <c r="F134" i="4"/>
  <c r="G134" i="4" s="1"/>
  <c r="D134" i="4" s="1"/>
  <c r="F135" i="4"/>
  <c r="F136" i="4"/>
  <c r="G136" i="4" s="1"/>
  <c r="D136" i="4" s="1"/>
  <c r="F137" i="4"/>
  <c r="G137" i="4" s="1"/>
  <c r="D137" i="4" s="1"/>
  <c r="F138" i="4"/>
  <c r="G138" i="4" s="1"/>
  <c r="D138" i="4" s="1"/>
  <c r="F139" i="4"/>
  <c r="G139" i="4" s="1"/>
  <c r="D139" i="4" s="1"/>
  <c r="F140" i="4"/>
  <c r="G140" i="4" s="1"/>
  <c r="D140" i="4" s="1"/>
  <c r="F141" i="4"/>
  <c r="G141" i="4" s="1"/>
  <c r="D141" i="4" s="1"/>
  <c r="F142" i="4"/>
  <c r="G142" i="4" s="1"/>
  <c r="D142" i="4" s="1"/>
  <c r="F143" i="4"/>
  <c r="F144" i="4"/>
  <c r="G144" i="4" s="1"/>
  <c r="D144" i="4" s="1"/>
  <c r="F145" i="4"/>
  <c r="G145" i="4" s="1"/>
  <c r="D145" i="4" s="1"/>
  <c r="F146" i="4"/>
  <c r="G146" i="4" s="1"/>
  <c r="D146" i="4" s="1"/>
  <c r="F147" i="4"/>
  <c r="G147" i="4" s="1"/>
  <c r="D147" i="4" s="1"/>
  <c r="F148" i="4"/>
  <c r="G148" i="4" s="1"/>
  <c r="D148" i="4" s="1"/>
  <c r="F149" i="4"/>
  <c r="G149" i="4" s="1"/>
  <c r="D149" i="4" s="1"/>
  <c r="F3" i="4"/>
  <c r="F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2" i="4"/>
  <c r="E13" i="7" l="1"/>
  <c r="E10" i="7"/>
  <c r="E27" i="7"/>
  <c r="E7" i="7"/>
  <c r="E5" i="7"/>
  <c r="E15" i="7"/>
  <c r="E33" i="7"/>
  <c r="E35" i="7"/>
  <c r="E2" i="7"/>
  <c r="E36" i="7"/>
  <c r="E110" i="6"/>
  <c r="E84" i="6"/>
  <c r="E112" i="6"/>
  <c r="E111" i="6"/>
  <c r="E49" i="6"/>
  <c r="E80" i="6"/>
  <c r="E130" i="6"/>
  <c r="E79" i="6"/>
  <c r="E133" i="6"/>
  <c r="E132" i="6"/>
  <c r="E15" i="6"/>
  <c r="E65" i="6"/>
  <c r="E129" i="6"/>
  <c r="E98" i="6"/>
  <c r="E47" i="6"/>
  <c r="E64" i="6"/>
  <c r="E117" i="6"/>
  <c r="E131" i="6"/>
  <c r="E101" i="6"/>
  <c r="H103" i="4"/>
  <c r="E103" i="4" s="1"/>
  <c r="G2" i="4"/>
  <c r="D2" i="4" s="1"/>
  <c r="G143" i="4"/>
  <c r="D143" i="4" s="1"/>
  <c r="G135" i="4"/>
  <c r="D135" i="4" s="1"/>
  <c r="G127" i="4"/>
  <c r="D127" i="4" s="1"/>
  <c r="G119" i="4"/>
  <c r="D119" i="4" s="1"/>
  <c r="G111" i="4"/>
  <c r="D111" i="4" s="1"/>
  <c r="G103" i="4"/>
  <c r="D103" i="4" s="1"/>
  <c r="G95" i="4"/>
  <c r="D95" i="4" s="1"/>
  <c r="G87" i="4"/>
  <c r="D87" i="4" s="1"/>
  <c r="G79" i="4"/>
  <c r="D79" i="4" s="1"/>
  <c r="G71" i="4"/>
  <c r="D71" i="4" s="1"/>
  <c r="G63" i="4"/>
  <c r="D63" i="4" s="1"/>
  <c r="G55" i="4"/>
  <c r="D55" i="4" s="1"/>
  <c r="G47" i="4"/>
  <c r="D47" i="4" s="1"/>
  <c r="G39" i="4"/>
  <c r="D39" i="4" s="1"/>
  <c r="G31" i="4"/>
  <c r="D31" i="4" s="1"/>
  <c r="G23" i="4"/>
  <c r="D23" i="4" s="1"/>
  <c r="G15" i="4"/>
  <c r="D15" i="4" s="1"/>
  <c r="G7" i="4"/>
  <c r="D7" i="4" s="1"/>
  <c r="H142" i="4"/>
  <c r="E142" i="4" s="1"/>
  <c r="H134" i="4"/>
  <c r="E134" i="4" s="1"/>
  <c r="H126" i="4"/>
  <c r="E126" i="4" s="1"/>
  <c r="H118" i="4"/>
  <c r="E118" i="4" s="1"/>
  <c r="H110" i="4"/>
  <c r="E110" i="4" s="1"/>
  <c r="H102" i="4"/>
  <c r="E102" i="4" s="1"/>
  <c r="H94" i="4"/>
  <c r="E94" i="4" s="1"/>
  <c r="H86" i="4"/>
  <c r="E86" i="4" s="1"/>
  <c r="H78" i="4"/>
  <c r="E78" i="4" s="1"/>
  <c r="H70" i="4"/>
  <c r="E70" i="4" s="1"/>
  <c r="H62" i="4"/>
  <c r="E62" i="4" s="1"/>
  <c r="H54" i="4"/>
  <c r="E54" i="4" s="1"/>
  <c r="H46" i="4"/>
  <c r="E46" i="4" s="1"/>
  <c r="H38" i="4"/>
  <c r="E38" i="4" s="1"/>
  <c r="H30" i="4"/>
  <c r="E30" i="4" s="1"/>
  <c r="H22" i="4"/>
  <c r="E22" i="4" s="1"/>
  <c r="H14" i="4"/>
  <c r="E14" i="4" s="1"/>
  <c r="H6" i="4"/>
  <c r="E6" i="4" s="1"/>
  <c r="G3" i="4"/>
  <c r="D3" i="4" s="1"/>
  <c r="H149" i="4"/>
  <c r="E149" i="4" s="1"/>
  <c r="H141" i="4"/>
  <c r="E141" i="4" s="1"/>
  <c r="H133" i="4"/>
  <c r="E133" i="4" s="1"/>
  <c r="H125" i="4"/>
  <c r="E125" i="4" s="1"/>
  <c r="H117" i="4"/>
  <c r="E117" i="4" s="1"/>
  <c r="H109" i="4"/>
  <c r="E109" i="4" s="1"/>
  <c r="H101" i="4"/>
  <c r="E101" i="4" s="1"/>
  <c r="H93" i="4"/>
  <c r="E93" i="4" s="1"/>
  <c r="H85" i="4"/>
  <c r="E85" i="4" s="1"/>
  <c r="H77" i="4"/>
  <c r="E77" i="4" s="1"/>
  <c r="H69" i="4"/>
  <c r="E69" i="4" s="1"/>
  <c r="H61" i="4"/>
  <c r="E61" i="4" s="1"/>
  <c r="H53" i="4"/>
  <c r="E53" i="4" s="1"/>
  <c r="H45" i="4"/>
  <c r="E45" i="4" s="1"/>
  <c r="H37" i="4"/>
  <c r="E37" i="4" s="1"/>
  <c r="H29" i="4"/>
  <c r="E29" i="4" s="1"/>
  <c r="H21" i="4"/>
  <c r="E21" i="4" s="1"/>
  <c r="H13" i="4"/>
  <c r="E13" i="4" s="1"/>
  <c r="H5" i="4"/>
  <c r="E5" i="4" s="1"/>
  <c r="H148" i="4"/>
  <c r="E148" i="4" s="1"/>
  <c r="H140" i="4"/>
  <c r="E140" i="4" s="1"/>
  <c r="H132" i="4"/>
  <c r="E132" i="4" s="1"/>
  <c r="H124" i="4"/>
  <c r="E124" i="4" s="1"/>
  <c r="H116" i="4"/>
  <c r="E116" i="4" s="1"/>
  <c r="H108" i="4"/>
  <c r="E108" i="4" s="1"/>
  <c r="H100" i="4"/>
  <c r="E100" i="4" s="1"/>
  <c r="H92" i="4"/>
  <c r="E92" i="4" s="1"/>
  <c r="H84" i="4"/>
  <c r="E84" i="4" s="1"/>
  <c r="H76" i="4"/>
  <c r="E76" i="4" s="1"/>
  <c r="H68" i="4"/>
  <c r="E68" i="4" s="1"/>
  <c r="H60" i="4"/>
  <c r="E60" i="4" s="1"/>
  <c r="H52" i="4"/>
  <c r="E52" i="4" s="1"/>
  <c r="H44" i="4"/>
  <c r="E44" i="4" s="1"/>
  <c r="H36" i="4"/>
  <c r="E36" i="4" s="1"/>
  <c r="H28" i="4"/>
  <c r="E28" i="4" s="1"/>
  <c r="H20" i="4"/>
  <c r="E20" i="4" s="1"/>
  <c r="H12" i="4"/>
  <c r="E12" i="4" s="1"/>
  <c r="H4" i="4"/>
  <c r="E4" i="4" s="1"/>
  <c r="H147" i="4"/>
  <c r="E147" i="4" s="1"/>
  <c r="H139" i="4"/>
  <c r="E139" i="4" s="1"/>
  <c r="H131" i="4"/>
  <c r="E131" i="4" s="1"/>
  <c r="H123" i="4"/>
  <c r="E123" i="4" s="1"/>
  <c r="H115" i="4"/>
  <c r="E115" i="4" s="1"/>
  <c r="H107" i="4"/>
  <c r="E107" i="4" s="1"/>
  <c r="H99" i="4"/>
  <c r="E99" i="4" s="1"/>
  <c r="H91" i="4"/>
  <c r="E91" i="4" s="1"/>
  <c r="H83" i="4"/>
  <c r="E83" i="4" s="1"/>
  <c r="H75" i="4"/>
  <c r="E75" i="4" s="1"/>
  <c r="H67" i="4"/>
  <c r="E67" i="4" s="1"/>
  <c r="H59" i="4"/>
  <c r="E59" i="4" s="1"/>
  <c r="H51" i="4"/>
  <c r="E51" i="4" s="1"/>
  <c r="H43" i="4"/>
  <c r="E43" i="4" s="1"/>
  <c r="H35" i="4"/>
  <c r="E35" i="4" s="1"/>
  <c r="H27" i="4"/>
  <c r="E27" i="4" s="1"/>
  <c r="H19" i="4"/>
  <c r="E19" i="4" s="1"/>
  <c r="H11" i="4"/>
  <c r="E11" i="4" s="1"/>
  <c r="H146" i="4"/>
  <c r="E146" i="4" s="1"/>
  <c r="H138" i="4"/>
  <c r="E138" i="4" s="1"/>
  <c r="H130" i="4"/>
  <c r="E130" i="4" s="1"/>
  <c r="H122" i="4"/>
  <c r="E122" i="4" s="1"/>
  <c r="H114" i="4"/>
  <c r="E114" i="4" s="1"/>
  <c r="H106" i="4"/>
  <c r="E106" i="4" s="1"/>
  <c r="H98" i="4"/>
  <c r="E98" i="4" s="1"/>
  <c r="H90" i="4"/>
  <c r="E90" i="4" s="1"/>
  <c r="H82" i="4"/>
  <c r="E82" i="4" s="1"/>
  <c r="H74" i="4"/>
  <c r="E74" i="4" s="1"/>
  <c r="H66" i="4"/>
  <c r="E66" i="4" s="1"/>
  <c r="H58" i="4"/>
  <c r="E58" i="4" s="1"/>
  <c r="H50" i="4"/>
  <c r="E50" i="4" s="1"/>
  <c r="H42" i="4"/>
  <c r="E42" i="4" s="1"/>
  <c r="H34" i="4"/>
  <c r="E34" i="4" s="1"/>
  <c r="H26" i="4"/>
  <c r="E26" i="4" s="1"/>
  <c r="H18" i="4"/>
  <c r="E18" i="4" s="1"/>
  <c r="H10" i="4"/>
  <c r="E10" i="4" s="1"/>
  <c r="H145" i="4"/>
  <c r="E145" i="4" s="1"/>
  <c r="H137" i="4"/>
  <c r="E137" i="4" s="1"/>
  <c r="H129" i="4"/>
  <c r="E129" i="4" s="1"/>
  <c r="H121" i="4"/>
  <c r="E121" i="4" s="1"/>
  <c r="H113" i="4"/>
  <c r="E113" i="4" s="1"/>
  <c r="H105" i="4"/>
  <c r="E105" i="4" s="1"/>
  <c r="H97" i="4"/>
  <c r="E97" i="4" s="1"/>
  <c r="H89" i="4"/>
  <c r="E89" i="4" s="1"/>
  <c r="H81" i="4"/>
  <c r="E81" i="4" s="1"/>
  <c r="H73" i="4"/>
  <c r="E73" i="4" s="1"/>
  <c r="H65" i="4"/>
  <c r="E65" i="4" s="1"/>
  <c r="H57" i="4"/>
  <c r="E57" i="4" s="1"/>
  <c r="H49" i="4"/>
  <c r="E49" i="4" s="1"/>
  <c r="H41" i="4"/>
  <c r="E41" i="4" s="1"/>
  <c r="H33" i="4"/>
  <c r="E33" i="4" s="1"/>
  <c r="H25" i="4"/>
  <c r="E25" i="4" s="1"/>
  <c r="H17" i="4"/>
  <c r="E17" i="4" s="1"/>
  <c r="H9" i="4"/>
  <c r="E9" i="4" s="1"/>
  <c r="H144" i="4"/>
  <c r="E144" i="4" s="1"/>
  <c r="H136" i="4"/>
  <c r="E136" i="4" s="1"/>
  <c r="H128" i="4"/>
  <c r="E128" i="4" s="1"/>
  <c r="H120" i="4"/>
  <c r="E120" i="4" s="1"/>
  <c r="H112" i="4"/>
  <c r="E112" i="4" s="1"/>
  <c r="H104" i="4"/>
  <c r="E104" i="4" s="1"/>
  <c r="H96" i="4"/>
  <c r="E96" i="4" s="1"/>
  <c r="H88" i="4"/>
  <c r="E88" i="4" s="1"/>
  <c r="H80" i="4"/>
  <c r="E80" i="4" s="1"/>
  <c r="H72" i="4"/>
  <c r="E72" i="4" s="1"/>
  <c r="H64" i="4"/>
  <c r="E64" i="4" s="1"/>
  <c r="H56" i="4"/>
  <c r="E56" i="4" s="1"/>
  <c r="H48" i="4"/>
  <c r="E48" i="4" s="1"/>
  <c r="H40" i="4"/>
  <c r="E40" i="4" s="1"/>
  <c r="H32" i="4"/>
  <c r="E32" i="4" s="1"/>
  <c r="H24" i="4"/>
  <c r="E24" i="4" s="1"/>
  <c r="H16" i="4"/>
  <c r="E16" i="4" s="1"/>
  <c r="H8" i="4"/>
  <c r="E8" i="4" s="1"/>
  <c r="H31" i="4" l="1"/>
  <c r="E31" i="4" s="1"/>
  <c r="H39" i="4"/>
  <c r="E39" i="4" s="1"/>
  <c r="H47" i="4"/>
  <c r="E47" i="4" s="1"/>
  <c r="H55" i="4"/>
  <c r="E55" i="4" s="1"/>
  <c r="H95" i="4"/>
  <c r="E95" i="4" s="1"/>
  <c r="H111" i="4"/>
  <c r="E111" i="4" s="1"/>
  <c r="H119" i="4"/>
  <c r="E119" i="4" s="1"/>
  <c r="H3" i="4"/>
  <c r="E3" i="4" s="1"/>
  <c r="H63" i="4"/>
  <c r="E63" i="4" s="1"/>
  <c r="H127" i="4"/>
  <c r="E127" i="4" s="1"/>
  <c r="H7" i="4"/>
  <c r="E7" i="4" s="1"/>
  <c r="H71" i="4"/>
  <c r="E71" i="4" s="1"/>
  <c r="H135" i="4"/>
  <c r="E135" i="4" s="1"/>
  <c r="H15" i="4"/>
  <c r="E15" i="4" s="1"/>
  <c r="H79" i="4"/>
  <c r="E79" i="4" s="1"/>
  <c r="H143" i="4"/>
  <c r="E143" i="4" s="1"/>
  <c r="H23" i="4"/>
  <c r="E23" i="4" s="1"/>
  <c r="H87" i="4"/>
  <c r="E87" i="4" s="1"/>
  <c r="H2" i="4"/>
  <c r="E2" i="4" s="1"/>
</calcChain>
</file>

<file path=xl/sharedStrings.xml><?xml version="1.0" encoding="utf-8"?>
<sst xmlns="http://schemas.openxmlformats.org/spreadsheetml/2006/main" count="122" uniqueCount="51">
  <si>
    <t>Figure 3: Generation capacities and power generation of the efficient portfolio under different instruments</t>
  </si>
  <si>
    <t>Row</t>
  </si>
  <si>
    <t>Lignite</t>
  </si>
  <si>
    <t>Coal</t>
  </si>
  <si>
    <t>CCGT</t>
  </si>
  <si>
    <t>OCGT</t>
  </si>
  <si>
    <t>Solar</t>
  </si>
  <si>
    <t>CO2_Cap</t>
  </si>
  <si>
    <t>Min_RES_Quota</t>
  </si>
  <si>
    <t>CO2_Tax</t>
  </si>
  <si>
    <t>FIT</t>
  </si>
  <si>
    <t>Capacity [GW]</t>
  </si>
  <si>
    <t>Generation [GW]</t>
  </si>
  <si>
    <t>Wind Onshore</t>
  </si>
  <si>
    <t>Wind Offshore</t>
  </si>
  <si>
    <t>Max_Load</t>
  </si>
  <si>
    <t>Total_Demand</t>
  </si>
  <si>
    <t>Figure 4: Capacity and volume of storage installations in the efficient portfolio under different instruments</t>
  </si>
  <si>
    <t>LitIon</t>
  </si>
  <si>
    <t>PHS</t>
  </si>
  <si>
    <t>Volume [GWh]</t>
  </si>
  <si>
    <t>Figure 5: Cost structure of the optimal portfolio under different instruments</t>
  </si>
  <si>
    <t>Costs_K_G</t>
  </si>
  <si>
    <t>Costs_K_S_ch</t>
  </si>
  <si>
    <t>Costs_V_S</t>
  </si>
  <si>
    <t>Costs_op_fu_G_C</t>
  </si>
  <si>
    <t>Costs_op_em_G_C</t>
  </si>
  <si>
    <t>Costs_VolL</t>
  </si>
  <si>
    <t>Total_CO2_Emissions</t>
  </si>
  <si>
    <t>Lignite-20%</t>
  </si>
  <si>
    <t>Pol_Inst</t>
  </si>
  <si>
    <t>ID</t>
  </si>
  <si>
    <t>Instr</t>
  </si>
  <si>
    <t>Technologie</t>
  </si>
  <si>
    <t>Shock</t>
  </si>
  <si>
    <t>Shock_Strenght_ID</t>
  </si>
  <si>
    <t>Shock_Strength</t>
  </si>
  <si>
    <t>Techno</t>
  </si>
  <si>
    <t>Gas</t>
  </si>
  <si>
    <t>Hardcoal</t>
  </si>
  <si>
    <t>Demand</t>
  </si>
  <si>
    <t>Wind_Onshore</t>
  </si>
  <si>
    <t>Wind_Offshore</t>
  </si>
  <si>
    <t>Lit_Ion</t>
  </si>
  <si>
    <t>PSH</t>
  </si>
  <si>
    <t>no</t>
  </si>
  <si>
    <t>Total_System_Cost</t>
  </si>
  <si>
    <t>PV</t>
  </si>
  <si>
    <t>Batteries -&gt; Lit- ION</t>
  </si>
  <si>
    <t>Extra Demand Grafik</t>
  </si>
  <si>
    <t>Mean_Quantity_El_Price_Enduser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</si>
</sst>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/>
    <xf numFmtId="0" fontId="0" fillId="2" borderId="0" xfId="0" applyFill="1"/>
    <xf numFmtId="9" fontId="0" fillId="2" borderId="0" xfId="1" quotePrefix="1" applyFont="1" applyFill="1"/>
    <xf numFmtId="0" fontId="0" fillId="3" borderId="0" xfId="0" applyFill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9" fontId="2" fillId="2" borderId="0" xfId="1" quotePrefix="1" applyFont="1" applyFill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9" fontId="3" fillId="2" borderId="0" xfId="1" quotePrefix="1" applyFont="1" applyFill="1"/>
  </cellXfs>
  <cellStyles count="2">
    <cellStyle name="Normal" xfId="0" builtinId="0"/>
    <cellStyle name="Per cent" xfId="1" builtinId="5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sv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sv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228600</xdr:colOff>
      <xdr:row>2</xdr:row>
      <xdr:rowOff>57150</xdr:rowOff>
    </xdr:from>
    <xdr:to>
      <xdr:col>20</xdr:col>
      <xdr:colOff>498475</xdr:colOff>
      <xdr:row>30</xdr:row>
      <xdr:rowOff>114300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52EEBCE-EC79-483D-A5F2-B25CFEDB7A6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rcRect l="6779" t="5511" r="19312"/>
        <a:stretch>
          <a:fillRect/>
        </a:stretch>
      </xdr:blipFill>
      <xdr:spPr>
        <a:xfrm>
          <a:off x="8801100" y="438150"/>
          <a:ext cx="8524875" cy="5391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</xdr:row>
      <xdr:rowOff>0</xdr:rowOff>
    </xdr:from>
    <xdr:to>
      <xdr:col>18</xdr:col>
      <xdr:colOff>126365</xdr:colOff>
      <xdr:row>24</xdr:row>
      <xdr:rowOff>15875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1DE2298A-2F06-48F0-BEB3-0029DC2A4B8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rcRect l="6349" t="5820" r="6878"/>
        <a:stretch>
          <a:fillRect/>
        </a:stretch>
      </xdr:blipFill>
      <xdr:spPr>
        <a:xfrm>
          <a:off x="10668000" y="1143000"/>
          <a:ext cx="3174365" cy="34448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5</xdr:row>
      <xdr:rowOff>0</xdr:rowOff>
    </xdr:from>
    <xdr:to>
      <xdr:col>20</xdr:col>
      <xdr:colOff>425450</xdr:colOff>
      <xdr:row>25</xdr:row>
      <xdr:rowOff>15875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384A71DD-7CBE-47FA-83F2-6C31CE6E1EDA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rcRect t="4233" r="3880"/>
        <a:stretch/>
      </xdr:blipFill>
      <xdr:spPr bwMode="auto">
        <a:xfrm>
          <a:off x="9906000" y="952500"/>
          <a:ext cx="5759450" cy="38258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12700</xdr:colOff>
      <xdr:row>2</xdr:row>
      <xdr:rowOff>14286</xdr:rowOff>
    </xdr:from>
    <xdr:to>
      <xdr:col>18</xdr:col>
      <xdr:colOff>0</xdr:colOff>
      <xdr:row>28</xdr:row>
      <xdr:rowOff>114300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8DEB57A-23CF-450B-A170-903CEA074BB2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rcRect l="7441" t="2315" r="17659" b="8069"/>
        <a:stretch/>
      </xdr:blipFill>
      <xdr:spPr bwMode="auto">
        <a:xfrm>
          <a:off x="7950200" y="395286"/>
          <a:ext cx="7416800" cy="505301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101600</xdr:colOff>
      <xdr:row>0</xdr:row>
      <xdr:rowOff>0</xdr:rowOff>
    </xdr:from>
    <xdr:ext cx="7594600" cy="5765800"/>
    <xdr:pic>
      <xdr:nvPicPr>
        <xdr:cNvPr id="4" name="Grafik 1">
          <a:extLst>
            <a:ext uri="{FF2B5EF4-FFF2-40B4-BE49-F238E27FC236}">
              <a16:creationId xmlns:a16="http://schemas.microsoft.com/office/drawing/2014/main" id="{19925E05-C3BE-D848-A128-5A5BAA4E293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41500" y="0"/>
          <a:ext cx="7594600" cy="57658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6</xdr:row>
      <xdr:rowOff>0</xdr:rowOff>
    </xdr:from>
    <xdr:to>
      <xdr:col>18</xdr:col>
      <xdr:colOff>374650</xdr:colOff>
      <xdr:row>26</xdr:row>
      <xdr:rowOff>184150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3672D34E-0341-574F-A1FA-17419944773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88900" y="1143000"/>
          <a:ext cx="5327650" cy="39941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56AA40-5209-49CB-835F-743C456FD713}" name="PolInst" displayName="PolInst" ref="B2:C6" totalsRowShown="0">
  <autoFilter ref="B2:C6" xr:uid="{2DE17362-7D3F-4FEB-8720-711C158242E6}"/>
  <tableColumns count="2">
    <tableColumn id="1" xr3:uid="{1ACD8A75-37AB-45BC-99AF-BF9250EED7F8}" name="ID"/>
    <tableColumn id="2" xr3:uid="{381C00FE-D41A-4CC8-BA87-C244F2B744C6}" name="Inst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BC26BE-6733-4F2C-A841-348CB2697D85}" name="Tabelle2" displayName="Tabelle2" ref="F2:G7" totalsRowShown="0">
  <autoFilter ref="F2:G7" xr:uid="{E3390F28-CE36-4BD2-9DB4-9563BC36653F}"/>
  <tableColumns count="2">
    <tableColumn id="1" xr3:uid="{629012CC-7168-4C01-A5A8-5C650EAF8771}" name="Shock_Strenght_ID"/>
    <tableColumn id="2" xr3:uid="{2CCB5FAE-31FC-4F15-B55A-6C4F8B981426}" name="Shock_Strength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7E044D-5529-4AB3-9EC6-8F4C6D27DE8F}" name="Tabelle3" displayName="Tabelle3" ref="B12:C22" totalsRowShown="0">
  <autoFilter ref="B12:C22" xr:uid="{BC6F54A1-E277-4FFE-859D-C0EA0999B6D1}"/>
  <tableColumns count="2">
    <tableColumn id="1" xr3:uid="{0784B4F4-3635-44DF-9850-717D90004EC6}" name="ID"/>
    <tableColumn id="2" xr3:uid="{E99DC463-9AB9-405E-B70C-BB517D6CC1F8}" name="Tech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19097-B0AA-4578-9AA3-938659215433}">
  <dimension ref="A1:I28"/>
  <sheetViews>
    <sheetView topLeftCell="F1" workbookViewId="0">
      <selection activeCell="B19" sqref="B19"/>
    </sheetView>
  </sheetViews>
  <sheetFormatPr baseColWidth="10" defaultRowHeight="15" x14ac:dyDescent="0.2"/>
  <cols>
    <col min="2" max="2" width="15" customWidth="1"/>
  </cols>
  <sheetData>
    <row r="1" spans="1:9" x14ac:dyDescent="0.2">
      <c r="A1" t="s">
        <v>0</v>
      </c>
    </row>
    <row r="4" spans="1:9" x14ac:dyDescent="0.2">
      <c r="B4" s="1"/>
      <c r="C4" s="1"/>
      <c r="D4" s="1"/>
      <c r="E4" s="1"/>
      <c r="F4" s="1"/>
      <c r="G4" s="1"/>
      <c r="H4" s="1"/>
      <c r="I4" s="1"/>
    </row>
    <row r="5" spans="1:9" x14ac:dyDescent="0.2">
      <c r="B5" s="3" t="s">
        <v>11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13</v>
      </c>
      <c r="H5" s="2" t="s">
        <v>14</v>
      </c>
      <c r="I5" s="2" t="s">
        <v>6</v>
      </c>
    </row>
    <row r="6" spans="1:9" x14ac:dyDescent="0.2">
      <c r="B6" s="3" t="s">
        <v>7</v>
      </c>
      <c r="C6" s="2">
        <v>0</v>
      </c>
      <c r="D6" s="2">
        <v>0</v>
      </c>
      <c r="E6" s="2">
        <v>52.123092759357959</v>
      </c>
      <c r="F6" s="2">
        <v>10.175332502239831</v>
      </c>
      <c r="G6" s="2">
        <v>90.667149228918717</v>
      </c>
      <c r="H6" s="2">
        <v>24.260754262732576</v>
      </c>
      <c r="I6" s="2">
        <v>90.117406304368316</v>
      </c>
    </row>
    <row r="7" spans="1:9" x14ac:dyDescent="0.2">
      <c r="B7" s="3" t="s">
        <v>8</v>
      </c>
      <c r="C7" s="2">
        <v>22.28330604951946</v>
      </c>
      <c r="D7" s="2">
        <v>0</v>
      </c>
      <c r="E7" s="2">
        <v>0.20935613458598692</v>
      </c>
      <c r="F7" s="2">
        <v>20.351670582131295</v>
      </c>
      <c r="G7" s="2">
        <v>77.289829271180849</v>
      </c>
      <c r="H7" s="2">
        <v>53.928767564361344</v>
      </c>
      <c r="I7" s="2">
        <v>159.35673568418738</v>
      </c>
    </row>
    <row r="8" spans="1:9" x14ac:dyDescent="0.2">
      <c r="B8" s="3" t="s">
        <v>9</v>
      </c>
      <c r="C8" s="2">
        <v>0</v>
      </c>
      <c r="D8" s="2">
        <v>0</v>
      </c>
      <c r="E8" s="2">
        <v>52.125982727399602</v>
      </c>
      <c r="F8" s="2">
        <v>10.172969399875344</v>
      </c>
      <c r="G8" s="2">
        <v>90.687582100110234</v>
      </c>
      <c r="H8" s="2">
        <v>24.252011741742848</v>
      </c>
      <c r="I8" s="2">
        <v>90.077492798125888</v>
      </c>
    </row>
    <row r="9" spans="1:9" x14ac:dyDescent="0.2">
      <c r="B9" s="3" t="s">
        <v>10</v>
      </c>
      <c r="C9" s="2">
        <v>25.765759243384633</v>
      </c>
      <c r="D9" s="2">
        <v>0</v>
      </c>
      <c r="E9" s="2">
        <v>6.4169716633843263</v>
      </c>
      <c r="F9" s="2">
        <v>22.18142625802173</v>
      </c>
      <c r="G9" s="2">
        <v>86.371351500000003</v>
      </c>
      <c r="H9" s="2">
        <v>60.265433999999999</v>
      </c>
      <c r="I9" s="2">
        <v>178.08111225000002</v>
      </c>
    </row>
    <row r="11" spans="1:9" x14ac:dyDescent="0.2">
      <c r="B11" s="3" t="s">
        <v>12</v>
      </c>
      <c r="C11" s="3" t="s">
        <v>2</v>
      </c>
      <c r="D11" s="3" t="s">
        <v>3</v>
      </c>
      <c r="E11" s="3" t="s">
        <v>4</v>
      </c>
      <c r="F11" s="3" t="s">
        <v>5</v>
      </c>
      <c r="G11" s="3" t="s">
        <v>13</v>
      </c>
      <c r="H11" s="3" t="s">
        <v>14</v>
      </c>
      <c r="I11" s="3" t="s">
        <v>6</v>
      </c>
    </row>
    <row r="12" spans="1:9" x14ac:dyDescent="0.2">
      <c r="B12" s="3" t="s">
        <v>7</v>
      </c>
      <c r="C12" s="3">
        <v>0</v>
      </c>
      <c r="D12" s="3">
        <v>0</v>
      </c>
      <c r="E12" s="3">
        <v>218.82129116443068</v>
      </c>
      <c r="F12" s="3">
        <v>2.0669361835911801</v>
      </c>
      <c r="G12" s="3">
        <v>163.19943128237787</v>
      </c>
      <c r="H12" s="3">
        <v>84.911482209877207</v>
      </c>
      <c r="I12" s="3">
        <v>81.10978467991049</v>
      </c>
    </row>
    <row r="13" spans="1:9" x14ac:dyDescent="0.2">
      <c r="B13" s="3" t="s">
        <v>8</v>
      </c>
      <c r="C13" s="3">
        <v>88.225293798537692</v>
      </c>
      <c r="D13" s="3">
        <v>0</v>
      </c>
      <c r="E13" s="3">
        <v>0.25007917082690212</v>
      </c>
      <c r="F13" s="3">
        <v>12.323896833645017</v>
      </c>
      <c r="G13" s="3">
        <v>139.12046742664776</v>
      </c>
      <c r="H13" s="3">
        <v>188.74811302450013</v>
      </c>
      <c r="I13" s="3">
        <v>143.42834585121994</v>
      </c>
    </row>
    <row r="14" spans="1:9" x14ac:dyDescent="0.2">
      <c r="B14" s="3" t="s">
        <v>9</v>
      </c>
      <c r="C14" s="3">
        <v>0</v>
      </c>
      <c r="D14" s="3">
        <v>0</v>
      </c>
      <c r="E14" s="3">
        <v>218.85164210761081</v>
      </c>
      <c r="F14" s="3">
        <v>2.066549459220226</v>
      </c>
      <c r="G14" s="3">
        <v>163.23621012660405</v>
      </c>
      <c r="H14" s="3">
        <v>84.880883803601392</v>
      </c>
      <c r="I14" s="3">
        <v>81.073860699961401</v>
      </c>
    </row>
    <row r="15" spans="1:9" x14ac:dyDescent="0.2">
      <c r="B15" s="3" t="s">
        <v>10</v>
      </c>
      <c r="C15" s="3">
        <v>85.901465038787791</v>
      </c>
      <c r="D15" s="3">
        <v>0</v>
      </c>
      <c r="E15" s="3">
        <v>9.4320634743308105</v>
      </c>
      <c r="F15" s="3">
        <v>9.8322659669465686</v>
      </c>
      <c r="G15" s="3">
        <v>155.46706347081715</v>
      </c>
      <c r="H15" s="3">
        <v>210.92614316704092</v>
      </c>
      <c r="I15" s="3">
        <v>160.28114059754415</v>
      </c>
    </row>
    <row r="18" spans="2:3" x14ac:dyDescent="0.2">
      <c r="B18" s="4" t="s">
        <v>1</v>
      </c>
      <c r="C18" s="4" t="s">
        <v>15</v>
      </c>
    </row>
    <row r="19" spans="2:3" x14ac:dyDescent="0.2">
      <c r="B19" s="5" t="s">
        <v>7</v>
      </c>
      <c r="C19" s="4">
        <v>90.034676750000003</v>
      </c>
    </row>
    <row r="20" spans="2:3" x14ac:dyDescent="0.2">
      <c r="B20" s="5" t="s">
        <v>8</v>
      </c>
      <c r="C20" s="4">
        <v>90.034676750000003</v>
      </c>
    </row>
    <row r="21" spans="2:3" x14ac:dyDescent="0.2">
      <c r="B21" s="5" t="s">
        <v>9</v>
      </c>
      <c r="C21" s="4">
        <v>90.034676750000003</v>
      </c>
    </row>
    <row r="22" spans="2:3" x14ac:dyDescent="0.2">
      <c r="B22" s="5" t="s">
        <v>10</v>
      </c>
      <c r="C22" s="4">
        <v>90.034676750000003</v>
      </c>
    </row>
    <row r="24" spans="2:3" x14ac:dyDescent="0.2">
      <c r="B24" s="5" t="s">
        <v>1</v>
      </c>
      <c r="C24" s="5" t="s">
        <v>16</v>
      </c>
    </row>
    <row r="25" spans="2:3" x14ac:dyDescent="0.2">
      <c r="B25" s="5" t="s">
        <v>7</v>
      </c>
      <c r="C25" s="5">
        <v>540.76861482299978</v>
      </c>
    </row>
    <row r="26" spans="2:3" x14ac:dyDescent="0.2">
      <c r="B26" s="5" t="s">
        <v>8</v>
      </c>
      <c r="C26" s="5">
        <v>540.76861482299978</v>
      </c>
    </row>
    <row r="27" spans="2:3" x14ac:dyDescent="0.2">
      <c r="B27" s="5" t="s">
        <v>9</v>
      </c>
      <c r="C27" s="5">
        <v>540.76861482299978</v>
      </c>
    </row>
    <row r="28" spans="2:3" x14ac:dyDescent="0.2">
      <c r="B28" s="5" t="s">
        <v>10</v>
      </c>
      <c r="C28" s="5">
        <v>540.76861482299978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18DBE-28FE-44D2-99F7-711503D90239}">
  <dimension ref="A1:C15"/>
  <sheetViews>
    <sheetView workbookViewId="0">
      <selection activeCell="A26" sqref="A26"/>
    </sheetView>
  </sheetViews>
  <sheetFormatPr baseColWidth="10" defaultRowHeight="15" x14ac:dyDescent="0.2"/>
  <cols>
    <col min="1" max="1" width="15" customWidth="1"/>
  </cols>
  <sheetData>
    <row r="1" spans="1:3" x14ac:dyDescent="0.2">
      <c r="A1" t="s">
        <v>17</v>
      </c>
    </row>
    <row r="4" spans="1:3" x14ac:dyDescent="0.2">
      <c r="A4" s="6" t="s">
        <v>11</v>
      </c>
      <c r="B4" s="6" t="s">
        <v>18</v>
      </c>
      <c r="C4" s="6" t="s">
        <v>19</v>
      </c>
    </row>
    <row r="5" spans="1:3" x14ac:dyDescent="0.2">
      <c r="A5" s="8" t="s">
        <v>7</v>
      </c>
      <c r="B5" s="6">
        <v>6.679838997394727</v>
      </c>
      <c r="C5" s="6">
        <v>13.742490026119633</v>
      </c>
    </row>
    <row r="6" spans="1:3" x14ac:dyDescent="0.2">
      <c r="A6" s="8" t="s">
        <v>8</v>
      </c>
      <c r="B6" s="6">
        <v>4.6349898234784925</v>
      </c>
      <c r="C6" s="6">
        <v>35.574885252941264</v>
      </c>
    </row>
    <row r="7" spans="1:3" x14ac:dyDescent="0.2">
      <c r="A7" s="8" t="s">
        <v>9</v>
      </c>
      <c r="B7" s="6">
        <v>6.6620900270474337</v>
      </c>
      <c r="C7" s="6">
        <v>13.759838932438845</v>
      </c>
    </row>
    <row r="8" spans="1:3" x14ac:dyDescent="0.2">
      <c r="A8" s="8" t="s">
        <v>10</v>
      </c>
      <c r="B8" s="6">
        <v>2.7672481230167905</v>
      </c>
      <c r="C8" s="6">
        <v>22.144778190016886</v>
      </c>
    </row>
    <row r="11" spans="1:3" x14ac:dyDescent="0.2">
      <c r="A11" s="7" t="s">
        <v>20</v>
      </c>
      <c r="B11" s="7" t="s">
        <v>18</v>
      </c>
      <c r="C11" s="7" t="s">
        <v>19</v>
      </c>
    </row>
    <row r="12" spans="1:3" x14ac:dyDescent="0.2">
      <c r="A12" s="8" t="s">
        <v>7</v>
      </c>
      <c r="B12" s="7">
        <v>21.560122554984606</v>
      </c>
      <c r="C12" s="7">
        <v>240.59692733201851</v>
      </c>
    </row>
    <row r="13" spans="1:3" x14ac:dyDescent="0.2">
      <c r="A13" s="8" t="s">
        <v>8</v>
      </c>
      <c r="B13" s="7">
        <v>13.209170608010194</v>
      </c>
      <c r="C13" s="7">
        <v>1997.7152581299345</v>
      </c>
    </row>
    <row r="14" spans="1:3" x14ac:dyDescent="0.2">
      <c r="A14" s="8" t="s">
        <v>9</v>
      </c>
      <c r="B14" s="7">
        <v>21.464775186922179</v>
      </c>
      <c r="C14" s="7">
        <v>240.67696765163419</v>
      </c>
    </row>
    <row r="15" spans="1:3" x14ac:dyDescent="0.2">
      <c r="A15" s="8" t="s">
        <v>10</v>
      </c>
      <c r="B15" s="7">
        <v>9.2436991641745863</v>
      </c>
      <c r="C15" s="7">
        <v>381.36487768576075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EE350-D895-431A-9BA7-50B00617414E}">
  <dimension ref="A1:G8"/>
  <sheetViews>
    <sheetView workbookViewId="0">
      <selection activeCell="H15" sqref="H15"/>
    </sheetView>
  </sheetViews>
  <sheetFormatPr baseColWidth="10" defaultRowHeight="15" x14ac:dyDescent="0.2"/>
  <sheetData>
    <row r="1" spans="1:7" x14ac:dyDescent="0.2">
      <c r="A1" t="s">
        <v>21</v>
      </c>
    </row>
    <row r="4" spans="1:7" x14ac:dyDescent="0.2">
      <c r="A4" s="8" t="s">
        <v>1</v>
      </c>
      <c r="B4" s="8" t="s">
        <v>22</v>
      </c>
      <c r="C4" s="8" t="s">
        <v>23</v>
      </c>
      <c r="D4" s="8" t="s">
        <v>24</v>
      </c>
      <c r="E4" s="8" t="s">
        <v>25</v>
      </c>
      <c r="F4" s="8" t="s">
        <v>26</v>
      </c>
      <c r="G4" s="8" t="s">
        <v>27</v>
      </c>
    </row>
    <row r="5" spans="1:7" x14ac:dyDescent="0.2">
      <c r="A5" s="8" t="s">
        <v>7</v>
      </c>
      <c r="B5" s="8">
        <v>30.394978322060091</v>
      </c>
      <c r="C5" s="8">
        <v>0.93016000925436837</v>
      </c>
      <c r="D5" s="8">
        <v>0.60875805783157866</v>
      </c>
      <c r="E5" s="8">
        <v>11.204738761180028</v>
      </c>
      <c r="F5" s="8">
        <v>0</v>
      </c>
      <c r="G5" s="8">
        <v>3.0885108776335436E-3</v>
      </c>
    </row>
    <row r="6" spans="1:7" x14ac:dyDescent="0.2">
      <c r="A6" s="8" t="s">
        <v>8</v>
      </c>
      <c r="B6" s="8">
        <v>42.468128267268277</v>
      </c>
      <c r="C6" s="8">
        <v>2.281008316126278</v>
      </c>
      <c r="D6" s="8">
        <v>3.0588870922416773</v>
      </c>
      <c r="E6" s="8">
        <v>1.6810805729032205</v>
      </c>
      <c r="F6" s="8">
        <v>0</v>
      </c>
      <c r="G6" s="8">
        <v>0</v>
      </c>
    </row>
    <row r="7" spans="1:7" x14ac:dyDescent="0.2">
      <c r="A7" s="8" t="s">
        <v>9</v>
      </c>
      <c r="B7" s="8">
        <v>30.392160306217239</v>
      </c>
      <c r="C7" s="8">
        <v>0.93107181642980086</v>
      </c>
      <c r="D7" s="8">
        <v>0.60772660695290803</v>
      </c>
      <c r="E7" s="8">
        <v>11.206241471174609</v>
      </c>
      <c r="F7" s="8">
        <v>10.738189309561744</v>
      </c>
      <c r="G7" s="8">
        <v>3.0835108270552154E-3</v>
      </c>
    </row>
    <row r="8" spans="1:7" x14ac:dyDescent="0.2">
      <c r="A8" s="8" t="s">
        <v>10</v>
      </c>
      <c r="B8" s="8">
        <v>48.047721185321954</v>
      </c>
      <c r="C8" s="8">
        <v>1.4187075568533456</v>
      </c>
      <c r="D8" s="8">
        <v>0.66485247328722441</v>
      </c>
      <c r="E8" s="8">
        <v>1.9352423390377811</v>
      </c>
      <c r="F8" s="8">
        <v>0</v>
      </c>
      <c r="G8" s="8">
        <v>8.3482720089725598E-2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4C461-88FB-4394-B258-C076449DDDED}">
  <dimension ref="A1:L149"/>
  <sheetViews>
    <sheetView topLeftCell="C1" workbookViewId="0">
      <selection activeCell="G10" sqref="G10"/>
    </sheetView>
  </sheetViews>
  <sheetFormatPr baseColWidth="10" defaultRowHeight="15" x14ac:dyDescent="0.2"/>
  <cols>
    <col min="2" max="2" width="17.5" bestFit="1" customWidth="1"/>
    <col min="3" max="3" width="34.83203125" customWidth="1"/>
  </cols>
  <sheetData>
    <row r="1" spans="1:12" x14ac:dyDescent="0.2">
      <c r="A1" s="9" t="s">
        <v>1</v>
      </c>
      <c r="B1" s="14" t="s">
        <v>28</v>
      </c>
      <c r="C1" s="14" t="s">
        <v>30</v>
      </c>
      <c r="D1" s="14" t="s">
        <v>33</v>
      </c>
      <c r="E1" s="14" t="s">
        <v>34</v>
      </c>
    </row>
    <row r="2" spans="1:12" x14ac:dyDescent="0.2">
      <c r="A2" s="9">
        <v>1355555555</v>
      </c>
      <c r="B2" s="14">
        <v>1503.6000000000251</v>
      </c>
      <c r="C2" s="14" t="str">
        <f>INDEX(PolInst[Instr],MATCH(VALUE(LEFT('Figure 6'!A2,1)),PolInst[ID],0))</f>
        <v>CO2_Cap</v>
      </c>
      <c r="D2" s="14" t="str">
        <f>INDEX(Tabelle3[Techno],MATCH('Figure 6'!G2,Tabelle3[ID],0))</f>
        <v>Lignite</v>
      </c>
      <c r="E2" s="15">
        <f>IFERROR(INDEX(Tabelle2[Shock_Strength],MATCH('Figure 6'!H2,Tabelle2[Shock_Strenght_ID],0)),0)</f>
        <v>-0.2</v>
      </c>
      <c r="F2" t="str">
        <f>MID(A2,2,99)</f>
        <v>355555555</v>
      </c>
      <c r="G2">
        <f>IFERROR(FIND(3,F2),0)+IFERROR(FIND(4,F2),0)+IFERROR(FIND(6,F2),0)+IFERROR(FIND(7,F2),0)</f>
        <v>1</v>
      </c>
      <c r="H2">
        <f>VALUE(MID(F2,G2,1))</f>
        <v>3</v>
      </c>
      <c r="K2" s="9" t="s">
        <v>7</v>
      </c>
      <c r="L2" t="s">
        <v>29</v>
      </c>
    </row>
    <row r="3" spans="1:12" x14ac:dyDescent="0.2">
      <c r="A3" s="9">
        <v>1455555555</v>
      </c>
      <c r="B3" s="14">
        <v>1503.6000000000251</v>
      </c>
      <c r="C3" s="14" t="str">
        <f>INDEX(PolInst[Instr],MATCH(VALUE(LEFT('Figure 6'!A3,1)),PolInst[ID],0))</f>
        <v>CO2_Cap</v>
      </c>
      <c r="D3" s="14" t="str">
        <f>INDEX(Tabelle3[Techno],MATCH('Figure 6'!G3,Tabelle3[ID],0))</f>
        <v>Lignite</v>
      </c>
      <c r="E3" s="15">
        <f>IFERROR(INDEX(Tabelle2[Shock_Strength],MATCH('Figure 6'!H3,Tabelle2[Shock_Strenght_ID],0)),0)</f>
        <v>-0.1</v>
      </c>
      <c r="F3" s="11" t="str">
        <f>MID(A3,2,99)</f>
        <v>455555555</v>
      </c>
      <c r="G3" s="13">
        <f>IFERROR(FIND(3,F3),0)+IFERROR(FIND(4,F3),0)+IFERROR(FIND(6,F3),0)+IFERROR(FIND(7,F3),0)</f>
        <v>1</v>
      </c>
      <c r="H3" s="13">
        <f t="shared" ref="H3:H66" si="0">VALUE(MID(F3,G3,1))</f>
        <v>4</v>
      </c>
    </row>
    <row r="4" spans="1:12" x14ac:dyDescent="0.2">
      <c r="A4" s="9">
        <v>1535555555</v>
      </c>
      <c r="B4" s="14">
        <v>1503.6000000000251</v>
      </c>
      <c r="C4" s="14" t="str">
        <f>INDEX(PolInst[Instr],MATCH(VALUE(LEFT('Figure 6'!A4,1)),PolInst[ID],0))</f>
        <v>CO2_Cap</v>
      </c>
      <c r="D4" s="14" t="str">
        <f>INDEX(Tabelle3[Techno],MATCH('Figure 6'!G4,Tabelle3[ID],0))</f>
        <v>Gas</v>
      </c>
      <c r="E4" s="15">
        <f>IFERROR(INDEX(Tabelle2[Shock_Strength],MATCH('Figure 6'!H4,Tabelle2[Shock_Strenght_ID],0)),0)</f>
        <v>-0.2</v>
      </c>
      <c r="F4" s="13" t="str">
        <f t="shared" ref="F4:F67" si="1">MID(A4,2,99)</f>
        <v>535555555</v>
      </c>
      <c r="G4" s="13">
        <f t="shared" ref="G4:G67" si="2">IFERROR(FIND(3,F4),0)+IFERROR(FIND(4,F4),0)+IFERROR(FIND(6,F4),0)+IFERROR(FIND(7,F4),0)</f>
        <v>2</v>
      </c>
      <c r="H4" s="13">
        <f t="shared" si="0"/>
        <v>3</v>
      </c>
    </row>
    <row r="5" spans="1:12" x14ac:dyDescent="0.2">
      <c r="A5" s="9">
        <v>1545555555</v>
      </c>
      <c r="B5" s="14">
        <v>1503.6000000000251</v>
      </c>
      <c r="C5" s="14" t="str">
        <f>INDEX(PolInst[Instr],MATCH(VALUE(LEFT('Figure 6'!A5,1)),PolInst[ID],0))</f>
        <v>CO2_Cap</v>
      </c>
      <c r="D5" s="14" t="str">
        <f>INDEX(Tabelle3[Techno],MATCH('Figure 6'!G5,Tabelle3[ID],0))</f>
        <v>Gas</v>
      </c>
      <c r="E5" s="15">
        <f>IFERROR(INDEX(Tabelle2[Shock_Strength],MATCH('Figure 6'!H5,Tabelle2[Shock_Strenght_ID],0)),0)</f>
        <v>-0.1</v>
      </c>
      <c r="F5" s="13" t="str">
        <f t="shared" si="1"/>
        <v>545555555</v>
      </c>
      <c r="G5" s="13">
        <f t="shared" si="2"/>
        <v>2</v>
      </c>
      <c r="H5" s="13">
        <f t="shared" si="0"/>
        <v>4</v>
      </c>
    </row>
    <row r="6" spans="1:12" x14ac:dyDescent="0.2">
      <c r="A6" s="9">
        <v>1553555555</v>
      </c>
      <c r="B6" s="14">
        <v>1503.600000000024</v>
      </c>
      <c r="C6" s="14" t="str">
        <f>INDEX(PolInst[Instr],MATCH(VALUE(LEFT('Figure 6'!A6,1)),PolInst[ID],0))</f>
        <v>CO2_Cap</v>
      </c>
      <c r="D6" s="14" t="str">
        <f>INDEX(Tabelle3[Techno],MATCH('Figure 6'!G6,Tabelle3[ID],0))</f>
        <v>Hardcoal</v>
      </c>
      <c r="E6" s="15">
        <f>IFERROR(INDEX(Tabelle2[Shock_Strength],MATCH('Figure 6'!H6,Tabelle2[Shock_Strenght_ID],0)),0)</f>
        <v>-0.2</v>
      </c>
      <c r="F6" s="13" t="str">
        <f t="shared" si="1"/>
        <v>553555555</v>
      </c>
      <c r="G6" s="13">
        <f t="shared" si="2"/>
        <v>3</v>
      </c>
      <c r="H6" s="13">
        <f t="shared" si="0"/>
        <v>3</v>
      </c>
    </row>
    <row r="7" spans="1:12" x14ac:dyDescent="0.2">
      <c r="A7" s="9">
        <v>1554555555</v>
      </c>
      <c r="B7" s="14">
        <v>1503.6000000000242</v>
      </c>
      <c r="C7" s="14" t="str">
        <f>INDEX(PolInst[Instr],MATCH(VALUE(LEFT('Figure 6'!A7,1)),PolInst[ID],0))</f>
        <v>CO2_Cap</v>
      </c>
      <c r="D7" s="14" t="str">
        <f>INDEX(Tabelle3[Techno],MATCH('Figure 6'!G7,Tabelle3[ID],0))</f>
        <v>Hardcoal</v>
      </c>
      <c r="E7" s="15">
        <f>IFERROR(INDEX(Tabelle2[Shock_Strength],MATCH('Figure 6'!H7,Tabelle2[Shock_Strenght_ID],0)),0)</f>
        <v>-0.1</v>
      </c>
      <c r="F7" s="13" t="str">
        <f t="shared" si="1"/>
        <v>554555555</v>
      </c>
      <c r="G7" s="13">
        <f t="shared" si="2"/>
        <v>3</v>
      </c>
      <c r="H7" s="13">
        <f t="shared" si="0"/>
        <v>4</v>
      </c>
    </row>
    <row r="8" spans="1:12" x14ac:dyDescent="0.2">
      <c r="A8" s="9">
        <v>1555355555</v>
      </c>
      <c r="B8" s="14">
        <v>1503.600000000059</v>
      </c>
      <c r="C8" s="14" t="str">
        <f>INDEX(PolInst[Instr],MATCH(VALUE(LEFT('Figure 6'!A8,1)),PolInst[ID],0))</f>
        <v>CO2_Cap</v>
      </c>
      <c r="D8" s="14" t="str">
        <f>INDEX(Tabelle3[Techno],MATCH('Figure 6'!G8,Tabelle3[ID],0))</f>
        <v>Demand</v>
      </c>
      <c r="E8" s="15">
        <f>IFERROR(INDEX(Tabelle2[Shock_Strength],MATCH('Figure 6'!H8,Tabelle2[Shock_Strenght_ID],0)),0)</f>
        <v>-0.2</v>
      </c>
      <c r="F8" s="13" t="str">
        <f t="shared" si="1"/>
        <v>555355555</v>
      </c>
      <c r="G8" s="13">
        <f t="shared" si="2"/>
        <v>4</v>
      </c>
      <c r="H8" s="13">
        <f t="shared" si="0"/>
        <v>3</v>
      </c>
    </row>
    <row r="9" spans="1:12" x14ac:dyDescent="0.2">
      <c r="A9" s="9">
        <v>1555455555</v>
      </c>
      <c r="B9" s="14">
        <v>1503.5999999998887</v>
      </c>
      <c r="C9" s="14" t="str">
        <f>INDEX(PolInst[Instr],MATCH(VALUE(LEFT('Figure 6'!A9,1)),PolInst[ID],0))</f>
        <v>CO2_Cap</v>
      </c>
      <c r="D9" s="14" t="str">
        <f>INDEX(Tabelle3[Techno],MATCH('Figure 6'!G9,Tabelle3[ID],0))</f>
        <v>Demand</v>
      </c>
      <c r="E9" s="15">
        <f>IFERROR(INDEX(Tabelle2[Shock_Strength],MATCH('Figure 6'!H9,Tabelle2[Shock_Strenght_ID],0)),0)</f>
        <v>-0.1</v>
      </c>
      <c r="F9" s="13" t="str">
        <f t="shared" si="1"/>
        <v>555455555</v>
      </c>
      <c r="G9" s="13">
        <f t="shared" si="2"/>
        <v>4</v>
      </c>
      <c r="H9" s="13">
        <f t="shared" si="0"/>
        <v>4</v>
      </c>
    </row>
    <row r="10" spans="1:12" x14ac:dyDescent="0.2">
      <c r="A10" s="9">
        <v>1555535555</v>
      </c>
      <c r="B10" s="14">
        <v>1503.6000000000108</v>
      </c>
      <c r="C10" s="14" t="str">
        <f>INDEX(PolInst[Instr],MATCH(VALUE(LEFT('Figure 6'!A10,1)),PolInst[ID],0))</f>
        <v>CO2_Cap</v>
      </c>
      <c r="D10" s="14" t="str">
        <f>INDEX(Tabelle3[Techno],MATCH('Figure 6'!G10,Tabelle3[ID],0))</f>
        <v>Solar</v>
      </c>
      <c r="E10" s="15">
        <f>IFERROR(INDEX(Tabelle2[Shock_Strength],MATCH('Figure 6'!H10,Tabelle2[Shock_Strenght_ID],0)),0)</f>
        <v>-0.2</v>
      </c>
      <c r="F10" s="13" t="str">
        <f t="shared" si="1"/>
        <v>555535555</v>
      </c>
      <c r="G10" s="13">
        <f t="shared" si="2"/>
        <v>5</v>
      </c>
      <c r="H10" s="13">
        <f t="shared" si="0"/>
        <v>3</v>
      </c>
    </row>
    <row r="11" spans="1:12" x14ac:dyDescent="0.2">
      <c r="A11" s="9">
        <v>1555545555</v>
      </c>
      <c r="B11" s="14">
        <v>1503.6000000000042</v>
      </c>
      <c r="C11" s="14" t="str">
        <f>INDEX(PolInst[Instr],MATCH(VALUE(LEFT('Figure 6'!A11,1)),PolInst[ID],0))</f>
        <v>CO2_Cap</v>
      </c>
      <c r="D11" s="14" t="str">
        <f>INDEX(Tabelle3[Techno],MATCH('Figure 6'!G11,Tabelle3[ID],0))</f>
        <v>Solar</v>
      </c>
      <c r="E11" s="15">
        <f>IFERROR(INDEX(Tabelle2[Shock_Strength],MATCH('Figure 6'!H11,Tabelle2[Shock_Strenght_ID],0)),0)</f>
        <v>-0.1</v>
      </c>
      <c r="F11" s="13" t="str">
        <f t="shared" si="1"/>
        <v>555545555</v>
      </c>
      <c r="G11" s="13">
        <f t="shared" si="2"/>
        <v>5</v>
      </c>
      <c r="H11" s="13">
        <f t="shared" si="0"/>
        <v>4</v>
      </c>
    </row>
    <row r="12" spans="1:12" x14ac:dyDescent="0.2">
      <c r="A12" s="9">
        <v>1555553555</v>
      </c>
      <c r="B12" s="14">
        <v>1503.6000000000042</v>
      </c>
      <c r="C12" s="14" t="str">
        <f>INDEX(PolInst[Instr],MATCH(VALUE(LEFT('Figure 6'!A12,1)),PolInst[ID],0))</f>
        <v>CO2_Cap</v>
      </c>
      <c r="D12" s="14" t="str">
        <f>INDEX(Tabelle3[Techno],MATCH('Figure 6'!G12,Tabelle3[ID],0))</f>
        <v>Wind_Onshore</v>
      </c>
      <c r="E12" s="15">
        <f>IFERROR(INDEX(Tabelle2[Shock_Strength],MATCH('Figure 6'!H12,Tabelle2[Shock_Strenght_ID],0)),0)</f>
        <v>-0.2</v>
      </c>
      <c r="F12" s="13" t="str">
        <f t="shared" si="1"/>
        <v>555553555</v>
      </c>
      <c r="G12" s="13">
        <f t="shared" si="2"/>
        <v>6</v>
      </c>
      <c r="H12" s="13">
        <f t="shared" si="0"/>
        <v>3</v>
      </c>
    </row>
    <row r="13" spans="1:12" x14ac:dyDescent="0.2">
      <c r="A13" s="9">
        <v>1555554555</v>
      </c>
      <c r="B13" s="14">
        <v>1503.5999999999997</v>
      </c>
      <c r="C13" s="14" t="str">
        <f>INDEX(PolInst[Instr],MATCH(VALUE(LEFT('Figure 6'!A13,1)),PolInst[ID],0))</f>
        <v>CO2_Cap</v>
      </c>
      <c r="D13" s="14" t="str">
        <f>INDEX(Tabelle3[Techno],MATCH('Figure 6'!G13,Tabelle3[ID],0))</f>
        <v>Wind_Onshore</v>
      </c>
      <c r="E13" s="15">
        <f>IFERROR(INDEX(Tabelle2[Shock_Strength],MATCH('Figure 6'!H13,Tabelle2[Shock_Strenght_ID],0)),0)</f>
        <v>-0.1</v>
      </c>
      <c r="F13" s="13" t="str">
        <f t="shared" si="1"/>
        <v>555554555</v>
      </c>
      <c r="G13" s="13">
        <f t="shared" si="2"/>
        <v>6</v>
      </c>
      <c r="H13" s="13">
        <f t="shared" si="0"/>
        <v>4</v>
      </c>
    </row>
    <row r="14" spans="1:12" x14ac:dyDescent="0.2">
      <c r="A14" s="9">
        <v>1555555355</v>
      </c>
      <c r="B14" s="14">
        <v>1503.5999999999988</v>
      </c>
      <c r="C14" s="14" t="str">
        <f>INDEX(PolInst[Instr],MATCH(VALUE(LEFT('Figure 6'!A14,1)),PolInst[ID],0))</f>
        <v>CO2_Cap</v>
      </c>
      <c r="D14" s="14" t="str">
        <f>INDEX(Tabelle3[Techno],MATCH('Figure 6'!G14,Tabelle3[ID],0))</f>
        <v>Wind_Offshore</v>
      </c>
      <c r="E14" s="15">
        <f>IFERROR(INDEX(Tabelle2[Shock_Strength],MATCH('Figure 6'!H14,Tabelle2[Shock_Strenght_ID],0)),0)</f>
        <v>-0.2</v>
      </c>
      <c r="F14" s="13" t="str">
        <f t="shared" si="1"/>
        <v>555555355</v>
      </c>
      <c r="G14" s="13">
        <f t="shared" si="2"/>
        <v>7</v>
      </c>
      <c r="H14" s="13">
        <f t="shared" si="0"/>
        <v>3</v>
      </c>
    </row>
    <row r="15" spans="1:12" x14ac:dyDescent="0.2">
      <c r="A15" s="9">
        <v>1555555455</v>
      </c>
      <c r="B15" s="14">
        <v>1503.6000000000015</v>
      </c>
      <c r="C15" s="14" t="str">
        <f>INDEX(PolInst[Instr],MATCH(VALUE(LEFT('Figure 6'!A15,1)),PolInst[ID],0))</f>
        <v>CO2_Cap</v>
      </c>
      <c r="D15" s="14" t="str">
        <f>INDEX(Tabelle3[Techno],MATCH('Figure 6'!G15,Tabelle3[ID],0))</f>
        <v>Wind_Offshore</v>
      </c>
      <c r="E15" s="15">
        <f>IFERROR(INDEX(Tabelle2[Shock_Strength],MATCH('Figure 6'!H15,Tabelle2[Shock_Strenght_ID],0)),0)</f>
        <v>-0.1</v>
      </c>
      <c r="F15" s="13" t="str">
        <f t="shared" si="1"/>
        <v>555555455</v>
      </c>
      <c r="G15" s="13">
        <f t="shared" si="2"/>
        <v>7</v>
      </c>
      <c r="H15" s="13">
        <f t="shared" si="0"/>
        <v>4</v>
      </c>
    </row>
    <row r="16" spans="1:12" x14ac:dyDescent="0.2">
      <c r="A16" s="9">
        <v>1555555535</v>
      </c>
      <c r="B16" s="14">
        <v>1503.6000000000149</v>
      </c>
      <c r="C16" s="14" t="str">
        <f>INDEX(PolInst[Instr],MATCH(VALUE(LEFT('Figure 6'!A16,1)),PolInst[ID],0))</f>
        <v>CO2_Cap</v>
      </c>
      <c r="D16" s="14" t="str">
        <f>INDEX(Tabelle3[Techno],MATCH('Figure 6'!G16,Tabelle3[ID],0))</f>
        <v>Lit_Ion</v>
      </c>
      <c r="E16" s="15">
        <f>IFERROR(INDEX(Tabelle2[Shock_Strength],MATCH('Figure 6'!H16,Tabelle2[Shock_Strenght_ID],0)),0)</f>
        <v>-0.2</v>
      </c>
      <c r="F16" s="13" t="str">
        <f t="shared" si="1"/>
        <v>555555535</v>
      </c>
      <c r="G16" s="13">
        <f t="shared" si="2"/>
        <v>8</v>
      </c>
      <c r="H16" s="13">
        <f t="shared" si="0"/>
        <v>3</v>
      </c>
    </row>
    <row r="17" spans="1:8" x14ac:dyDescent="0.2">
      <c r="A17" s="9">
        <v>1555555545</v>
      </c>
      <c r="B17" s="14">
        <v>1503.5999999999947</v>
      </c>
      <c r="C17" s="14" t="str">
        <f>INDEX(PolInst[Instr],MATCH(VALUE(LEFT('Figure 6'!A17,1)),PolInst[ID],0))</f>
        <v>CO2_Cap</v>
      </c>
      <c r="D17" s="14" t="str">
        <f>INDEX(Tabelle3[Techno],MATCH('Figure 6'!G17,Tabelle3[ID],0))</f>
        <v>Lit_Ion</v>
      </c>
      <c r="E17" s="15">
        <f>IFERROR(INDEX(Tabelle2[Shock_Strength],MATCH('Figure 6'!H17,Tabelle2[Shock_Strenght_ID],0)),0)</f>
        <v>-0.1</v>
      </c>
      <c r="F17" s="13" t="str">
        <f t="shared" si="1"/>
        <v>555555545</v>
      </c>
      <c r="G17" s="13">
        <f t="shared" si="2"/>
        <v>8</v>
      </c>
      <c r="H17" s="13">
        <f t="shared" si="0"/>
        <v>4</v>
      </c>
    </row>
    <row r="18" spans="1:8" x14ac:dyDescent="0.2">
      <c r="A18" s="9">
        <v>1555555553</v>
      </c>
      <c r="B18" s="14">
        <v>1503.6000000000188</v>
      </c>
      <c r="C18" s="14" t="str">
        <f>INDEX(PolInst[Instr],MATCH(VALUE(LEFT('Figure 6'!A18,1)),PolInst[ID],0))</f>
        <v>CO2_Cap</v>
      </c>
      <c r="D18" s="14" t="str">
        <f>INDEX(Tabelle3[Techno],MATCH('Figure 6'!G18,Tabelle3[ID],0))</f>
        <v>PSH</v>
      </c>
      <c r="E18" s="15">
        <f>IFERROR(INDEX(Tabelle2[Shock_Strength],MATCH('Figure 6'!H18,Tabelle2[Shock_Strenght_ID],0)),0)</f>
        <v>-0.2</v>
      </c>
      <c r="F18" s="13" t="str">
        <f t="shared" si="1"/>
        <v>555555553</v>
      </c>
      <c r="G18" s="13">
        <f t="shared" si="2"/>
        <v>9</v>
      </c>
      <c r="H18" s="13">
        <f t="shared" si="0"/>
        <v>3</v>
      </c>
    </row>
    <row r="19" spans="1:8" x14ac:dyDescent="0.2">
      <c r="A19" s="9">
        <v>1555555554</v>
      </c>
      <c r="B19" s="14">
        <v>1503.5999999999892</v>
      </c>
      <c r="C19" s="14" t="str">
        <f>INDEX(PolInst[Instr],MATCH(VALUE(LEFT('Figure 6'!A19,1)),PolInst[ID],0))</f>
        <v>CO2_Cap</v>
      </c>
      <c r="D19" s="14" t="str">
        <f>INDEX(Tabelle3[Techno],MATCH('Figure 6'!G19,Tabelle3[ID],0))</f>
        <v>PSH</v>
      </c>
      <c r="E19" s="15">
        <f>IFERROR(INDEX(Tabelle2[Shock_Strength],MATCH('Figure 6'!H19,Tabelle2[Shock_Strenght_ID],0)),0)</f>
        <v>-0.1</v>
      </c>
      <c r="F19" s="13" t="str">
        <f t="shared" si="1"/>
        <v>555555554</v>
      </c>
      <c r="G19" s="13">
        <f t="shared" si="2"/>
        <v>9</v>
      </c>
      <c r="H19" s="13">
        <f t="shared" si="0"/>
        <v>4</v>
      </c>
    </row>
    <row r="20" spans="1:8" x14ac:dyDescent="0.2">
      <c r="A20" s="9">
        <v>1555555555</v>
      </c>
      <c r="B20" s="14">
        <v>1503.6000000000258</v>
      </c>
      <c r="C20" s="14" t="str">
        <f>INDEX(PolInst[Instr],MATCH(VALUE(LEFT('Figure 6'!A20,1)),PolInst[ID],0))</f>
        <v>CO2_Cap</v>
      </c>
      <c r="D20" s="14" t="str">
        <f>INDEX(Tabelle3[Techno],MATCH('Figure 6'!G20,Tabelle3[ID],0))</f>
        <v>no</v>
      </c>
      <c r="E20" s="15">
        <f>IFERROR(INDEX(Tabelle2[Shock_Strength],MATCH('Figure 6'!H20,Tabelle2[Shock_Strenght_ID],0)),0)</f>
        <v>0</v>
      </c>
      <c r="F20" s="13" t="str">
        <f t="shared" si="1"/>
        <v>555555555</v>
      </c>
      <c r="G20" s="13">
        <f t="shared" si="2"/>
        <v>0</v>
      </c>
      <c r="H20" s="13" t="e">
        <f t="shared" si="0"/>
        <v>#VALUE!</v>
      </c>
    </row>
    <row r="21" spans="1:8" x14ac:dyDescent="0.2">
      <c r="A21" s="9">
        <v>1555555556</v>
      </c>
      <c r="B21" s="14">
        <v>1503.600000000007</v>
      </c>
      <c r="C21" s="14" t="str">
        <f>INDEX(PolInst[Instr],MATCH(VALUE(LEFT('Figure 6'!A21,1)),PolInst[ID],0))</f>
        <v>CO2_Cap</v>
      </c>
      <c r="D21" s="14" t="str">
        <f>INDEX(Tabelle3[Techno],MATCH('Figure 6'!G21,Tabelle3[ID],0))</f>
        <v>PSH</v>
      </c>
      <c r="E21" s="15">
        <f>IFERROR(INDEX(Tabelle2[Shock_Strength],MATCH('Figure 6'!H21,Tabelle2[Shock_Strenght_ID],0)),0)</f>
        <v>0.1</v>
      </c>
      <c r="F21" s="13" t="str">
        <f t="shared" si="1"/>
        <v>555555556</v>
      </c>
      <c r="G21" s="13">
        <f t="shared" si="2"/>
        <v>9</v>
      </c>
      <c r="H21" s="13">
        <f t="shared" si="0"/>
        <v>6</v>
      </c>
    </row>
    <row r="22" spans="1:8" x14ac:dyDescent="0.2">
      <c r="A22" s="9">
        <v>1555555557</v>
      </c>
      <c r="B22" s="14">
        <v>1503.6000000000029</v>
      </c>
      <c r="C22" s="14" t="str">
        <f>INDEX(PolInst[Instr],MATCH(VALUE(LEFT('Figure 6'!A22,1)),PolInst[ID],0))</f>
        <v>CO2_Cap</v>
      </c>
      <c r="D22" s="14" t="str">
        <f>INDEX(Tabelle3[Techno],MATCH('Figure 6'!G22,Tabelle3[ID],0))</f>
        <v>PSH</v>
      </c>
      <c r="E22" s="15">
        <f>IFERROR(INDEX(Tabelle2[Shock_Strength],MATCH('Figure 6'!H22,Tabelle2[Shock_Strenght_ID],0)),0)</f>
        <v>0.2</v>
      </c>
      <c r="F22" s="13" t="str">
        <f t="shared" si="1"/>
        <v>555555557</v>
      </c>
      <c r="G22" s="13">
        <f t="shared" si="2"/>
        <v>9</v>
      </c>
      <c r="H22" s="13">
        <f t="shared" si="0"/>
        <v>7</v>
      </c>
    </row>
    <row r="23" spans="1:8" x14ac:dyDescent="0.2">
      <c r="A23" s="9">
        <v>1555555565</v>
      </c>
      <c r="B23" s="14">
        <v>1503.5999999999817</v>
      </c>
      <c r="C23" s="14" t="str">
        <f>INDEX(PolInst[Instr],MATCH(VALUE(LEFT('Figure 6'!A23,1)),PolInst[ID],0))</f>
        <v>CO2_Cap</v>
      </c>
      <c r="D23" s="14" t="str">
        <f>INDEX(Tabelle3[Techno],MATCH('Figure 6'!G23,Tabelle3[ID],0))</f>
        <v>Lit_Ion</v>
      </c>
      <c r="E23" s="15">
        <f>IFERROR(INDEX(Tabelle2[Shock_Strength],MATCH('Figure 6'!H23,Tabelle2[Shock_Strenght_ID],0)),0)</f>
        <v>0.1</v>
      </c>
      <c r="F23" s="13" t="str">
        <f t="shared" si="1"/>
        <v>555555565</v>
      </c>
      <c r="G23" s="13">
        <f t="shared" si="2"/>
        <v>8</v>
      </c>
      <c r="H23" s="13">
        <f t="shared" si="0"/>
        <v>6</v>
      </c>
    </row>
    <row r="24" spans="1:8" x14ac:dyDescent="0.2">
      <c r="A24" s="9">
        <v>1555555575</v>
      </c>
      <c r="B24" s="14">
        <v>1503.6000000000067</v>
      </c>
      <c r="C24" s="14" t="str">
        <f>INDEX(PolInst[Instr],MATCH(VALUE(LEFT('Figure 6'!A24,1)),PolInst[ID],0))</f>
        <v>CO2_Cap</v>
      </c>
      <c r="D24" s="14" t="str">
        <f>INDEX(Tabelle3[Techno],MATCH('Figure 6'!G24,Tabelle3[ID],0))</f>
        <v>Lit_Ion</v>
      </c>
      <c r="E24" s="15">
        <f>IFERROR(INDEX(Tabelle2[Shock_Strength],MATCH('Figure 6'!H24,Tabelle2[Shock_Strenght_ID],0)),0)</f>
        <v>0.2</v>
      </c>
      <c r="F24" s="13" t="str">
        <f t="shared" si="1"/>
        <v>555555575</v>
      </c>
      <c r="G24" s="13">
        <f t="shared" si="2"/>
        <v>8</v>
      </c>
      <c r="H24" s="13">
        <f t="shared" si="0"/>
        <v>7</v>
      </c>
    </row>
    <row r="25" spans="1:8" x14ac:dyDescent="0.2">
      <c r="A25" s="9">
        <v>1555555655</v>
      </c>
      <c r="B25" s="14">
        <v>1503.5999999999924</v>
      </c>
      <c r="C25" s="14" t="str">
        <f>INDEX(PolInst[Instr],MATCH(VALUE(LEFT('Figure 6'!A25,1)),PolInst[ID],0))</f>
        <v>CO2_Cap</v>
      </c>
      <c r="D25" s="14" t="str">
        <f>INDEX(Tabelle3[Techno],MATCH('Figure 6'!G25,Tabelle3[ID],0))</f>
        <v>Wind_Offshore</v>
      </c>
      <c r="E25" s="15">
        <f>IFERROR(INDEX(Tabelle2[Shock_Strength],MATCH('Figure 6'!H25,Tabelle2[Shock_Strenght_ID],0)),0)</f>
        <v>0.1</v>
      </c>
      <c r="F25" s="13" t="str">
        <f t="shared" si="1"/>
        <v>555555655</v>
      </c>
      <c r="G25" s="13">
        <f t="shared" si="2"/>
        <v>7</v>
      </c>
      <c r="H25" s="13">
        <f t="shared" si="0"/>
        <v>6</v>
      </c>
    </row>
    <row r="26" spans="1:8" x14ac:dyDescent="0.2">
      <c r="A26" s="9">
        <v>1555555755</v>
      </c>
      <c r="B26" s="14">
        <v>1503.5999999999924</v>
      </c>
      <c r="C26" s="14" t="str">
        <f>INDEX(PolInst[Instr],MATCH(VALUE(LEFT('Figure 6'!A26,1)),PolInst[ID],0))</f>
        <v>CO2_Cap</v>
      </c>
      <c r="D26" s="14" t="str">
        <f>INDEX(Tabelle3[Techno],MATCH('Figure 6'!G26,Tabelle3[ID],0))</f>
        <v>Wind_Offshore</v>
      </c>
      <c r="E26" s="15">
        <f>IFERROR(INDEX(Tabelle2[Shock_Strength],MATCH('Figure 6'!H26,Tabelle2[Shock_Strenght_ID],0)),0)</f>
        <v>0.2</v>
      </c>
      <c r="F26" s="13" t="str">
        <f t="shared" si="1"/>
        <v>555555755</v>
      </c>
      <c r="G26" s="13">
        <f t="shared" si="2"/>
        <v>7</v>
      </c>
      <c r="H26" s="13">
        <f t="shared" si="0"/>
        <v>7</v>
      </c>
    </row>
    <row r="27" spans="1:8" x14ac:dyDescent="0.2">
      <c r="A27" s="9">
        <v>1555556555</v>
      </c>
      <c r="B27" s="14">
        <v>1503.5999999999992</v>
      </c>
      <c r="C27" s="14" t="str">
        <f>INDEX(PolInst[Instr],MATCH(VALUE(LEFT('Figure 6'!A27,1)),PolInst[ID],0))</f>
        <v>CO2_Cap</v>
      </c>
      <c r="D27" s="14" t="str">
        <f>INDEX(Tabelle3[Techno],MATCH('Figure 6'!G27,Tabelle3[ID],0))</f>
        <v>Wind_Onshore</v>
      </c>
      <c r="E27" s="15">
        <f>IFERROR(INDEX(Tabelle2[Shock_Strength],MATCH('Figure 6'!H27,Tabelle2[Shock_Strenght_ID],0)),0)</f>
        <v>0.1</v>
      </c>
      <c r="F27" s="13" t="str">
        <f t="shared" si="1"/>
        <v>555556555</v>
      </c>
      <c r="G27" s="13">
        <f t="shared" si="2"/>
        <v>6</v>
      </c>
      <c r="H27" s="13">
        <f t="shared" si="0"/>
        <v>6</v>
      </c>
    </row>
    <row r="28" spans="1:8" x14ac:dyDescent="0.2">
      <c r="A28" s="9">
        <v>1555557555</v>
      </c>
      <c r="B28" s="14">
        <v>1503.6000000000017</v>
      </c>
      <c r="C28" s="14" t="str">
        <f>INDEX(PolInst[Instr],MATCH(VALUE(LEFT('Figure 6'!A28,1)),PolInst[ID],0))</f>
        <v>CO2_Cap</v>
      </c>
      <c r="D28" s="14" t="str">
        <f>INDEX(Tabelle3[Techno],MATCH('Figure 6'!G28,Tabelle3[ID],0))</f>
        <v>Wind_Onshore</v>
      </c>
      <c r="E28" s="15">
        <f>IFERROR(INDEX(Tabelle2[Shock_Strength],MATCH('Figure 6'!H28,Tabelle2[Shock_Strenght_ID],0)),0)</f>
        <v>0.2</v>
      </c>
      <c r="F28" s="13" t="str">
        <f t="shared" si="1"/>
        <v>555557555</v>
      </c>
      <c r="G28" s="13">
        <f t="shared" si="2"/>
        <v>6</v>
      </c>
      <c r="H28" s="13">
        <f t="shared" si="0"/>
        <v>7</v>
      </c>
    </row>
    <row r="29" spans="1:8" x14ac:dyDescent="0.2">
      <c r="A29" s="9">
        <v>1555565555</v>
      </c>
      <c r="B29" s="14">
        <v>1503.5999999999976</v>
      </c>
      <c r="C29" s="14" t="str">
        <f>INDEX(PolInst[Instr],MATCH(VALUE(LEFT('Figure 6'!A29,1)),PolInst[ID],0))</f>
        <v>CO2_Cap</v>
      </c>
      <c r="D29" s="14" t="str">
        <f>INDEX(Tabelle3[Techno],MATCH('Figure 6'!G29,Tabelle3[ID],0))</f>
        <v>Solar</v>
      </c>
      <c r="E29" s="15">
        <f>IFERROR(INDEX(Tabelle2[Shock_Strength],MATCH('Figure 6'!H29,Tabelle2[Shock_Strenght_ID],0)),0)</f>
        <v>0.1</v>
      </c>
      <c r="F29" s="13" t="str">
        <f t="shared" si="1"/>
        <v>555565555</v>
      </c>
      <c r="G29" s="13">
        <f t="shared" si="2"/>
        <v>5</v>
      </c>
      <c r="H29" s="13">
        <f t="shared" si="0"/>
        <v>6</v>
      </c>
    </row>
    <row r="30" spans="1:8" x14ac:dyDescent="0.2">
      <c r="A30" s="9">
        <v>1555575555</v>
      </c>
      <c r="B30" s="14">
        <v>1503.5999999999992</v>
      </c>
      <c r="C30" s="14" t="str">
        <f>INDEX(PolInst[Instr],MATCH(VALUE(LEFT('Figure 6'!A30,1)),PolInst[ID],0))</f>
        <v>CO2_Cap</v>
      </c>
      <c r="D30" s="14" t="str">
        <f>INDEX(Tabelle3[Techno],MATCH('Figure 6'!G30,Tabelle3[ID],0))</f>
        <v>Solar</v>
      </c>
      <c r="E30" s="15">
        <f>IFERROR(INDEX(Tabelle2[Shock_Strength],MATCH('Figure 6'!H30,Tabelle2[Shock_Strenght_ID],0)),0)</f>
        <v>0.2</v>
      </c>
      <c r="F30" s="13" t="str">
        <f t="shared" si="1"/>
        <v>555575555</v>
      </c>
      <c r="G30" s="13">
        <f t="shared" si="2"/>
        <v>5</v>
      </c>
      <c r="H30" s="13">
        <f t="shared" si="0"/>
        <v>7</v>
      </c>
    </row>
    <row r="31" spans="1:8" x14ac:dyDescent="0.2">
      <c r="A31" s="9">
        <v>1555655555</v>
      </c>
      <c r="B31" s="14">
        <v>1503.6000000000347</v>
      </c>
      <c r="C31" s="14" t="str">
        <f>INDEX(PolInst[Instr],MATCH(VALUE(LEFT('Figure 6'!A31,1)),PolInst[ID],0))</f>
        <v>CO2_Cap</v>
      </c>
      <c r="D31" s="14" t="str">
        <f>INDEX(Tabelle3[Techno],MATCH('Figure 6'!G31,Tabelle3[ID],0))</f>
        <v>Demand</v>
      </c>
      <c r="E31" s="15">
        <f>IFERROR(INDEX(Tabelle2[Shock_Strength],MATCH('Figure 6'!H31,Tabelle2[Shock_Strenght_ID],0)),0)</f>
        <v>0.1</v>
      </c>
      <c r="F31" s="13" t="str">
        <f t="shared" si="1"/>
        <v>555655555</v>
      </c>
      <c r="G31" s="13">
        <f t="shared" si="2"/>
        <v>4</v>
      </c>
      <c r="H31" s="13">
        <f t="shared" si="0"/>
        <v>6</v>
      </c>
    </row>
    <row r="32" spans="1:8" x14ac:dyDescent="0.2">
      <c r="A32" s="9">
        <v>1555755555</v>
      </c>
      <c r="B32" s="14">
        <v>1503.6000000000017</v>
      </c>
      <c r="C32" s="14" t="str">
        <f>INDEX(PolInst[Instr],MATCH(VALUE(LEFT('Figure 6'!A32,1)),PolInst[ID],0))</f>
        <v>CO2_Cap</v>
      </c>
      <c r="D32" s="14" t="str">
        <f>INDEX(Tabelle3[Techno],MATCH('Figure 6'!G32,Tabelle3[ID],0))</f>
        <v>Demand</v>
      </c>
      <c r="E32" s="15">
        <f>IFERROR(INDEX(Tabelle2[Shock_Strength],MATCH('Figure 6'!H32,Tabelle2[Shock_Strenght_ID],0)),0)</f>
        <v>0.2</v>
      </c>
      <c r="F32" s="13" t="str">
        <f t="shared" si="1"/>
        <v>555755555</v>
      </c>
      <c r="G32" s="13">
        <f t="shared" si="2"/>
        <v>4</v>
      </c>
      <c r="H32" s="13">
        <f t="shared" si="0"/>
        <v>7</v>
      </c>
    </row>
    <row r="33" spans="1:8" x14ac:dyDescent="0.2">
      <c r="A33" s="9">
        <v>1556555555</v>
      </c>
      <c r="B33" s="14">
        <v>1503.6000000000265</v>
      </c>
      <c r="C33" s="14" t="str">
        <f>INDEX(PolInst[Instr],MATCH(VALUE(LEFT('Figure 6'!A33,1)),PolInst[ID],0))</f>
        <v>CO2_Cap</v>
      </c>
      <c r="D33" s="14" t="str">
        <f>INDEX(Tabelle3[Techno],MATCH('Figure 6'!G33,Tabelle3[ID],0))</f>
        <v>Hardcoal</v>
      </c>
      <c r="E33" s="15">
        <f>IFERROR(INDEX(Tabelle2[Shock_Strength],MATCH('Figure 6'!H33,Tabelle2[Shock_Strenght_ID],0)),0)</f>
        <v>0.1</v>
      </c>
      <c r="F33" s="13" t="str">
        <f t="shared" si="1"/>
        <v>556555555</v>
      </c>
      <c r="G33" s="13">
        <f t="shared" si="2"/>
        <v>3</v>
      </c>
      <c r="H33" s="13">
        <f t="shared" si="0"/>
        <v>6</v>
      </c>
    </row>
    <row r="34" spans="1:8" x14ac:dyDescent="0.2">
      <c r="A34" s="9">
        <v>1557555555</v>
      </c>
      <c r="B34" s="14">
        <v>1503.6000000000265</v>
      </c>
      <c r="C34" s="14" t="str">
        <f>INDEX(PolInst[Instr],MATCH(VALUE(LEFT('Figure 6'!A34,1)),PolInst[ID],0))</f>
        <v>CO2_Cap</v>
      </c>
      <c r="D34" s="14" t="str">
        <f>INDEX(Tabelle3[Techno],MATCH('Figure 6'!G34,Tabelle3[ID],0))</f>
        <v>Hardcoal</v>
      </c>
      <c r="E34" s="15">
        <f>IFERROR(INDEX(Tabelle2[Shock_Strength],MATCH('Figure 6'!H34,Tabelle2[Shock_Strenght_ID],0)),0)</f>
        <v>0.2</v>
      </c>
      <c r="F34" s="13" t="str">
        <f t="shared" si="1"/>
        <v>557555555</v>
      </c>
      <c r="G34" s="13">
        <f t="shared" si="2"/>
        <v>3</v>
      </c>
      <c r="H34" s="13">
        <f t="shared" si="0"/>
        <v>7</v>
      </c>
    </row>
    <row r="35" spans="1:8" x14ac:dyDescent="0.2">
      <c r="A35" s="9">
        <v>1565555555</v>
      </c>
      <c r="B35" s="14">
        <v>1503.6000000000265</v>
      </c>
      <c r="C35" s="14" t="str">
        <f>INDEX(PolInst[Instr],MATCH(VALUE(LEFT('Figure 6'!A35,1)),PolInst[ID],0))</f>
        <v>CO2_Cap</v>
      </c>
      <c r="D35" s="14" t="str">
        <f>INDEX(Tabelle3[Techno],MATCH('Figure 6'!G35,Tabelle3[ID],0))</f>
        <v>Gas</v>
      </c>
      <c r="E35" s="15">
        <f>IFERROR(INDEX(Tabelle2[Shock_Strength],MATCH('Figure 6'!H35,Tabelle2[Shock_Strenght_ID],0)),0)</f>
        <v>0.1</v>
      </c>
      <c r="F35" s="13" t="str">
        <f t="shared" si="1"/>
        <v>565555555</v>
      </c>
      <c r="G35" s="13">
        <f t="shared" si="2"/>
        <v>2</v>
      </c>
      <c r="H35" s="13">
        <f t="shared" si="0"/>
        <v>6</v>
      </c>
    </row>
    <row r="36" spans="1:8" x14ac:dyDescent="0.2">
      <c r="A36" s="9">
        <v>1575555555</v>
      </c>
      <c r="B36" s="14">
        <v>1503.6000000000263</v>
      </c>
      <c r="C36" s="14" t="str">
        <f>INDEX(PolInst[Instr],MATCH(VALUE(LEFT('Figure 6'!A36,1)),PolInst[ID],0))</f>
        <v>CO2_Cap</v>
      </c>
      <c r="D36" s="14" t="str">
        <f>INDEX(Tabelle3[Techno],MATCH('Figure 6'!G36,Tabelle3[ID],0))</f>
        <v>Gas</v>
      </c>
      <c r="E36" s="15">
        <f>IFERROR(INDEX(Tabelle2[Shock_Strength],MATCH('Figure 6'!H36,Tabelle2[Shock_Strenght_ID],0)),0)</f>
        <v>0.2</v>
      </c>
      <c r="F36" s="13" t="str">
        <f t="shared" si="1"/>
        <v>575555555</v>
      </c>
      <c r="G36" s="13">
        <f t="shared" si="2"/>
        <v>2</v>
      </c>
      <c r="H36" s="13">
        <f t="shared" si="0"/>
        <v>7</v>
      </c>
    </row>
    <row r="37" spans="1:8" x14ac:dyDescent="0.2">
      <c r="A37" s="9">
        <v>1655555555</v>
      </c>
      <c r="B37" s="14">
        <v>1503.6000000000265</v>
      </c>
      <c r="C37" s="14" t="str">
        <f>INDEX(PolInst[Instr],MATCH(VALUE(LEFT('Figure 6'!A37,1)),PolInst[ID],0))</f>
        <v>CO2_Cap</v>
      </c>
      <c r="D37" s="14" t="str">
        <f>INDEX(Tabelle3[Techno],MATCH('Figure 6'!G37,Tabelle3[ID],0))</f>
        <v>Lignite</v>
      </c>
      <c r="E37" s="15">
        <f>IFERROR(INDEX(Tabelle2[Shock_Strength],MATCH('Figure 6'!H37,Tabelle2[Shock_Strenght_ID],0)),0)</f>
        <v>0.1</v>
      </c>
      <c r="F37" s="13" t="str">
        <f t="shared" si="1"/>
        <v>655555555</v>
      </c>
      <c r="G37" s="13">
        <f t="shared" si="2"/>
        <v>1</v>
      </c>
      <c r="H37" s="13">
        <f t="shared" si="0"/>
        <v>6</v>
      </c>
    </row>
    <row r="38" spans="1:8" x14ac:dyDescent="0.2">
      <c r="A38" s="9">
        <v>1755555555</v>
      </c>
      <c r="B38" s="14">
        <v>1503.6000000000263</v>
      </c>
      <c r="C38" s="14" t="str">
        <f>INDEX(PolInst[Instr],MATCH(VALUE(LEFT('Figure 6'!A38,1)),PolInst[ID],0))</f>
        <v>CO2_Cap</v>
      </c>
      <c r="D38" s="14" t="str">
        <f>INDEX(Tabelle3[Techno],MATCH('Figure 6'!G38,Tabelle3[ID],0))</f>
        <v>Lignite</v>
      </c>
      <c r="E38" s="15">
        <f>IFERROR(INDEX(Tabelle2[Shock_Strength],MATCH('Figure 6'!H38,Tabelle2[Shock_Strenght_ID],0)),0)</f>
        <v>0.2</v>
      </c>
      <c r="F38" s="13" t="str">
        <f t="shared" si="1"/>
        <v>755555555</v>
      </c>
      <c r="G38" s="13">
        <f t="shared" si="2"/>
        <v>1</v>
      </c>
      <c r="H38" s="13">
        <f t="shared" si="0"/>
        <v>7</v>
      </c>
    </row>
    <row r="39" spans="1:8" x14ac:dyDescent="0.2">
      <c r="A39" s="9">
        <v>2355555555</v>
      </c>
      <c r="B39" s="14">
        <v>1504.5579876738359</v>
      </c>
      <c r="C39" s="14" t="str">
        <f>INDEX(PolInst[Instr],MATCH(VALUE(LEFT('Figure 6'!A39,1)),PolInst[ID],0))</f>
        <v>Min_RES_Quota</v>
      </c>
      <c r="D39" s="14" t="str">
        <f>INDEX(Tabelle3[Techno],MATCH('Figure 6'!G39,Tabelle3[ID],0))</f>
        <v>Lignite</v>
      </c>
      <c r="E39" s="15">
        <f>IFERROR(INDEX(Tabelle2[Shock_Strength],MATCH('Figure 6'!H39,Tabelle2[Shock_Strenght_ID],0)),0)</f>
        <v>-0.2</v>
      </c>
      <c r="F39" s="13" t="str">
        <f t="shared" si="1"/>
        <v>355555555</v>
      </c>
      <c r="G39" s="13">
        <f t="shared" si="2"/>
        <v>1</v>
      </c>
      <c r="H39" s="13">
        <f t="shared" si="0"/>
        <v>3</v>
      </c>
    </row>
    <row r="40" spans="1:8" x14ac:dyDescent="0.2">
      <c r="A40" s="9">
        <v>2455555555</v>
      </c>
      <c r="B40" s="14">
        <v>1503.7161124474305</v>
      </c>
      <c r="C40" s="14" t="str">
        <f>INDEX(PolInst[Instr],MATCH(VALUE(LEFT('Figure 6'!A40,1)),PolInst[ID],0))</f>
        <v>Min_RES_Quota</v>
      </c>
      <c r="D40" s="14" t="str">
        <f>INDEX(Tabelle3[Techno],MATCH('Figure 6'!G40,Tabelle3[ID],0))</f>
        <v>Lignite</v>
      </c>
      <c r="E40" s="15">
        <f>IFERROR(INDEX(Tabelle2[Shock_Strength],MATCH('Figure 6'!H40,Tabelle2[Shock_Strenght_ID],0)),0)</f>
        <v>-0.1</v>
      </c>
      <c r="F40" s="13" t="str">
        <f t="shared" si="1"/>
        <v>455555555</v>
      </c>
      <c r="G40" s="13">
        <f t="shared" si="2"/>
        <v>1</v>
      </c>
      <c r="H40" s="13">
        <f t="shared" si="0"/>
        <v>4</v>
      </c>
    </row>
    <row r="41" spans="1:8" x14ac:dyDescent="0.2">
      <c r="A41" s="9">
        <v>2535555555</v>
      </c>
      <c r="B41" s="14">
        <v>1480.4402399099138</v>
      </c>
      <c r="C41" s="14" t="str">
        <f>INDEX(PolInst[Instr],MATCH(VALUE(LEFT('Figure 6'!A41,1)),PolInst[ID],0))</f>
        <v>Min_RES_Quota</v>
      </c>
      <c r="D41" s="14" t="str">
        <f>INDEX(Tabelle3[Techno],MATCH('Figure 6'!G41,Tabelle3[ID],0))</f>
        <v>Gas</v>
      </c>
      <c r="E41" s="15">
        <f>IFERROR(INDEX(Tabelle2[Shock_Strength],MATCH('Figure 6'!H41,Tabelle2[Shock_Strenght_ID],0)),0)</f>
        <v>-0.2</v>
      </c>
      <c r="F41" s="13" t="str">
        <f t="shared" si="1"/>
        <v>535555555</v>
      </c>
      <c r="G41" s="13">
        <f t="shared" si="2"/>
        <v>2</v>
      </c>
      <c r="H41" s="13">
        <f t="shared" si="0"/>
        <v>3</v>
      </c>
    </row>
    <row r="42" spans="1:8" x14ac:dyDescent="0.2">
      <c r="A42" s="9">
        <v>2545555555</v>
      </c>
      <c r="B42" s="14">
        <v>1486.5013273637492</v>
      </c>
      <c r="C42" s="14" t="str">
        <f>INDEX(PolInst[Instr],MATCH(VALUE(LEFT('Figure 6'!A42,1)),PolInst[ID],0))</f>
        <v>Min_RES_Quota</v>
      </c>
      <c r="D42" s="14" t="str">
        <f>INDEX(Tabelle3[Techno],MATCH('Figure 6'!G42,Tabelle3[ID],0))</f>
        <v>Gas</v>
      </c>
      <c r="E42" s="15">
        <f>IFERROR(INDEX(Tabelle2[Shock_Strength],MATCH('Figure 6'!H42,Tabelle2[Shock_Strenght_ID],0)),0)</f>
        <v>-0.1</v>
      </c>
      <c r="F42" s="13" t="str">
        <f t="shared" si="1"/>
        <v>545555555</v>
      </c>
      <c r="G42" s="13">
        <f t="shared" si="2"/>
        <v>2</v>
      </c>
      <c r="H42" s="13">
        <f t="shared" si="0"/>
        <v>4</v>
      </c>
    </row>
    <row r="43" spans="1:8" x14ac:dyDescent="0.2">
      <c r="A43" s="9">
        <v>2553555555</v>
      </c>
      <c r="B43" s="14">
        <v>1495.8168127965505</v>
      </c>
      <c r="C43" s="14" t="str">
        <f>INDEX(PolInst[Instr],MATCH(VALUE(LEFT('Figure 6'!A43,1)),PolInst[ID],0))</f>
        <v>Min_RES_Quota</v>
      </c>
      <c r="D43" s="14" t="str">
        <f>INDEX(Tabelle3[Techno],MATCH('Figure 6'!G43,Tabelle3[ID],0))</f>
        <v>Hardcoal</v>
      </c>
      <c r="E43" s="15">
        <f>IFERROR(INDEX(Tabelle2[Shock_Strength],MATCH('Figure 6'!H43,Tabelle2[Shock_Strenght_ID],0)),0)</f>
        <v>-0.2</v>
      </c>
      <c r="F43" s="13" t="str">
        <f t="shared" si="1"/>
        <v>553555555</v>
      </c>
      <c r="G43" s="13">
        <f t="shared" si="2"/>
        <v>3</v>
      </c>
      <c r="H43" s="13">
        <f t="shared" si="0"/>
        <v>3</v>
      </c>
    </row>
    <row r="44" spans="1:8" x14ac:dyDescent="0.2">
      <c r="A44" s="9">
        <v>2554555555</v>
      </c>
      <c r="B44" s="14">
        <v>1503.2666779648625</v>
      </c>
      <c r="C44" s="14" t="str">
        <f>INDEX(PolInst[Instr],MATCH(VALUE(LEFT('Figure 6'!A44,1)),PolInst[ID],0))</f>
        <v>Min_RES_Quota</v>
      </c>
      <c r="D44" s="14" t="str">
        <f>INDEX(Tabelle3[Techno],MATCH('Figure 6'!G44,Tabelle3[ID],0))</f>
        <v>Hardcoal</v>
      </c>
      <c r="E44" s="15">
        <f>IFERROR(INDEX(Tabelle2[Shock_Strength],MATCH('Figure 6'!H44,Tabelle2[Shock_Strenght_ID],0)),0)</f>
        <v>-0.1</v>
      </c>
      <c r="F44" s="13" t="str">
        <f t="shared" si="1"/>
        <v>554555555</v>
      </c>
      <c r="G44" s="13">
        <f t="shared" si="2"/>
        <v>3</v>
      </c>
      <c r="H44" s="13">
        <f t="shared" si="0"/>
        <v>4</v>
      </c>
    </row>
    <row r="45" spans="1:8" x14ac:dyDescent="0.2">
      <c r="A45" s="9">
        <v>2555355555</v>
      </c>
      <c r="B45" s="14">
        <v>1153.6928291520376</v>
      </c>
      <c r="C45" s="14" t="str">
        <f>INDEX(PolInst[Instr],MATCH(VALUE(LEFT('Figure 6'!A45,1)),PolInst[ID],0))</f>
        <v>Min_RES_Quota</v>
      </c>
      <c r="D45" s="14" t="str">
        <f>INDEX(Tabelle3[Techno],MATCH('Figure 6'!G45,Tabelle3[ID],0))</f>
        <v>Demand</v>
      </c>
      <c r="E45" s="15">
        <f>IFERROR(INDEX(Tabelle2[Shock_Strength],MATCH('Figure 6'!H45,Tabelle2[Shock_Strenght_ID],0)),0)</f>
        <v>-0.2</v>
      </c>
      <c r="F45" s="13" t="str">
        <f t="shared" si="1"/>
        <v>555355555</v>
      </c>
      <c r="G45" s="13">
        <f t="shared" si="2"/>
        <v>4</v>
      </c>
      <c r="H45" s="13">
        <f t="shared" si="0"/>
        <v>3</v>
      </c>
    </row>
    <row r="46" spans="1:8" x14ac:dyDescent="0.2">
      <c r="A46" s="9">
        <v>2555455555</v>
      </c>
      <c r="B46" s="14">
        <v>1347.6475055856431</v>
      </c>
      <c r="C46" s="14" t="str">
        <f>INDEX(PolInst[Instr],MATCH(VALUE(LEFT('Figure 6'!A46,1)),PolInst[ID],0))</f>
        <v>Min_RES_Quota</v>
      </c>
      <c r="D46" s="14" t="str">
        <f>INDEX(Tabelle3[Techno],MATCH('Figure 6'!G46,Tabelle3[ID],0))</f>
        <v>Demand</v>
      </c>
      <c r="E46" s="15">
        <f>IFERROR(INDEX(Tabelle2[Shock_Strength],MATCH('Figure 6'!H46,Tabelle2[Shock_Strenght_ID],0)),0)</f>
        <v>-0.1</v>
      </c>
      <c r="F46" s="13" t="str">
        <f t="shared" si="1"/>
        <v>555455555</v>
      </c>
      <c r="G46" s="13">
        <f t="shared" si="2"/>
        <v>4</v>
      </c>
      <c r="H46" s="13">
        <f t="shared" si="0"/>
        <v>4</v>
      </c>
    </row>
    <row r="47" spans="1:8" x14ac:dyDescent="0.2">
      <c r="A47" s="9">
        <v>2555535555</v>
      </c>
      <c r="B47" s="14">
        <v>1485.4406426177497</v>
      </c>
      <c r="C47" s="14" t="str">
        <f>INDEX(PolInst[Instr],MATCH(VALUE(LEFT('Figure 6'!A47,1)),PolInst[ID],0))</f>
        <v>Min_RES_Quota</v>
      </c>
      <c r="D47" s="14" t="str">
        <f>INDEX(Tabelle3[Techno],MATCH('Figure 6'!G47,Tabelle3[ID],0))</f>
        <v>Solar</v>
      </c>
      <c r="E47" s="15">
        <f>IFERROR(INDEX(Tabelle2[Shock_Strength],MATCH('Figure 6'!H47,Tabelle2[Shock_Strenght_ID],0)),0)</f>
        <v>-0.2</v>
      </c>
      <c r="F47" s="13" t="str">
        <f t="shared" si="1"/>
        <v>555535555</v>
      </c>
      <c r="G47" s="13">
        <f t="shared" si="2"/>
        <v>5</v>
      </c>
      <c r="H47" s="13">
        <f t="shared" si="0"/>
        <v>3</v>
      </c>
    </row>
    <row r="48" spans="1:8" x14ac:dyDescent="0.2">
      <c r="A48" s="9">
        <v>2555545555</v>
      </c>
      <c r="B48" s="14">
        <v>1489.025945013304</v>
      </c>
      <c r="C48" s="14" t="str">
        <f>INDEX(PolInst[Instr],MATCH(VALUE(LEFT('Figure 6'!A48,1)),PolInst[ID],0))</f>
        <v>Min_RES_Quota</v>
      </c>
      <c r="D48" s="14" t="str">
        <f>INDEX(Tabelle3[Techno],MATCH('Figure 6'!G48,Tabelle3[ID],0))</f>
        <v>Solar</v>
      </c>
      <c r="E48" s="15">
        <f>IFERROR(INDEX(Tabelle2[Shock_Strength],MATCH('Figure 6'!H48,Tabelle2[Shock_Strenght_ID],0)),0)</f>
        <v>-0.1</v>
      </c>
      <c r="F48" s="13" t="str">
        <f t="shared" si="1"/>
        <v>555545555</v>
      </c>
      <c r="G48" s="13">
        <f t="shared" si="2"/>
        <v>5</v>
      </c>
      <c r="H48" s="13">
        <f t="shared" si="0"/>
        <v>4</v>
      </c>
    </row>
    <row r="49" spans="1:8" x14ac:dyDescent="0.2">
      <c r="A49" s="9">
        <v>2555553555</v>
      </c>
      <c r="B49" s="14">
        <v>1483.8869327781256</v>
      </c>
      <c r="C49" s="14" t="str">
        <f>INDEX(PolInst[Instr],MATCH(VALUE(LEFT('Figure 6'!A49,1)),PolInst[ID],0))</f>
        <v>Min_RES_Quota</v>
      </c>
      <c r="D49" s="14" t="str">
        <f>INDEX(Tabelle3[Techno],MATCH('Figure 6'!G49,Tabelle3[ID],0))</f>
        <v>Wind_Onshore</v>
      </c>
      <c r="E49" s="15">
        <f>IFERROR(INDEX(Tabelle2[Shock_Strength],MATCH('Figure 6'!H49,Tabelle2[Shock_Strenght_ID],0)),0)</f>
        <v>-0.2</v>
      </c>
      <c r="F49" s="13" t="str">
        <f t="shared" si="1"/>
        <v>555553555</v>
      </c>
      <c r="G49" s="13">
        <f t="shared" si="2"/>
        <v>6</v>
      </c>
      <c r="H49" s="13">
        <f t="shared" si="0"/>
        <v>3</v>
      </c>
    </row>
    <row r="50" spans="1:8" x14ac:dyDescent="0.2">
      <c r="A50" s="9">
        <v>2555554555</v>
      </c>
      <c r="B50" s="14">
        <v>1485.0224454860768</v>
      </c>
      <c r="C50" s="14" t="str">
        <f>INDEX(PolInst[Instr],MATCH(VALUE(LEFT('Figure 6'!A50,1)),PolInst[ID],0))</f>
        <v>Min_RES_Quota</v>
      </c>
      <c r="D50" s="14" t="str">
        <f>INDEX(Tabelle3[Techno],MATCH('Figure 6'!G50,Tabelle3[ID],0))</f>
        <v>Wind_Onshore</v>
      </c>
      <c r="E50" s="15">
        <f>IFERROR(INDEX(Tabelle2[Shock_Strength],MATCH('Figure 6'!H50,Tabelle2[Shock_Strenght_ID],0)),0)</f>
        <v>-0.1</v>
      </c>
      <c r="F50" s="13" t="str">
        <f t="shared" si="1"/>
        <v>555554555</v>
      </c>
      <c r="G50" s="13">
        <f t="shared" si="2"/>
        <v>6</v>
      </c>
      <c r="H50" s="13">
        <f t="shared" si="0"/>
        <v>4</v>
      </c>
    </row>
    <row r="51" spans="1:8" x14ac:dyDescent="0.2">
      <c r="A51" s="9">
        <v>2555555355</v>
      </c>
      <c r="B51" s="14">
        <v>1503.0073537204421</v>
      </c>
      <c r="C51" s="14" t="str">
        <f>INDEX(PolInst[Instr],MATCH(VALUE(LEFT('Figure 6'!A51,1)),PolInst[ID],0))</f>
        <v>Min_RES_Quota</v>
      </c>
      <c r="D51" s="14" t="str">
        <f>INDEX(Tabelle3[Techno],MATCH('Figure 6'!G51,Tabelle3[ID],0))</f>
        <v>Wind_Offshore</v>
      </c>
      <c r="E51" s="15">
        <f>IFERROR(INDEX(Tabelle2[Shock_Strength],MATCH('Figure 6'!H51,Tabelle2[Shock_Strenght_ID],0)),0)</f>
        <v>-0.2</v>
      </c>
      <c r="F51" s="13" t="str">
        <f t="shared" si="1"/>
        <v>555555355</v>
      </c>
      <c r="G51" s="13">
        <f t="shared" si="2"/>
        <v>7</v>
      </c>
      <c r="H51" s="13">
        <f t="shared" si="0"/>
        <v>3</v>
      </c>
    </row>
    <row r="52" spans="1:8" x14ac:dyDescent="0.2">
      <c r="A52" s="9">
        <v>2555555455</v>
      </c>
      <c r="B52" s="14">
        <v>1505.5185937525969</v>
      </c>
      <c r="C52" s="14" t="str">
        <f>INDEX(PolInst[Instr],MATCH(VALUE(LEFT('Figure 6'!A52,1)),PolInst[ID],0))</f>
        <v>Min_RES_Quota</v>
      </c>
      <c r="D52" s="14" t="str">
        <f>INDEX(Tabelle3[Techno],MATCH('Figure 6'!G52,Tabelle3[ID],0))</f>
        <v>Wind_Offshore</v>
      </c>
      <c r="E52" s="15">
        <f>IFERROR(INDEX(Tabelle2[Shock_Strength],MATCH('Figure 6'!H52,Tabelle2[Shock_Strenght_ID],0)),0)</f>
        <v>-0.1</v>
      </c>
      <c r="F52" s="13" t="str">
        <f t="shared" si="1"/>
        <v>555555455</v>
      </c>
      <c r="G52" s="13">
        <f t="shared" si="2"/>
        <v>7</v>
      </c>
      <c r="H52" s="13">
        <f t="shared" si="0"/>
        <v>4</v>
      </c>
    </row>
    <row r="53" spans="1:8" x14ac:dyDescent="0.2">
      <c r="A53" s="9">
        <v>2555555535</v>
      </c>
      <c r="B53" s="14">
        <v>1501.0959661376844</v>
      </c>
      <c r="C53" s="14" t="str">
        <f>INDEX(PolInst[Instr],MATCH(VALUE(LEFT('Figure 6'!A53,1)),PolInst[ID],0))</f>
        <v>Min_RES_Quota</v>
      </c>
      <c r="D53" s="14" t="str">
        <f>INDEX(Tabelle3[Techno],MATCH('Figure 6'!G53,Tabelle3[ID],0))</f>
        <v>Lit_Ion</v>
      </c>
      <c r="E53" s="15">
        <f>IFERROR(INDEX(Tabelle2[Shock_Strength],MATCH('Figure 6'!H53,Tabelle2[Shock_Strenght_ID],0)),0)</f>
        <v>-0.2</v>
      </c>
      <c r="F53" s="13" t="str">
        <f t="shared" si="1"/>
        <v>555555535</v>
      </c>
      <c r="G53" s="13">
        <f t="shared" si="2"/>
        <v>8</v>
      </c>
      <c r="H53" s="13">
        <f t="shared" si="0"/>
        <v>3</v>
      </c>
    </row>
    <row r="54" spans="1:8" x14ac:dyDescent="0.2">
      <c r="A54" s="9">
        <v>2555555545</v>
      </c>
      <c r="B54" s="14">
        <v>1502.5924365865822</v>
      </c>
      <c r="C54" s="14" t="str">
        <f>INDEX(PolInst[Instr],MATCH(VALUE(LEFT('Figure 6'!A54,1)),PolInst[ID],0))</f>
        <v>Min_RES_Quota</v>
      </c>
      <c r="D54" s="14" t="str">
        <f>INDEX(Tabelle3[Techno],MATCH('Figure 6'!G54,Tabelle3[ID],0))</f>
        <v>Lit_Ion</v>
      </c>
      <c r="E54" s="15">
        <f>IFERROR(INDEX(Tabelle2[Shock_Strength],MATCH('Figure 6'!H54,Tabelle2[Shock_Strenght_ID],0)),0)</f>
        <v>-0.1</v>
      </c>
      <c r="F54" s="13" t="str">
        <f t="shared" si="1"/>
        <v>555555545</v>
      </c>
      <c r="G54" s="13">
        <f t="shared" si="2"/>
        <v>8</v>
      </c>
      <c r="H54" s="13">
        <f t="shared" si="0"/>
        <v>4</v>
      </c>
    </row>
    <row r="55" spans="1:8" x14ac:dyDescent="0.2">
      <c r="A55" s="9">
        <v>2555555553</v>
      </c>
      <c r="B55" s="14">
        <v>1499.4748990079293</v>
      </c>
      <c r="C55" s="14" t="str">
        <f>INDEX(PolInst[Instr],MATCH(VALUE(LEFT('Figure 6'!A55,1)),PolInst[ID],0))</f>
        <v>Min_RES_Quota</v>
      </c>
      <c r="D55" s="14" t="str">
        <f>INDEX(Tabelle3[Techno],MATCH('Figure 6'!G55,Tabelle3[ID],0))</f>
        <v>PSH</v>
      </c>
      <c r="E55" s="15">
        <f>IFERROR(INDEX(Tabelle2[Shock_Strength],MATCH('Figure 6'!H55,Tabelle2[Shock_Strenght_ID],0)),0)</f>
        <v>-0.2</v>
      </c>
      <c r="F55" s="13" t="str">
        <f t="shared" si="1"/>
        <v>555555553</v>
      </c>
      <c r="G55" s="13">
        <f t="shared" si="2"/>
        <v>9</v>
      </c>
      <c r="H55" s="13">
        <f t="shared" si="0"/>
        <v>3</v>
      </c>
    </row>
    <row r="56" spans="1:8" x14ac:dyDescent="0.2">
      <c r="A56" s="9">
        <v>2555555554</v>
      </c>
      <c r="B56" s="14">
        <v>1503.7172106053483</v>
      </c>
      <c r="C56" s="14" t="str">
        <f>INDEX(PolInst[Instr],MATCH(VALUE(LEFT('Figure 6'!A56,1)),PolInst[ID],0))</f>
        <v>Min_RES_Quota</v>
      </c>
      <c r="D56" s="14" t="str">
        <f>INDEX(Tabelle3[Techno],MATCH('Figure 6'!G56,Tabelle3[ID],0))</f>
        <v>PSH</v>
      </c>
      <c r="E56" s="15">
        <f>IFERROR(INDEX(Tabelle2[Shock_Strength],MATCH('Figure 6'!H56,Tabelle2[Shock_Strenght_ID],0)),0)</f>
        <v>-0.1</v>
      </c>
      <c r="F56" s="13" t="str">
        <f t="shared" si="1"/>
        <v>555555554</v>
      </c>
      <c r="G56" s="13">
        <f t="shared" si="2"/>
        <v>9</v>
      </c>
      <c r="H56" s="13">
        <f t="shared" si="0"/>
        <v>4</v>
      </c>
    </row>
    <row r="57" spans="1:8" x14ac:dyDescent="0.2">
      <c r="A57" s="9">
        <v>2555555555</v>
      </c>
      <c r="B57" s="14">
        <v>1503.2693131994488</v>
      </c>
      <c r="C57" s="14" t="str">
        <f>INDEX(PolInst[Instr],MATCH(VALUE(LEFT('Figure 6'!A57,1)),PolInst[ID],0))</f>
        <v>Min_RES_Quota</v>
      </c>
      <c r="D57" s="14" t="str">
        <f>INDEX(Tabelle3[Techno],MATCH('Figure 6'!G57,Tabelle3[ID],0))</f>
        <v>no</v>
      </c>
      <c r="E57" s="15">
        <f>IFERROR(INDEX(Tabelle2[Shock_Strength],MATCH('Figure 6'!H57,Tabelle2[Shock_Strenght_ID],0)),0)</f>
        <v>0</v>
      </c>
      <c r="F57" s="13" t="str">
        <f t="shared" si="1"/>
        <v>555555555</v>
      </c>
      <c r="G57" s="13">
        <f t="shared" si="2"/>
        <v>0</v>
      </c>
      <c r="H57" s="13" t="e">
        <f t="shared" si="0"/>
        <v>#VALUE!</v>
      </c>
    </row>
    <row r="58" spans="1:8" x14ac:dyDescent="0.2">
      <c r="A58" s="9">
        <v>2555555556</v>
      </c>
      <c r="B58" s="14">
        <v>1499.1391000591577</v>
      </c>
      <c r="C58" s="14" t="str">
        <f>INDEX(PolInst[Instr],MATCH(VALUE(LEFT('Figure 6'!A58,1)),PolInst[ID],0))</f>
        <v>Min_RES_Quota</v>
      </c>
      <c r="D58" s="14" t="str">
        <f>INDEX(Tabelle3[Techno],MATCH('Figure 6'!G58,Tabelle3[ID],0))</f>
        <v>PSH</v>
      </c>
      <c r="E58" s="15">
        <f>IFERROR(INDEX(Tabelle2[Shock_Strength],MATCH('Figure 6'!H58,Tabelle2[Shock_Strenght_ID],0)),0)</f>
        <v>0.1</v>
      </c>
      <c r="F58" s="13" t="str">
        <f t="shared" si="1"/>
        <v>555555556</v>
      </c>
      <c r="G58" s="13">
        <f t="shared" si="2"/>
        <v>9</v>
      </c>
      <c r="H58" s="13">
        <f t="shared" si="0"/>
        <v>6</v>
      </c>
    </row>
    <row r="59" spans="1:8" x14ac:dyDescent="0.2">
      <c r="A59" s="9">
        <v>2555555557</v>
      </c>
      <c r="B59" s="14">
        <v>1496.2823562875851</v>
      </c>
      <c r="C59" s="14" t="str">
        <f>INDEX(PolInst[Instr],MATCH(VALUE(LEFT('Figure 6'!A59,1)),PolInst[ID],0))</f>
        <v>Min_RES_Quota</v>
      </c>
      <c r="D59" s="14" t="str">
        <f>INDEX(Tabelle3[Techno],MATCH('Figure 6'!G59,Tabelle3[ID],0))</f>
        <v>PSH</v>
      </c>
      <c r="E59" s="15">
        <f>IFERROR(INDEX(Tabelle2[Shock_Strength],MATCH('Figure 6'!H59,Tabelle2[Shock_Strenght_ID],0)),0)</f>
        <v>0.2</v>
      </c>
      <c r="F59" s="13" t="str">
        <f t="shared" si="1"/>
        <v>555555557</v>
      </c>
      <c r="G59" s="13">
        <f t="shared" si="2"/>
        <v>9</v>
      </c>
      <c r="H59" s="13">
        <f t="shared" si="0"/>
        <v>7</v>
      </c>
    </row>
    <row r="60" spans="1:8" x14ac:dyDescent="0.2">
      <c r="A60" s="9">
        <v>2555555565</v>
      </c>
      <c r="B60" s="14">
        <v>1504.7271691726417</v>
      </c>
      <c r="C60" s="14" t="str">
        <f>INDEX(PolInst[Instr],MATCH(VALUE(LEFT('Figure 6'!A60,1)),PolInst[ID],0))</f>
        <v>Min_RES_Quota</v>
      </c>
      <c r="D60" s="14" t="str">
        <f>INDEX(Tabelle3[Techno],MATCH('Figure 6'!G60,Tabelle3[ID],0))</f>
        <v>Lit_Ion</v>
      </c>
      <c r="E60" s="15">
        <f>IFERROR(INDEX(Tabelle2[Shock_Strength],MATCH('Figure 6'!H60,Tabelle2[Shock_Strenght_ID],0)),0)</f>
        <v>0.1</v>
      </c>
      <c r="F60" s="13" t="str">
        <f t="shared" si="1"/>
        <v>555555565</v>
      </c>
      <c r="G60" s="13">
        <f t="shared" si="2"/>
        <v>8</v>
      </c>
      <c r="H60" s="13">
        <f t="shared" si="0"/>
        <v>6</v>
      </c>
    </row>
    <row r="61" spans="1:8" x14ac:dyDescent="0.2">
      <c r="A61" s="9">
        <v>2555555575</v>
      </c>
      <c r="B61" s="14">
        <v>1504.8592762427056</v>
      </c>
      <c r="C61" s="14" t="str">
        <f>INDEX(PolInst[Instr],MATCH(VALUE(LEFT('Figure 6'!A61,1)),PolInst[ID],0))</f>
        <v>Min_RES_Quota</v>
      </c>
      <c r="D61" s="14" t="str">
        <f>INDEX(Tabelle3[Techno],MATCH('Figure 6'!G61,Tabelle3[ID],0))</f>
        <v>Lit_Ion</v>
      </c>
      <c r="E61" s="15">
        <f>IFERROR(INDEX(Tabelle2[Shock_Strength],MATCH('Figure 6'!H61,Tabelle2[Shock_Strenght_ID],0)),0)</f>
        <v>0.2</v>
      </c>
      <c r="F61" s="13" t="str">
        <f t="shared" si="1"/>
        <v>555555575</v>
      </c>
      <c r="G61" s="13">
        <f t="shared" si="2"/>
        <v>8</v>
      </c>
      <c r="H61" s="13">
        <f t="shared" si="0"/>
        <v>7</v>
      </c>
    </row>
    <row r="62" spans="1:8" x14ac:dyDescent="0.2">
      <c r="A62" s="9">
        <v>2555555655</v>
      </c>
      <c r="B62" s="14">
        <v>1480.9113771291793</v>
      </c>
      <c r="C62" s="14" t="str">
        <f>INDEX(PolInst[Instr],MATCH(VALUE(LEFT('Figure 6'!A62,1)),PolInst[ID],0))</f>
        <v>Min_RES_Quota</v>
      </c>
      <c r="D62" s="14" t="str">
        <f>INDEX(Tabelle3[Techno],MATCH('Figure 6'!G62,Tabelle3[ID],0))</f>
        <v>Wind_Offshore</v>
      </c>
      <c r="E62" s="15">
        <f>IFERROR(INDEX(Tabelle2[Shock_Strength],MATCH('Figure 6'!H62,Tabelle2[Shock_Strenght_ID],0)),0)</f>
        <v>0.1</v>
      </c>
      <c r="F62" s="13" t="str">
        <f t="shared" si="1"/>
        <v>555555655</v>
      </c>
      <c r="G62" s="13">
        <f t="shared" si="2"/>
        <v>7</v>
      </c>
      <c r="H62" s="13">
        <f t="shared" si="0"/>
        <v>6</v>
      </c>
    </row>
    <row r="63" spans="1:8" x14ac:dyDescent="0.2">
      <c r="A63" s="9">
        <v>2555555755</v>
      </c>
      <c r="B63" s="14">
        <v>1478.8110260693136</v>
      </c>
      <c r="C63" s="14" t="str">
        <f>INDEX(PolInst[Instr],MATCH(VALUE(LEFT('Figure 6'!A63,1)),PolInst[ID],0))</f>
        <v>Min_RES_Quota</v>
      </c>
      <c r="D63" s="14" t="str">
        <f>INDEX(Tabelle3[Techno],MATCH('Figure 6'!G63,Tabelle3[ID],0))</f>
        <v>Wind_Offshore</v>
      </c>
      <c r="E63" s="15">
        <f>IFERROR(INDEX(Tabelle2[Shock_Strength],MATCH('Figure 6'!H63,Tabelle2[Shock_Strenght_ID],0)),0)</f>
        <v>0.2</v>
      </c>
      <c r="F63" s="13" t="str">
        <f t="shared" si="1"/>
        <v>555555755</v>
      </c>
      <c r="G63" s="13">
        <f t="shared" si="2"/>
        <v>7</v>
      </c>
      <c r="H63" s="13">
        <f t="shared" si="0"/>
        <v>7</v>
      </c>
    </row>
    <row r="64" spans="1:8" x14ac:dyDescent="0.2">
      <c r="A64" s="9">
        <v>2555556555</v>
      </c>
      <c r="B64" s="14">
        <v>1505.229214879801</v>
      </c>
      <c r="C64" s="14" t="str">
        <f>INDEX(PolInst[Instr],MATCH(VALUE(LEFT('Figure 6'!A64,1)),PolInst[ID],0))</f>
        <v>Min_RES_Quota</v>
      </c>
      <c r="D64" s="14" t="str">
        <f>INDEX(Tabelle3[Techno],MATCH('Figure 6'!G64,Tabelle3[ID],0))</f>
        <v>Wind_Onshore</v>
      </c>
      <c r="E64" s="15">
        <f>IFERROR(INDEX(Tabelle2[Shock_Strength],MATCH('Figure 6'!H64,Tabelle2[Shock_Strenght_ID],0)),0)</f>
        <v>0.1</v>
      </c>
      <c r="F64" s="13" t="str">
        <f t="shared" si="1"/>
        <v>555556555</v>
      </c>
      <c r="G64" s="13">
        <f t="shared" si="2"/>
        <v>6</v>
      </c>
      <c r="H64" s="13">
        <f t="shared" si="0"/>
        <v>6</v>
      </c>
    </row>
    <row r="65" spans="1:8" x14ac:dyDescent="0.2">
      <c r="A65" s="9">
        <v>2555557555</v>
      </c>
      <c r="B65" s="14">
        <v>1506.0608902025454</v>
      </c>
      <c r="C65" s="14" t="str">
        <f>INDEX(PolInst[Instr],MATCH(VALUE(LEFT('Figure 6'!A65,1)),PolInst[ID],0))</f>
        <v>Min_RES_Quota</v>
      </c>
      <c r="D65" s="14" t="str">
        <f>INDEX(Tabelle3[Techno],MATCH('Figure 6'!G65,Tabelle3[ID],0))</f>
        <v>Wind_Onshore</v>
      </c>
      <c r="E65" s="15">
        <f>IFERROR(INDEX(Tabelle2[Shock_Strength],MATCH('Figure 6'!H65,Tabelle2[Shock_Strenght_ID],0)),0)</f>
        <v>0.2</v>
      </c>
      <c r="F65" s="13" t="str">
        <f t="shared" si="1"/>
        <v>555557555</v>
      </c>
      <c r="G65" s="13">
        <f t="shared" si="2"/>
        <v>6</v>
      </c>
      <c r="H65" s="13">
        <f t="shared" si="0"/>
        <v>7</v>
      </c>
    </row>
    <row r="66" spans="1:8" x14ac:dyDescent="0.2">
      <c r="A66" s="9">
        <v>2555565555</v>
      </c>
      <c r="B66" s="14">
        <v>1503.5839743943638</v>
      </c>
      <c r="C66" s="14" t="str">
        <f>INDEX(PolInst[Instr],MATCH(VALUE(LEFT('Figure 6'!A66,1)),PolInst[ID],0))</f>
        <v>Min_RES_Quota</v>
      </c>
      <c r="D66" s="14" t="str">
        <f>INDEX(Tabelle3[Techno],MATCH('Figure 6'!G66,Tabelle3[ID],0))</f>
        <v>Solar</v>
      </c>
      <c r="E66" s="15">
        <f>IFERROR(INDEX(Tabelle2[Shock_Strength],MATCH('Figure 6'!H66,Tabelle2[Shock_Strenght_ID],0)),0)</f>
        <v>0.1</v>
      </c>
      <c r="F66" s="13" t="str">
        <f t="shared" si="1"/>
        <v>555565555</v>
      </c>
      <c r="G66" s="13">
        <f t="shared" si="2"/>
        <v>5</v>
      </c>
      <c r="H66" s="13">
        <f t="shared" si="0"/>
        <v>6</v>
      </c>
    </row>
    <row r="67" spans="1:8" x14ac:dyDescent="0.2">
      <c r="A67" s="9">
        <v>2555575555</v>
      </c>
      <c r="B67" s="14">
        <v>1506.6332287464913</v>
      </c>
      <c r="C67" s="14" t="str">
        <f>INDEX(PolInst[Instr],MATCH(VALUE(LEFT('Figure 6'!A67,1)),PolInst[ID],0))</f>
        <v>Min_RES_Quota</v>
      </c>
      <c r="D67" s="14" t="str">
        <f>INDEX(Tabelle3[Techno],MATCH('Figure 6'!G67,Tabelle3[ID],0))</f>
        <v>Solar</v>
      </c>
      <c r="E67" s="15">
        <f>IFERROR(INDEX(Tabelle2[Shock_Strength],MATCH('Figure 6'!H67,Tabelle2[Shock_Strenght_ID],0)),0)</f>
        <v>0.2</v>
      </c>
      <c r="F67" s="13" t="str">
        <f t="shared" si="1"/>
        <v>555575555</v>
      </c>
      <c r="G67" s="13">
        <f t="shared" si="2"/>
        <v>5</v>
      </c>
      <c r="H67" s="13">
        <f t="shared" ref="H67:H130" si="3">VALUE(MID(F67,G67,1))</f>
        <v>7</v>
      </c>
    </row>
    <row r="68" spans="1:8" x14ac:dyDescent="0.2">
      <c r="A68" s="9">
        <v>2555655555</v>
      </c>
      <c r="B68" s="14">
        <v>1646.4412036597655</v>
      </c>
      <c r="C68" s="14" t="str">
        <f>INDEX(PolInst[Instr],MATCH(VALUE(LEFT('Figure 6'!A68,1)),PolInst[ID],0))</f>
        <v>Min_RES_Quota</v>
      </c>
      <c r="D68" s="14" t="str">
        <f>INDEX(Tabelle3[Techno],MATCH('Figure 6'!G68,Tabelle3[ID],0))</f>
        <v>Demand</v>
      </c>
      <c r="E68" s="15">
        <f>IFERROR(INDEX(Tabelle2[Shock_Strength],MATCH('Figure 6'!H68,Tabelle2[Shock_Strenght_ID],0)),0)</f>
        <v>0.1</v>
      </c>
      <c r="F68" s="13" t="str">
        <f t="shared" ref="F68:F131" si="4">MID(A68,2,99)</f>
        <v>555655555</v>
      </c>
      <c r="G68" s="13">
        <f t="shared" ref="G68:G131" si="5">IFERROR(FIND(3,F68),0)+IFERROR(FIND(4,F68),0)+IFERROR(FIND(6,F68),0)+IFERROR(FIND(7,F68),0)</f>
        <v>4</v>
      </c>
      <c r="H68" s="13">
        <f t="shared" si="3"/>
        <v>6</v>
      </c>
    </row>
    <row r="69" spans="1:8" x14ac:dyDescent="0.2">
      <c r="A69" s="9">
        <v>2555755555</v>
      </c>
      <c r="B69" s="14">
        <v>1789.61212453587</v>
      </c>
      <c r="C69" s="14" t="str">
        <f>INDEX(PolInst[Instr],MATCH(VALUE(LEFT('Figure 6'!A69,1)),PolInst[ID],0))</f>
        <v>Min_RES_Quota</v>
      </c>
      <c r="D69" s="14" t="str">
        <f>INDEX(Tabelle3[Techno],MATCH('Figure 6'!G69,Tabelle3[ID],0))</f>
        <v>Demand</v>
      </c>
      <c r="E69" s="15">
        <f>IFERROR(INDEX(Tabelle2[Shock_Strength],MATCH('Figure 6'!H69,Tabelle2[Shock_Strenght_ID],0)),0)</f>
        <v>0.2</v>
      </c>
      <c r="F69" s="13" t="str">
        <f t="shared" si="4"/>
        <v>555755555</v>
      </c>
      <c r="G69" s="13">
        <f t="shared" si="5"/>
        <v>4</v>
      </c>
      <c r="H69" s="13">
        <f t="shared" si="3"/>
        <v>7</v>
      </c>
    </row>
    <row r="70" spans="1:8" x14ac:dyDescent="0.2">
      <c r="A70" s="9">
        <v>2556555555</v>
      </c>
      <c r="B70" s="14">
        <v>1503.2754253373519</v>
      </c>
      <c r="C70" s="14" t="str">
        <f>INDEX(PolInst[Instr],MATCH(VALUE(LEFT('Figure 6'!A70,1)),PolInst[ID],0))</f>
        <v>Min_RES_Quota</v>
      </c>
      <c r="D70" s="14" t="str">
        <f>INDEX(Tabelle3[Techno],MATCH('Figure 6'!G70,Tabelle3[ID],0))</f>
        <v>Hardcoal</v>
      </c>
      <c r="E70" s="15">
        <f>IFERROR(INDEX(Tabelle2[Shock_Strength],MATCH('Figure 6'!H70,Tabelle2[Shock_Strenght_ID],0)),0)</f>
        <v>0.1</v>
      </c>
      <c r="F70" s="13" t="str">
        <f t="shared" si="4"/>
        <v>556555555</v>
      </c>
      <c r="G70" s="13">
        <f t="shared" si="5"/>
        <v>3</v>
      </c>
      <c r="H70" s="13">
        <f t="shared" si="3"/>
        <v>6</v>
      </c>
    </row>
    <row r="71" spans="1:8" x14ac:dyDescent="0.2">
      <c r="A71" s="9">
        <v>2557555555</v>
      </c>
      <c r="B71" s="14">
        <v>1503.2717838426718</v>
      </c>
      <c r="C71" s="14" t="str">
        <f>INDEX(PolInst[Instr],MATCH(VALUE(LEFT('Figure 6'!A71,1)),PolInst[ID],0))</f>
        <v>Min_RES_Quota</v>
      </c>
      <c r="D71" s="14" t="str">
        <f>INDEX(Tabelle3[Techno],MATCH('Figure 6'!G71,Tabelle3[ID],0))</f>
        <v>Hardcoal</v>
      </c>
      <c r="E71" s="15">
        <f>IFERROR(INDEX(Tabelle2[Shock_Strength],MATCH('Figure 6'!H71,Tabelle2[Shock_Strenght_ID],0)),0)</f>
        <v>0.2</v>
      </c>
      <c r="F71" s="13" t="str">
        <f t="shared" si="4"/>
        <v>557555555</v>
      </c>
      <c r="G71" s="13">
        <f t="shared" si="5"/>
        <v>3</v>
      </c>
      <c r="H71" s="13">
        <f t="shared" si="3"/>
        <v>7</v>
      </c>
    </row>
    <row r="72" spans="1:8" x14ac:dyDescent="0.2">
      <c r="A72" s="9">
        <v>2565555555</v>
      </c>
      <c r="B72" s="14">
        <v>1506.6993644595618</v>
      </c>
      <c r="C72" s="14" t="str">
        <f>INDEX(PolInst[Instr],MATCH(VALUE(LEFT('Figure 6'!A72,1)),PolInst[ID],0))</f>
        <v>Min_RES_Quota</v>
      </c>
      <c r="D72" s="14" t="str">
        <f>INDEX(Tabelle3[Techno],MATCH('Figure 6'!G72,Tabelle3[ID],0))</f>
        <v>Gas</v>
      </c>
      <c r="E72" s="15">
        <f>IFERROR(INDEX(Tabelle2[Shock_Strength],MATCH('Figure 6'!H72,Tabelle2[Shock_Strenght_ID],0)),0)</f>
        <v>0.1</v>
      </c>
      <c r="F72" s="13" t="str">
        <f t="shared" si="4"/>
        <v>565555555</v>
      </c>
      <c r="G72" s="13">
        <f t="shared" si="5"/>
        <v>2</v>
      </c>
      <c r="H72" s="13">
        <f t="shared" si="3"/>
        <v>6</v>
      </c>
    </row>
    <row r="73" spans="1:8" x14ac:dyDescent="0.2">
      <c r="A73" s="9">
        <v>2575555555</v>
      </c>
      <c r="B73" s="14">
        <v>1509.399223060313</v>
      </c>
      <c r="C73" s="14" t="str">
        <f>INDEX(PolInst[Instr],MATCH(VALUE(LEFT('Figure 6'!A73,1)),PolInst[ID],0))</f>
        <v>Min_RES_Quota</v>
      </c>
      <c r="D73" s="14" t="str">
        <f>INDEX(Tabelle3[Techno],MATCH('Figure 6'!G73,Tabelle3[ID],0))</f>
        <v>Gas</v>
      </c>
      <c r="E73" s="15">
        <f>IFERROR(INDEX(Tabelle2[Shock_Strength],MATCH('Figure 6'!H73,Tabelle2[Shock_Strenght_ID],0)),0)</f>
        <v>0.2</v>
      </c>
      <c r="F73" s="13" t="str">
        <f t="shared" si="4"/>
        <v>575555555</v>
      </c>
      <c r="G73" s="13">
        <f t="shared" si="5"/>
        <v>2</v>
      </c>
      <c r="H73" s="13">
        <f t="shared" si="3"/>
        <v>7</v>
      </c>
    </row>
    <row r="74" spans="1:8" x14ac:dyDescent="0.2">
      <c r="A74" s="9">
        <v>2655555555</v>
      </c>
      <c r="B74" s="14">
        <v>1500.8511119586074</v>
      </c>
      <c r="C74" s="14" t="str">
        <f>INDEX(PolInst[Instr],MATCH(VALUE(LEFT('Figure 6'!A74,1)),PolInst[ID],0))</f>
        <v>Min_RES_Quota</v>
      </c>
      <c r="D74" s="14" t="str">
        <f>INDEX(Tabelle3[Techno],MATCH('Figure 6'!G74,Tabelle3[ID],0))</f>
        <v>Lignite</v>
      </c>
      <c r="E74" s="15">
        <f>IFERROR(INDEX(Tabelle2[Shock_Strength],MATCH('Figure 6'!H74,Tabelle2[Shock_Strenght_ID],0)),0)</f>
        <v>0.1</v>
      </c>
      <c r="F74" s="13" t="str">
        <f t="shared" si="4"/>
        <v>655555555</v>
      </c>
      <c r="G74" s="13">
        <f t="shared" si="5"/>
        <v>1</v>
      </c>
      <c r="H74" s="13">
        <f t="shared" si="3"/>
        <v>6</v>
      </c>
    </row>
    <row r="75" spans="1:8" x14ac:dyDescent="0.2">
      <c r="A75" s="9">
        <v>2755555555</v>
      </c>
      <c r="B75" s="14">
        <v>1494.9076944995368</v>
      </c>
      <c r="C75" s="14" t="str">
        <f>INDEX(PolInst[Instr],MATCH(VALUE(LEFT('Figure 6'!A75,1)),PolInst[ID],0))</f>
        <v>Min_RES_Quota</v>
      </c>
      <c r="D75" s="14" t="str">
        <f>INDEX(Tabelle3[Techno],MATCH('Figure 6'!G75,Tabelle3[ID],0))</f>
        <v>Lignite</v>
      </c>
      <c r="E75" s="15">
        <f>IFERROR(INDEX(Tabelle2[Shock_Strength],MATCH('Figure 6'!H75,Tabelle2[Shock_Strenght_ID],0)),0)</f>
        <v>0.2</v>
      </c>
      <c r="F75" s="13" t="str">
        <f t="shared" si="4"/>
        <v>755555555</v>
      </c>
      <c r="G75" s="13">
        <f t="shared" si="5"/>
        <v>1</v>
      </c>
      <c r="H75" s="13">
        <f t="shared" si="3"/>
        <v>7</v>
      </c>
    </row>
    <row r="76" spans="1:8" x14ac:dyDescent="0.2">
      <c r="A76" s="9">
        <v>3355555555</v>
      </c>
      <c r="B76" s="14">
        <v>1503.8016539725791</v>
      </c>
      <c r="C76" s="14" t="str">
        <f>INDEX(PolInst[Instr],MATCH(VALUE(LEFT('Figure 6'!A76,1)),PolInst[ID],0))</f>
        <v>CO2_Tax</v>
      </c>
      <c r="D76" s="14" t="str">
        <f>INDEX(Tabelle3[Techno],MATCH('Figure 6'!G76,Tabelle3[ID],0))</f>
        <v>Lignite</v>
      </c>
      <c r="E76" s="15">
        <f>IFERROR(INDEX(Tabelle2[Shock_Strength],MATCH('Figure 6'!H76,Tabelle2[Shock_Strenght_ID],0)),0)</f>
        <v>-0.2</v>
      </c>
      <c r="F76" s="13" t="str">
        <f t="shared" si="4"/>
        <v>355555555</v>
      </c>
      <c r="G76" s="13">
        <f t="shared" si="5"/>
        <v>1</v>
      </c>
      <c r="H76" s="13">
        <f t="shared" si="3"/>
        <v>3</v>
      </c>
    </row>
    <row r="77" spans="1:8" x14ac:dyDescent="0.2">
      <c r="A77" s="9">
        <v>3455555555</v>
      </c>
      <c r="B77" s="14">
        <v>1503.8016539725809</v>
      </c>
      <c r="C77" s="14" t="str">
        <f>INDEX(PolInst[Instr],MATCH(VALUE(LEFT('Figure 6'!A77,1)),PolInst[ID],0))</f>
        <v>CO2_Tax</v>
      </c>
      <c r="D77" s="14" t="str">
        <f>INDEX(Tabelle3[Techno],MATCH('Figure 6'!G77,Tabelle3[ID],0))</f>
        <v>Lignite</v>
      </c>
      <c r="E77" s="15">
        <f>IFERROR(INDEX(Tabelle2[Shock_Strength],MATCH('Figure 6'!H77,Tabelle2[Shock_Strenght_ID],0)),0)</f>
        <v>-0.1</v>
      </c>
      <c r="F77" s="13" t="str">
        <f t="shared" si="4"/>
        <v>455555555</v>
      </c>
      <c r="G77" s="13">
        <f t="shared" si="5"/>
        <v>1</v>
      </c>
      <c r="H77" s="13">
        <f t="shared" si="3"/>
        <v>4</v>
      </c>
    </row>
    <row r="78" spans="1:8" x14ac:dyDescent="0.2">
      <c r="A78" s="9">
        <v>3535555555</v>
      </c>
      <c r="B78" s="14">
        <v>1806.3633435617776</v>
      </c>
      <c r="C78" s="14" t="str">
        <f>INDEX(PolInst[Instr],MATCH(VALUE(LEFT('Figure 6'!A78,1)),PolInst[ID],0))</f>
        <v>CO2_Tax</v>
      </c>
      <c r="D78" s="14" t="str">
        <f>INDEX(Tabelle3[Techno],MATCH('Figure 6'!G78,Tabelle3[ID],0))</f>
        <v>Gas</v>
      </c>
      <c r="E78" s="15">
        <f>IFERROR(INDEX(Tabelle2[Shock_Strength],MATCH('Figure 6'!H78,Tabelle2[Shock_Strenght_ID],0)),0)</f>
        <v>-0.2</v>
      </c>
      <c r="F78" s="13" t="str">
        <f t="shared" si="4"/>
        <v>535555555</v>
      </c>
      <c r="G78" s="13">
        <f t="shared" si="5"/>
        <v>2</v>
      </c>
      <c r="H78" s="13">
        <f t="shared" si="3"/>
        <v>3</v>
      </c>
    </row>
    <row r="79" spans="1:8" x14ac:dyDescent="0.2">
      <c r="A79" s="9">
        <v>3545555555</v>
      </c>
      <c r="B79" s="14">
        <v>1651.3080171855752</v>
      </c>
      <c r="C79" s="14" t="str">
        <f>INDEX(PolInst[Instr],MATCH(VALUE(LEFT('Figure 6'!A79,1)),PolInst[ID],0))</f>
        <v>CO2_Tax</v>
      </c>
      <c r="D79" s="14" t="str">
        <f>INDEX(Tabelle3[Techno],MATCH('Figure 6'!G79,Tabelle3[ID],0))</f>
        <v>Gas</v>
      </c>
      <c r="E79" s="15">
        <f>IFERROR(INDEX(Tabelle2[Shock_Strength],MATCH('Figure 6'!H79,Tabelle2[Shock_Strenght_ID],0)),0)</f>
        <v>-0.1</v>
      </c>
      <c r="F79" s="13" t="str">
        <f t="shared" si="4"/>
        <v>545555555</v>
      </c>
      <c r="G79" s="13">
        <f t="shared" si="5"/>
        <v>2</v>
      </c>
      <c r="H79" s="13">
        <f t="shared" si="3"/>
        <v>4</v>
      </c>
    </row>
    <row r="80" spans="1:8" x14ac:dyDescent="0.2">
      <c r="A80" s="9">
        <v>3553555555</v>
      </c>
      <c r="B80" s="14">
        <v>1503.8016539725804</v>
      </c>
      <c r="C80" s="14" t="str">
        <f>INDEX(PolInst[Instr],MATCH(VALUE(LEFT('Figure 6'!A80,1)),PolInst[ID],0))</f>
        <v>CO2_Tax</v>
      </c>
      <c r="D80" s="14" t="str">
        <f>INDEX(Tabelle3[Techno],MATCH('Figure 6'!G80,Tabelle3[ID],0))</f>
        <v>Hardcoal</v>
      </c>
      <c r="E80" s="15">
        <f>IFERROR(INDEX(Tabelle2[Shock_Strength],MATCH('Figure 6'!H80,Tabelle2[Shock_Strenght_ID],0)),0)</f>
        <v>-0.2</v>
      </c>
      <c r="F80" s="13" t="str">
        <f t="shared" si="4"/>
        <v>553555555</v>
      </c>
      <c r="G80" s="13">
        <f t="shared" si="5"/>
        <v>3</v>
      </c>
      <c r="H80" s="13">
        <f t="shared" si="3"/>
        <v>3</v>
      </c>
    </row>
    <row r="81" spans="1:8" x14ac:dyDescent="0.2">
      <c r="A81" s="9">
        <v>3554555555</v>
      </c>
      <c r="B81" s="14">
        <v>1503.8016539725807</v>
      </c>
      <c r="C81" s="14" t="str">
        <f>INDEX(PolInst[Instr],MATCH(VALUE(LEFT('Figure 6'!A81,1)),PolInst[ID],0))</f>
        <v>CO2_Tax</v>
      </c>
      <c r="D81" s="14" t="str">
        <f>INDEX(Tabelle3[Techno],MATCH('Figure 6'!G81,Tabelle3[ID],0))</f>
        <v>Hardcoal</v>
      </c>
      <c r="E81" s="15">
        <f>IFERROR(INDEX(Tabelle2[Shock_Strength],MATCH('Figure 6'!H81,Tabelle2[Shock_Strenght_ID],0)),0)</f>
        <v>-0.1</v>
      </c>
      <c r="F81" s="13" t="str">
        <f t="shared" si="4"/>
        <v>554555555</v>
      </c>
      <c r="G81" s="13">
        <f t="shared" si="5"/>
        <v>3</v>
      </c>
      <c r="H81" s="13">
        <f t="shared" si="3"/>
        <v>4</v>
      </c>
    </row>
    <row r="82" spans="1:8" x14ac:dyDescent="0.2">
      <c r="A82" s="9">
        <v>3555355555</v>
      </c>
      <c r="B82" s="14">
        <v>1171.0808160552499</v>
      </c>
      <c r="C82" s="14" t="str">
        <f>INDEX(PolInst[Instr],MATCH(VALUE(LEFT('Figure 6'!A82,1)),PolInst[ID],0))</f>
        <v>CO2_Tax</v>
      </c>
      <c r="D82" s="14" t="str">
        <f>INDEX(Tabelle3[Techno],MATCH('Figure 6'!G82,Tabelle3[ID],0))</f>
        <v>Demand</v>
      </c>
      <c r="E82" s="15">
        <f>IFERROR(INDEX(Tabelle2[Shock_Strength],MATCH('Figure 6'!H82,Tabelle2[Shock_Strenght_ID],0)),0)</f>
        <v>-0.2</v>
      </c>
      <c r="F82" s="13" t="str">
        <f t="shared" si="4"/>
        <v>555355555</v>
      </c>
      <c r="G82" s="13">
        <f t="shared" si="5"/>
        <v>4</v>
      </c>
      <c r="H82" s="13">
        <f t="shared" si="3"/>
        <v>3</v>
      </c>
    </row>
    <row r="83" spans="1:8" x14ac:dyDescent="0.2">
      <c r="A83" s="9">
        <v>3555455555</v>
      </c>
      <c r="B83" s="14">
        <v>1353.0294340094185</v>
      </c>
      <c r="C83" s="14" t="str">
        <f>INDEX(PolInst[Instr],MATCH(VALUE(LEFT('Figure 6'!A83,1)),PolInst[ID],0))</f>
        <v>CO2_Tax</v>
      </c>
      <c r="D83" s="14" t="str">
        <f>INDEX(Tabelle3[Techno],MATCH('Figure 6'!G83,Tabelle3[ID],0))</f>
        <v>Demand</v>
      </c>
      <c r="E83" s="15">
        <f>IFERROR(INDEX(Tabelle2[Shock_Strength],MATCH('Figure 6'!H83,Tabelle2[Shock_Strenght_ID],0)),0)</f>
        <v>-0.1</v>
      </c>
      <c r="F83" s="13" t="str">
        <f t="shared" si="4"/>
        <v>555455555</v>
      </c>
      <c r="G83" s="13">
        <f t="shared" si="5"/>
        <v>4</v>
      </c>
      <c r="H83" s="13">
        <f t="shared" si="3"/>
        <v>4</v>
      </c>
    </row>
    <row r="84" spans="1:8" x14ac:dyDescent="0.2">
      <c r="A84" s="9">
        <v>3555535555</v>
      </c>
      <c r="B84" s="14">
        <v>1310.7868062900495</v>
      </c>
      <c r="C84" s="14" t="str">
        <f>INDEX(PolInst[Instr],MATCH(VALUE(LEFT('Figure 6'!A84,1)),PolInst[ID],0))</f>
        <v>CO2_Tax</v>
      </c>
      <c r="D84" s="14" t="str">
        <f>INDEX(Tabelle3[Techno],MATCH('Figure 6'!G84,Tabelle3[ID],0))</f>
        <v>Solar</v>
      </c>
      <c r="E84" s="15">
        <f>IFERROR(INDEX(Tabelle2[Shock_Strength],MATCH('Figure 6'!H84,Tabelle2[Shock_Strenght_ID],0)),0)</f>
        <v>-0.2</v>
      </c>
      <c r="F84" s="13" t="str">
        <f t="shared" si="4"/>
        <v>555535555</v>
      </c>
      <c r="G84" s="13">
        <f t="shared" si="5"/>
        <v>5</v>
      </c>
      <c r="H84" s="13">
        <f t="shared" si="3"/>
        <v>3</v>
      </c>
    </row>
    <row r="85" spans="1:8" x14ac:dyDescent="0.2">
      <c r="A85" s="9">
        <v>3555545555</v>
      </c>
      <c r="B85" s="14">
        <v>1388.1933164039292</v>
      </c>
      <c r="C85" s="14" t="str">
        <f>INDEX(PolInst[Instr],MATCH(VALUE(LEFT('Figure 6'!A85,1)),PolInst[ID],0))</f>
        <v>CO2_Tax</v>
      </c>
      <c r="D85" s="14" t="str">
        <f>INDEX(Tabelle3[Techno],MATCH('Figure 6'!G85,Tabelle3[ID],0))</f>
        <v>Solar</v>
      </c>
      <c r="E85" s="15">
        <f>IFERROR(INDEX(Tabelle2[Shock_Strength],MATCH('Figure 6'!H85,Tabelle2[Shock_Strenght_ID],0)),0)</f>
        <v>-0.1</v>
      </c>
      <c r="F85" s="13" t="str">
        <f t="shared" si="4"/>
        <v>555545555</v>
      </c>
      <c r="G85" s="13">
        <f t="shared" si="5"/>
        <v>5</v>
      </c>
      <c r="H85" s="13">
        <f t="shared" si="3"/>
        <v>4</v>
      </c>
    </row>
    <row r="86" spans="1:8" x14ac:dyDescent="0.2">
      <c r="A86" s="9">
        <v>3555553555</v>
      </c>
      <c r="B86" s="14">
        <v>1384.0228643365867</v>
      </c>
      <c r="C86" s="14" t="str">
        <f>INDEX(PolInst[Instr],MATCH(VALUE(LEFT('Figure 6'!A86,1)),PolInst[ID],0))</f>
        <v>CO2_Tax</v>
      </c>
      <c r="D86" s="14" t="str">
        <f>INDEX(Tabelle3[Techno],MATCH('Figure 6'!G86,Tabelle3[ID],0))</f>
        <v>Wind_Onshore</v>
      </c>
      <c r="E86" s="15">
        <f>IFERROR(INDEX(Tabelle2[Shock_Strength],MATCH('Figure 6'!H86,Tabelle2[Shock_Strenght_ID],0)),0)</f>
        <v>-0.2</v>
      </c>
      <c r="F86" s="13" t="str">
        <f t="shared" si="4"/>
        <v>555553555</v>
      </c>
      <c r="G86" s="13">
        <f t="shared" si="5"/>
        <v>6</v>
      </c>
      <c r="H86" s="13">
        <f t="shared" si="3"/>
        <v>3</v>
      </c>
    </row>
    <row r="87" spans="1:8" x14ac:dyDescent="0.2">
      <c r="A87" s="9">
        <v>3555554555</v>
      </c>
      <c r="B87" s="14">
        <v>1435.4534616780047</v>
      </c>
      <c r="C87" s="14" t="str">
        <f>INDEX(PolInst[Instr],MATCH(VALUE(LEFT('Figure 6'!A87,1)),PolInst[ID],0))</f>
        <v>CO2_Tax</v>
      </c>
      <c r="D87" s="14" t="str">
        <f>INDEX(Tabelle3[Techno],MATCH('Figure 6'!G87,Tabelle3[ID],0))</f>
        <v>Wind_Onshore</v>
      </c>
      <c r="E87" s="15">
        <f>IFERROR(INDEX(Tabelle2[Shock_Strength],MATCH('Figure 6'!H87,Tabelle2[Shock_Strenght_ID],0)),0)</f>
        <v>-0.1</v>
      </c>
      <c r="F87" s="13" t="str">
        <f t="shared" si="4"/>
        <v>555554555</v>
      </c>
      <c r="G87" s="13">
        <f t="shared" si="5"/>
        <v>6</v>
      </c>
      <c r="H87" s="13">
        <f t="shared" si="3"/>
        <v>4</v>
      </c>
    </row>
    <row r="88" spans="1:8" x14ac:dyDescent="0.2">
      <c r="A88" s="9">
        <v>3555555355</v>
      </c>
      <c r="B88" s="14">
        <v>1206.2009951088423</v>
      </c>
      <c r="C88" s="14" t="str">
        <f>INDEX(PolInst[Instr],MATCH(VALUE(LEFT('Figure 6'!A88,1)),PolInst[ID],0))</f>
        <v>CO2_Tax</v>
      </c>
      <c r="D88" s="14" t="str">
        <f>INDEX(Tabelle3[Techno],MATCH('Figure 6'!G88,Tabelle3[ID],0))</f>
        <v>Wind_Offshore</v>
      </c>
      <c r="E88" s="15">
        <f>IFERROR(INDEX(Tabelle2[Shock_Strength],MATCH('Figure 6'!H88,Tabelle2[Shock_Strenght_ID],0)),0)</f>
        <v>-0.2</v>
      </c>
      <c r="F88" s="13" t="str">
        <f t="shared" si="4"/>
        <v>555555355</v>
      </c>
      <c r="G88" s="13">
        <f t="shared" si="5"/>
        <v>7</v>
      </c>
      <c r="H88" s="13">
        <f t="shared" si="3"/>
        <v>3</v>
      </c>
    </row>
    <row r="89" spans="1:8" x14ac:dyDescent="0.2">
      <c r="A89" s="9">
        <v>3555555455</v>
      </c>
      <c r="B89" s="14">
        <v>1362.4049531065282</v>
      </c>
      <c r="C89" s="14" t="str">
        <f>INDEX(PolInst[Instr],MATCH(VALUE(LEFT('Figure 6'!A89,1)),PolInst[ID],0))</f>
        <v>CO2_Tax</v>
      </c>
      <c r="D89" s="14" t="str">
        <f>INDEX(Tabelle3[Techno],MATCH('Figure 6'!G89,Tabelle3[ID],0))</f>
        <v>Wind_Offshore</v>
      </c>
      <c r="E89" s="15">
        <f>IFERROR(INDEX(Tabelle2[Shock_Strength],MATCH('Figure 6'!H89,Tabelle2[Shock_Strenght_ID],0)),0)</f>
        <v>-0.1</v>
      </c>
      <c r="F89" s="13" t="str">
        <f t="shared" si="4"/>
        <v>555555455</v>
      </c>
      <c r="G89" s="13">
        <f t="shared" si="5"/>
        <v>7</v>
      </c>
      <c r="H89" s="13">
        <f t="shared" si="3"/>
        <v>4</v>
      </c>
    </row>
    <row r="90" spans="1:8" x14ac:dyDescent="0.2">
      <c r="A90" s="9">
        <v>3555555535</v>
      </c>
      <c r="B90" s="14">
        <v>1474.3730623099818</v>
      </c>
      <c r="C90" s="14" t="str">
        <f>INDEX(PolInst[Instr],MATCH(VALUE(LEFT('Figure 6'!A90,1)),PolInst[ID],0))</f>
        <v>CO2_Tax</v>
      </c>
      <c r="D90" s="14" t="str">
        <f>INDEX(Tabelle3[Techno],MATCH('Figure 6'!G90,Tabelle3[ID],0))</f>
        <v>Lit_Ion</v>
      </c>
      <c r="E90" s="15">
        <f>IFERROR(INDEX(Tabelle2[Shock_Strength],MATCH('Figure 6'!H90,Tabelle2[Shock_Strenght_ID],0)),0)</f>
        <v>-0.2</v>
      </c>
      <c r="F90" s="13" t="str">
        <f t="shared" si="4"/>
        <v>555555535</v>
      </c>
      <c r="G90" s="13">
        <f t="shared" si="5"/>
        <v>8</v>
      </c>
      <c r="H90" s="13">
        <f t="shared" si="3"/>
        <v>3</v>
      </c>
    </row>
    <row r="91" spans="1:8" x14ac:dyDescent="0.2">
      <c r="A91" s="9">
        <v>3555555545</v>
      </c>
      <c r="B91" s="14">
        <v>1497.5668424702426</v>
      </c>
      <c r="C91" s="14" t="str">
        <f>INDEX(PolInst[Instr],MATCH(VALUE(LEFT('Figure 6'!A91,1)),PolInst[ID],0))</f>
        <v>CO2_Tax</v>
      </c>
      <c r="D91" s="14" t="str">
        <f>INDEX(Tabelle3[Techno],MATCH('Figure 6'!G91,Tabelle3[ID],0))</f>
        <v>Lit_Ion</v>
      </c>
      <c r="E91" s="15">
        <f>IFERROR(INDEX(Tabelle2[Shock_Strength],MATCH('Figure 6'!H91,Tabelle2[Shock_Strenght_ID],0)),0)</f>
        <v>-0.1</v>
      </c>
      <c r="F91" s="13" t="str">
        <f t="shared" si="4"/>
        <v>555555545</v>
      </c>
      <c r="G91" s="13">
        <f t="shared" si="5"/>
        <v>8</v>
      </c>
      <c r="H91" s="13">
        <f t="shared" si="3"/>
        <v>4</v>
      </c>
    </row>
    <row r="92" spans="1:8" x14ac:dyDescent="0.2">
      <c r="A92" s="9">
        <v>3555555553</v>
      </c>
      <c r="B92" s="14">
        <v>1416.0710780995782</v>
      </c>
      <c r="C92" s="14" t="str">
        <f>INDEX(PolInst[Instr],MATCH(VALUE(LEFT('Figure 6'!A92,1)),PolInst[ID],0))</f>
        <v>CO2_Tax</v>
      </c>
      <c r="D92" s="14" t="str">
        <f>INDEX(Tabelle3[Techno],MATCH('Figure 6'!G92,Tabelle3[ID],0))</f>
        <v>PSH</v>
      </c>
      <c r="E92" s="15">
        <f>IFERROR(INDEX(Tabelle2[Shock_Strength],MATCH('Figure 6'!H92,Tabelle2[Shock_Strenght_ID],0)),0)</f>
        <v>-0.2</v>
      </c>
      <c r="F92" s="13" t="str">
        <f t="shared" si="4"/>
        <v>555555553</v>
      </c>
      <c r="G92" s="13">
        <f t="shared" si="5"/>
        <v>9</v>
      </c>
      <c r="H92" s="13">
        <f t="shared" si="3"/>
        <v>3</v>
      </c>
    </row>
    <row r="93" spans="1:8" x14ac:dyDescent="0.2">
      <c r="A93" s="9">
        <v>3555555554</v>
      </c>
      <c r="B93" s="14">
        <v>1463.8449871882356</v>
      </c>
      <c r="C93" s="14" t="str">
        <f>INDEX(PolInst[Instr],MATCH(VALUE(LEFT('Figure 6'!A93,1)),PolInst[ID],0))</f>
        <v>CO2_Tax</v>
      </c>
      <c r="D93" s="14" t="str">
        <f>INDEX(Tabelle3[Techno],MATCH('Figure 6'!G93,Tabelle3[ID],0))</f>
        <v>PSH</v>
      </c>
      <c r="E93" s="15">
        <f>IFERROR(INDEX(Tabelle2[Shock_Strength],MATCH('Figure 6'!H93,Tabelle2[Shock_Strenght_ID],0)),0)</f>
        <v>-0.1</v>
      </c>
      <c r="F93" s="13" t="str">
        <f t="shared" si="4"/>
        <v>555555554</v>
      </c>
      <c r="G93" s="13">
        <f t="shared" si="5"/>
        <v>9</v>
      </c>
      <c r="H93" s="13">
        <f t="shared" si="3"/>
        <v>4</v>
      </c>
    </row>
    <row r="94" spans="1:8" x14ac:dyDescent="0.2">
      <c r="A94" s="9">
        <v>3555555555</v>
      </c>
      <c r="B94" s="14">
        <v>1503.8016539725791</v>
      </c>
      <c r="C94" s="14" t="str">
        <f>INDEX(PolInst[Instr],MATCH(VALUE(LEFT('Figure 6'!A94,1)),PolInst[ID],0))</f>
        <v>CO2_Tax</v>
      </c>
      <c r="D94" s="14" t="str">
        <f>INDEX(Tabelle3[Techno],MATCH('Figure 6'!G94,Tabelle3[ID],0))</f>
        <v>no</v>
      </c>
      <c r="E94" s="15">
        <f>IFERROR(INDEX(Tabelle2[Shock_Strength],MATCH('Figure 6'!H94,Tabelle2[Shock_Strenght_ID],0)),0)</f>
        <v>0</v>
      </c>
      <c r="F94" s="13" t="str">
        <f t="shared" si="4"/>
        <v>555555555</v>
      </c>
      <c r="G94" s="13">
        <f t="shared" si="5"/>
        <v>0</v>
      </c>
      <c r="H94" s="13" t="e">
        <f t="shared" si="3"/>
        <v>#VALUE!</v>
      </c>
    </row>
    <row r="95" spans="1:8" x14ac:dyDescent="0.2">
      <c r="A95" s="9">
        <v>3555555556</v>
      </c>
      <c r="B95" s="14">
        <v>1536.8034107575202</v>
      </c>
      <c r="C95" s="14" t="str">
        <f>INDEX(PolInst[Instr],MATCH(VALUE(LEFT('Figure 6'!A95,1)),PolInst[ID],0))</f>
        <v>CO2_Tax</v>
      </c>
      <c r="D95" s="14" t="str">
        <f>INDEX(Tabelle3[Techno],MATCH('Figure 6'!G95,Tabelle3[ID],0))</f>
        <v>PSH</v>
      </c>
      <c r="E95" s="15">
        <f>IFERROR(INDEX(Tabelle2[Shock_Strength],MATCH('Figure 6'!H95,Tabelle2[Shock_Strenght_ID],0)),0)</f>
        <v>0.1</v>
      </c>
      <c r="F95" s="13" t="str">
        <f t="shared" si="4"/>
        <v>555555556</v>
      </c>
      <c r="G95" s="13">
        <f t="shared" si="5"/>
        <v>9</v>
      </c>
      <c r="H95" s="13">
        <f t="shared" si="3"/>
        <v>6</v>
      </c>
    </row>
    <row r="96" spans="1:8" x14ac:dyDescent="0.2">
      <c r="A96" s="9">
        <v>3555555557</v>
      </c>
      <c r="B96" s="14">
        <v>1536.8034107575206</v>
      </c>
      <c r="C96" s="14" t="str">
        <f>INDEX(PolInst[Instr],MATCH(VALUE(LEFT('Figure 6'!A96,1)),PolInst[ID],0))</f>
        <v>CO2_Tax</v>
      </c>
      <c r="D96" s="14" t="str">
        <f>INDEX(Tabelle3[Techno],MATCH('Figure 6'!G96,Tabelle3[ID],0))</f>
        <v>PSH</v>
      </c>
      <c r="E96" s="15">
        <f>IFERROR(INDEX(Tabelle2[Shock_Strength],MATCH('Figure 6'!H96,Tabelle2[Shock_Strenght_ID],0)),0)</f>
        <v>0.2</v>
      </c>
      <c r="F96" s="13" t="str">
        <f t="shared" si="4"/>
        <v>555555557</v>
      </c>
      <c r="G96" s="13">
        <f t="shared" si="5"/>
        <v>9</v>
      </c>
      <c r="H96" s="13">
        <f t="shared" si="3"/>
        <v>7</v>
      </c>
    </row>
    <row r="97" spans="1:8" x14ac:dyDescent="0.2">
      <c r="A97" s="9">
        <v>3555555565</v>
      </c>
      <c r="B97" s="14">
        <v>1507.4100705910687</v>
      </c>
      <c r="C97" s="14" t="str">
        <f>INDEX(PolInst[Instr],MATCH(VALUE(LEFT('Figure 6'!A97,1)),PolInst[ID],0))</f>
        <v>CO2_Tax</v>
      </c>
      <c r="D97" s="14" t="str">
        <f>INDEX(Tabelle3[Techno],MATCH('Figure 6'!G97,Tabelle3[ID],0))</f>
        <v>Lit_Ion</v>
      </c>
      <c r="E97" s="15">
        <f>IFERROR(INDEX(Tabelle2[Shock_Strength],MATCH('Figure 6'!H97,Tabelle2[Shock_Strenght_ID],0)),0)</f>
        <v>0.1</v>
      </c>
      <c r="F97" s="13" t="str">
        <f t="shared" si="4"/>
        <v>555555565</v>
      </c>
      <c r="G97" s="13">
        <f t="shared" si="5"/>
        <v>8</v>
      </c>
      <c r="H97" s="13">
        <f t="shared" si="3"/>
        <v>6</v>
      </c>
    </row>
    <row r="98" spans="1:8" x14ac:dyDescent="0.2">
      <c r="A98" s="9">
        <v>3555555575</v>
      </c>
      <c r="B98" s="14">
        <v>1508.5923924756758</v>
      </c>
      <c r="C98" s="14" t="str">
        <f>INDEX(PolInst[Instr],MATCH(VALUE(LEFT('Figure 6'!A98,1)),PolInst[ID],0))</f>
        <v>CO2_Tax</v>
      </c>
      <c r="D98" s="14" t="str">
        <f>INDEX(Tabelle3[Techno],MATCH('Figure 6'!G98,Tabelle3[ID],0))</f>
        <v>Lit_Ion</v>
      </c>
      <c r="E98" s="15">
        <f>IFERROR(INDEX(Tabelle2[Shock_Strength],MATCH('Figure 6'!H98,Tabelle2[Shock_Strenght_ID],0)),0)</f>
        <v>0.2</v>
      </c>
      <c r="F98" s="13" t="str">
        <f t="shared" si="4"/>
        <v>555555575</v>
      </c>
      <c r="G98" s="13">
        <f t="shared" si="5"/>
        <v>8</v>
      </c>
      <c r="H98" s="13">
        <f t="shared" si="3"/>
        <v>7</v>
      </c>
    </row>
    <row r="99" spans="1:8" x14ac:dyDescent="0.2">
      <c r="A99" s="9">
        <v>3555555655</v>
      </c>
      <c r="B99" s="14">
        <v>1569.1701576681171</v>
      </c>
      <c r="C99" s="14" t="str">
        <f>INDEX(PolInst[Instr],MATCH(VALUE(LEFT('Figure 6'!A99,1)),PolInst[ID],0))</f>
        <v>CO2_Tax</v>
      </c>
      <c r="D99" s="14" t="str">
        <f>INDEX(Tabelle3[Techno],MATCH('Figure 6'!G99,Tabelle3[ID],0))</f>
        <v>Wind_Offshore</v>
      </c>
      <c r="E99" s="15">
        <f>IFERROR(INDEX(Tabelle2[Shock_Strength],MATCH('Figure 6'!H99,Tabelle2[Shock_Strenght_ID],0)),0)</f>
        <v>0.1</v>
      </c>
      <c r="F99" s="13" t="str">
        <f t="shared" si="4"/>
        <v>555555655</v>
      </c>
      <c r="G99" s="13">
        <f t="shared" si="5"/>
        <v>7</v>
      </c>
      <c r="H99" s="13">
        <f t="shared" si="3"/>
        <v>6</v>
      </c>
    </row>
    <row r="100" spans="1:8" x14ac:dyDescent="0.2">
      <c r="A100" s="9">
        <v>3555555755</v>
      </c>
      <c r="B100" s="14">
        <v>1569.1701576681171</v>
      </c>
      <c r="C100" s="14" t="str">
        <f>INDEX(PolInst[Instr],MATCH(VALUE(LEFT('Figure 6'!A100,1)),PolInst[ID],0))</f>
        <v>CO2_Tax</v>
      </c>
      <c r="D100" s="14" t="str">
        <f>INDEX(Tabelle3[Techno],MATCH('Figure 6'!G100,Tabelle3[ID],0))</f>
        <v>Wind_Offshore</v>
      </c>
      <c r="E100" s="15">
        <f>IFERROR(INDEX(Tabelle2[Shock_Strength],MATCH('Figure 6'!H100,Tabelle2[Shock_Strenght_ID],0)),0)</f>
        <v>0.2</v>
      </c>
      <c r="F100" s="13" t="str">
        <f t="shared" si="4"/>
        <v>555555755</v>
      </c>
      <c r="G100" s="13">
        <f t="shared" si="5"/>
        <v>7</v>
      </c>
      <c r="H100" s="13">
        <f t="shared" si="3"/>
        <v>7</v>
      </c>
    </row>
    <row r="101" spans="1:8" x14ac:dyDescent="0.2">
      <c r="A101" s="9">
        <v>3555556555</v>
      </c>
      <c r="B101" s="14">
        <v>1482.8085518655539</v>
      </c>
      <c r="C101" s="14" t="str">
        <f>INDEX(PolInst[Instr],MATCH(VALUE(LEFT('Figure 6'!A101,1)),PolInst[ID],0))</f>
        <v>CO2_Tax</v>
      </c>
      <c r="D101" s="14" t="str">
        <f>INDEX(Tabelle3[Techno],MATCH('Figure 6'!G101,Tabelle3[ID],0))</f>
        <v>Wind_Onshore</v>
      </c>
      <c r="E101" s="15">
        <f>IFERROR(INDEX(Tabelle2[Shock_Strength],MATCH('Figure 6'!H101,Tabelle2[Shock_Strenght_ID],0)),0)</f>
        <v>0.1</v>
      </c>
      <c r="F101" s="13" t="str">
        <f t="shared" si="4"/>
        <v>555556555</v>
      </c>
      <c r="G101" s="13">
        <f t="shared" si="5"/>
        <v>6</v>
      </c>
      <c r="H101" s="13">
        <f t="shared" si="3"/>
        <v>6</v>
      </c>
    </row>
    <row r="102" spans="1:8" x14ac:dyDescent="0.2">
      <c r="A102" s="9">
        <v>3555557555</v>
      </c>
      <c r="B102" s="14">
        <v>1480.7623127992408</v>
      </c>
      <c r="C102" s="14" t="str">
        <f>INDEX(PolInst[Instr],MATCH(VALUE(LEFT('Figure 6'!A102,1)),PolInst[ID],0))</f>
        <v>CO2_Tax</v>
      </c>
      <c r="D102" s="14" t="str">
        <f>INDEX(Tabelle3[Techno],MATCH('Figure 6'!G102,Tabelle3[ID],0))</f>
        <v>Wind_Onshore</v>
      </c>
      <c r="E102" s="15">
        <f>IFERROR(INDEX(Tabelle2[Shock_Strength],MATCH('Figure 6'!H102,Tabelle2[Shock_Strenght_ID],0)),0)</f>
        <v>0.2</v>
      </c>
      <c r="F102" s="13" t="str">
        <f t="shared" si="4"/>
        <v>555557555</v>
      </c>
      <c r="G102" s="13">
        <f t="shared" si="5"/>
        <v>6</v>
      </c>
      <c r="H102" s="13">
        <f t="shared" si="3"/>
        <v>7</v>
      </c>
    </row>
    <row r="103" spans="1:8" x14ac:dyDescent="0.2">
      <c r="A103" s="9">
        <v>3555565555</v>
      </c>
      <c r="B103" s="14">
        <v>1611.2429335051311</v>
      </c>
      <c r="C103" s="14" t="str">
        <f>INDEX(PolInst[Instr],MATCH(VALUE(LEFT('Figure 6'!A103,1)),PolInst[ID],0))</f>
        <v>CO2_Tax</v>
      </c>
      <c r="D103" s="14" t="str">
        <f>INDEX(Tabelle3[Techno],MATCH('Figure 6'!G103,Tabelle3[ID],0))</f>
        <v>Solar</v>
      </c>
      <c r="E103" s="15">
        <f>IFERROR(INDEX(Tabelle2[Shock_Strength],MATCH('Figure 6'!H103,Tabelle2[Shock_Strenght_ID],0)),0)</f>
        <v>0.1</v>
      </c>
      <c r="F103" s="13" t="str">
        <f t="shared" si="4"/>
        <v>555565555</v>
      </c>
      <c r="G103" s="13">
        <f t="shared" si="5"/>
        <v>5</v>
      </c>
      <c r="H103" s="13">
        <f t="shared" si="3"/>
        <v>6</v>
      </c>
    </row>
    <row r="104" spans="1:8" x14ac:dyDescent="0.2">
      <c r="A104" s="9">
        <v>3555575555</v>
      </c>
      <c r="B104" s="14">
        <v>1625.2667498496337</v>
      </c>
      <c r="C104" s="14" t="str">
        <f>INDEX(PolInst[Instr],MATCH(VALUE(LEFT('Figure 6'!A104,1)),PolInst[ID],0))</f>
        <v>CO2_Tax</v>
      </c>
      <c r="D104" s="14" t="str">
        <f>INDEX(Tabelle3[Techno],MATCH('Figure 6'!G104,Tabelle3[ID],0))</f>
        <v>Solar</v>
      </c>
      <c r="E104" s="15">
        <f>IFERROR(INDEX(Tabelle2[Shock_Strength],MATCH('Figure 6'!H104,Tabelle2[Shock_Strenght_ID],0)),0)</f>
        <v>0.2</v>
      </c>
      <c r="F104" s="13" t="str">
        <f t="shared" si="4"/>
        <v>555575555</v>
      </c>
      <c r="G104" s="13">
        <f t="shared" si="5"/>
        <v>5</v>
      </c>
      <c r="H104" s="13">
        <f t="shared" si="3"/>
        <v>7</v>
      </c>
    </row>
    <row r="105" spans="1:8" x14ac:dyDescent="0.2">
      <c r="A105" s="9">
        <v>3555655555</v>
      </c>
      <c r="B105" s="14">
        <v>1647.0208591128555</v>
      </c>
      <c r="C105" s="14" t="str">
        <f>INDEX(PolInst[Instr],MATCH(VALUE(LEFT('Figure 6'!A105,1)),PolInst[ID],0))</f>
        <v>CO2_Tax</v>
      </c>
      <c r="D105" s="14" t="str">
        <f>INDEX(Tabelle3[Techno],MATCH('Figure 6'!G105,Tabelle3[ID],0))</f>
        <v>Demand</v>
      </c>
      <c r="E105" s="15">
        <f>IFERROR(INDEX(Tabelle2[Shock_Strength],MATCH('Figure 6'!H105,Tabelle2[Shock_Strenght_ID],0)),0)</f>
        <v>0.1</v>
      </c>
      <c r="F105" s="13" t="str">
        <f t="shared" si="4"/>
        <v>555655555</v>
      </c>
      <c r="G105" s="13">
        <f t="shared" si="5"/>
        <v>4</v>
      </c>
      <c r="H105" s="13">
        <f t="shared" si="3"/>
        <v>6</v>
      </c>
    </row>
    <row r="106" spans="1:8" x14ac:dyDescent="0.2">
      <c r="A106" s="9">
        <v>3555755555</v>
      </c>
      <c r="B106" s="14">
        <v>1790.2400642531147</v>
      </c>
      <c r="C106" s="14" t="str">
        <f>INDEX(PolInst[Instr],MATCH(VALUE(LEFT('Figure 6'!A106,1)),PolInst[ID],0))</f>
        <v>CO2_Tax</v>
      </c>
      <c r="D106" s="14" t="str">
        <f>INDEX(Tabelle3[Techno],MATCH('Figure 6'!G106,Tabelle3[ID],0))</f>
        <v>Demand</v>
      </c>
      <c r="E106" s="15">
        <f>IFERROR(INDEX(Tabelle2[Shock_Strength],MATCH('Figure 6'!H106,Tabelle2[Shock_Strenght_ID],0)),0)</f>
        <v>0.2</v>
      </c>
      <c r="F106" s="13" t="str">
        <f t="shared" si="4"/>
        <v>555755555</v>
      </c>
      <c r="G106" s="13">
        <f t="shared" si="5"/>
        <v>4</v>
      </c>
      <c r="H106" s="13">
        <f t="shared" si="3"/>
        <v>7</v>
      </c>
    </row>
    <row r="107" spans="1:8" x14ac:dyDescent="0.2">
      <c r="A107" s="9">
        <v>3556555555</v>
      </c>
      <c r="B107" s="14">
        <v>1503.8016539725804</v>
      </c>
      <c r="C107" s="14" t="str">
        <f>INDEX(PolInst[Instr],MATCH(VALUE(LEFT('Figure 6'!A107,1)),PolInst[ID],0))</f>
        <v>CO2_Tax</v>
      </c>
      <c r="D107" s="14" t="str">
        <f>INDEX(Tabelle3[Techno],MATCH('Figure 6'!G107,Tabelle3[ID],0))</f>
        <v>Hardcoal</v>
      </c>
      <c r="E107" s="15">
        <f>IFERROR(INDEX(Tabelle2[Shock_Strength],MATCH('Figure 6'!H107,Tabelle2[Shock_Strenght_ID],0)),0)</f>
        <v>0.1</v>
      </c>
      <c r="F107" s="13" t="str">
        <f t="shared" si="4"/>
        <v>556555555</v>
      </c>
      <c r="G107" s="13">
        <f t="shared" si="5"/>
        <v>3</v>
      </c>
      <c r="H107" s="13">
        <f t="shared" si="3"/>
        <v>6</v>
      </c>
    </row>
    <row r="108" spans="1:8" x14ac:dyDescent="0.2">
      <c r="A108" s="9">
        <v>3557555555</v>
      </c>
      <c r="B108" s="14">
        <v>1503.8016539725795</v>
      </c>
      <c r="C108" s="14" t="str">
        <f>INDEX(PolInst[Instr],MATCH(VALUE(LEFT('Figure 6'!A108,1)),PolInst[ID],0))</f>
        <v>CO2_Tax</v>
      </c>
      <c r="D108" s="14" t="str">
        <f>INDEX(Tabelle3[Techno],MATCH('Figure 6'!G108,Tabelle3[ID],0))</f>
        <v>Hardcoal</v>
      </c>
      <c r="E108" s="15">
        <f>IFERROR(INDEX(Tabelle2[Shock_Strength],MATCH('Figure 6'!H108,Tabelle2[Shock_Strenght_ID],0)),0)</f>
        <v>0.2</v>
      </c>
      <c r="F108" s="13" t="str">
        <f t="shared" si="4"/>
        <v>557555555</v>
      </c>
      <c r="G108" s="13">
        <f t="shared" si="5"/>
        <v>3</v>
      </c>
      <c r="H108" s="13">
        <f t="shared" si="3"/>
        <v>7</v>
      </c>
    </row>
    <row r="109" spans="1:8" x14ac:dyDescent="0.2">
      <c r="A109" s="9">
        <v>3565555555</v>
      </c>
      <c r="B109" s="14">
        <v>1344.9837668817665</v>
      </c>
      <c r="C109" s="14" t="str">
        <f>INDEX(PolInst[Instr],MATCH(VALUE(LEFT('Figure 6'!A109,1)),PolInst[ID],0))</f>
        <v>CO2_Tax</v>
      </c>
      <c r="D109" s="14" t="str">
        <f>INDEX(Tabelle3[Techno],MATCH('Figure 6'!G109,Tabelle3[ID],0))</f>
        <v>Gas</v>
      </c>
      <c r="E109" s="15">
        <f>IFERROR(INDEX(Tabelle2[Shock_Strength],MATCH('Figure 6'!H109,Tabelle2[Shock_Strenght_ID],0)),0)</f>
        <v>0.1</v>
      </c>
      <c r="F109" s="13" t="str">
        <f t="shared" si="4"/>
        <v>565555555</v>
      </c>
      <c r="G109" s="13">
        <f t="shared" si="5"/>
        <v>2</v>
      </c>
      <c r="H109" s="13">
        <f t="shared" si="3"/>
        <v>6</v>
      </c>
    </row>
    <row r="110" spans="1:8" x14ac:dyDescent="0.2">
      <c r="A110" s="9">
        <v>3575555555</v>
      </c>
      <c r="B110" s="14">
        <v>1255.5055596014556</v>
      </c>
      <c r="C110" s="14" t="str">
        <f>INDEX(PolInst[Instr],MATCH(VALUE(LEFT('Figure 6'!A110,1)),PolInst[ID],0))</f>
        <v>CO2_Tax</v>
      </c>
      <c r="D110" s="14" t="str">
        <f>INDEX(Tabelle3[Techno],MATCH('Figure 6'!G110,Tabelle3[ID],0))</f>
        <v>Gas</v>
      </c>
      <c r="E110" s="15">
        <f>IFERROR(INDEX(Tabelle2[Shock_Strength],MATCH('Figure 6'!H110,Tabelle2[Shock_Strenght_ID],0)),0)</f>
        <v>0.2</v>
      </c>
      <c r="F110" s="13" t="str">
        <f t="shared" si="4"/>
        <v>575555555</v>
      </c>
      <c r="G110" s="13">
        <f t="shared" si="5"/>
        <v>2</v>
      </c>
      <c r="H110" s="13">
        <f t="shared" si="3"/>
        <v>7</v>
      </c>
    </row>
    <row r="111" spans="1:8" x14ac:dyDescent="0.2">
      <c r="A111" s="9">
        <v>3655555555</v>
      </c>
      <c r="B111" s="14">
        <v>1503.8016539725804</v>
      </c>
      <c r="C111" s="14" t="str">
        <f>INDEX(PolInst[Instr],MATCH(VALUE(LEFT('Figure 6'!A111,1)),PolInst[ID],0))</f>
        <v>CO2_Tax</v>
      </c>
      <c r="D111" s="14" t="str">
        <f>INDEX(Tabelle3[Techno],MATCH('Figure 6'!G111,Tabelle3[ID],0))</f>
        <v>Lignite</v>
      </c>
      <c r="E111" s="15">
        <f>IFERROR(INDEX(Tabelle2[Shock_Strength],MATCH('Figure 6'!H111,Tabelle2[Shock_Strenght_ID],0)),0)</f>
        <v>0.1</v>
      </c>
      <c r="F111" s="13" t="str">
        <f t="shared" si="4"/>
        <v>655555555</v>
      </c>
      <c r="G111" s="13">
        <f t="shared" si="5"/>
        <v>1</v>
      </c>
      <c r="H111" s="13">
        <f t="shared" si="3"/>
        <v>6</v>
      </c>
    </row>
    <row r="112" spans="1:8" x14ac:dyDescent="0.2">
      <c r="A112" s="9">
        <v>3755555555</v>
      </c>
      <c r="B112" s="14">
        <v>1503.8016539725795</v>
      </c>
      <c r="C112" s="14" t="str">
        <f>INDEX(PolInst[Instr],MATCH(VALUE(LEFT('Figure 6'!A112,1)),PolInst[ID],0))</f>
        <v>CO2_Tax</v>
      </c>
      <c r="D112" s="14" t="str">
        <f>INDEX(Tabelle3[Techno],MATCH('Figure 6'!G112,Tabelle3[ID],0))</f>
        <v>Lignite</v>
      </c>
      <c r="E112" s="15">
        <f>IFERROR(INDEX(Tabelle2[Shock_Strength],MATCH('Figure 6'!H112,Tabelle2[Shock_Strenght_ID],0)),0)</f>
        <v>0.2</v>
      </c>
      <c r="F112" s="13" t="str">
        <f t="shared" si="4"/>
        <v>755555555</v>
      </c>
      <c r="G112" s="13">
        <f t="shared" si="5"/>
        <v>1</v>
      </c>
      <c r="H112" s="13">
        <f t="shared" si="3"/>
        <v>7</v>
      </c>
    </row>
    <row r="113" spans="1:8" x14ac:dyDescent="0.2">
      <c r="A113" s="9">
        <v>4355555555</v>
      </c>
      <c r="B113" s="14">
        <v>1526.0115906720816</v>
      </c>
      <c r="C113" s="14" t="str">
        <f>INDEX(PolInst[Instr],MATCH(VALUE(LEFT('Figure 6'!A113,1)),PolInst[ID],0))</f>
        <v>FIT</v>
      </c>
      <c r="D113" s="14" t="str">
        <f>INDEX(Tabelle3[Techno],MATCH('Figure 6'!G113,Tabelle3[ID],0))</f>
        <v>Lignite</v>
      </c>
      <c r="E113" s="15">
        <f>IFERROR(INDEX(Tabelle2[Shock_Strength],MATCH('Figure 6'!H113,Tabelle2[Shock_Strenght_ID],0)),0)</f>
        <v>-0.2</v>
      </c>
      <c r="F113" s="13" t="str">
        <f t="shared" si="4"/>
        <v>355555555</v>
      </c>
      <c r="G113" s="13">
        <f t="shared" si="5"/>
        <v>1</v>
      </c>
      <c r="H113" s="13">
        <f t="shared" si="3"/>
        <v>3</v>
      </c>
    </row>
    <row r="114" spans="1:8" x14ac:dyDescent="0.2">
      <c r="A114" s="9">
        <v>4455555555</v>
      </c>
      <c r="B114" s="14">
        <v>1517.9321486232348</v>
      </c>
      <c r="C114" s="14" t="str">
        <f>INDEX(PolInst[Instr],MATCH(VALUE(LEFT('Figure 6'!A114,1)),PolInst[ID],0))</f>
        <v>FIT</v>
      </c>
      <c r="D114" s="14" t="str">
        <f>INDEX(Tabelle3[Techno],MATCH('Figure 6'!G114,Tabelle3[ID],0))</f>
        <v>Lignite</v>
      </c>
      <c r="E114" s="15">
        <f>IFERROR(INDEX(Tabelle2[Shock_Strength],MATCH('Figure 6'!H114,Tabelle2[Shock_Strenght_ID],0)),0)</f>
        <v>-0.1</v>
      </c>
      <c r="F114" s="13" t="str">
        <f t="shared" si="4"/>
        <v>455555555</v>
      </c>
      <c r="G114" s="13">
        <f t="shared" si="5"/>
        <v>1</v>
      </c>
      <c r="H114" s="13">
        <f t="shared" si="3"/>
        <v>4</v>
      </c>
    </row>
    <row r="115" spans="1:8" x14ac:dyDescent="0.2">
      <c r="A115" s="9">
        <v>4535555555</v>
      </c>
      <c r="B115" s="14">
        <v>1440.0382142315934</v>
      </c>
      <c r="C115" s="14" t="str">
        <f>INDEX(PolInst[Instr],MATCH(VALUE(LEFT('Figure 6'!A115,1)),PolInst[ID],0))</f>
        <v>FIT</v>
      </c>
      <c r="D115" s="14" t="str">
        <f>INDEX(Tabelle3[Techno],MATCH('Figure 6'!G115,Tabelle3[ID],0))</f>
        <v>Gas</v>
      </c>
      <c r="E115" s="15">
        <f>IFERROR(INDEX(Tabelle2[Shock_Strength],MATCH('Figure 6'!H115,Tabelle2[Shock_Strenght_ID],0)),0)</f>
        <v>-0.2</v>
      </c>
      <c r="F115" s="13" t="str">
        <f t="shared" si="4"/>
        <v>535555555</v>
      </c>
      <c r="G115" s="13">
        <f t="shared" si="5"/>
        <v>2</v>
      </c>
      <c r="H115" s="13">
        <f t="shared" si="3"/>
        <v>3</v>
      </c>
    </row>
    <row r="116" spans="1:8" x14ac:dyDescent="0.2">
      <c r="A116" s="9">
        <v>4545555555</v>
      </c>
      <c r="B116" s="14">
        <v>1482.9202612724303</v>
      </c>
      <c r="C116" s="14" t="str">
        <f>INDEX(PolInst[Instr],MATCH(VALUE(LEFT('Figure 6'!A116,1)),PolInst[ID],0))</f>
        <v>FIT</v>
      </c>
      <c r="D116" s="14" t="str">
        <f>INDEX(Tabelle3[Techno],MATCH('Figure 6'!G116,Tabelle3[ID],0))</f>
        <v>Gas</v>
      </c>
      <c r="E116" s="15">
        <f>IFERROR(INDEX(Tabelle2[Shock_Strength],MATCH('Figure 6'!H116,Tabelle2[Shock_Strenght_ID],0)),0)</f>
        <v>-0.1</v>
      </c>
      <c r="F116" s="13" t="str">
        <f t="shared" si="4"/>
        <v>545555555</v>
      </c>
      <c r="G116" s="13">
        <f t="shared" si="5"/>
        <v>2</v>
      </c>
      <c r="H116" s="13">
        <f t="shared" si="3"/>
        <v>4</v>
      </c>
    </row>
    <row r="117" spans="1:8" x14ac:dyDescent="0.2">
      <c r="A117" s="9">
        <v>4553555555</v>
      </c>
      <c r="B117" s="14">
        <v>1514.0325659485193</v>
      </c>
      <c r="C117" s="14" t="str">
        <f>INDEX(PolInst[Instr],MATCH(VALUE(LEFT('Figure 6'!A117,1)),PolInst[ID],0))</f>
        <v>FIT</v>
      </c>
      <c r="D117" s="14" t="str">
        <f>INDEX(Tabelle3[Techno],MATCH('Figure 6'!G117,Tabelle3[ID],0))</f>
        <v>Hardcoal</v>
      </c>
      <c r="E117" s="15">
        <f>IFERROR(INDEX(Tabelle2[Shock_Strength],MATCH('Figure 6'!H117,Tabelle2[Shock_Strenght_ID],0)),0)</f>
        <v>-0.2</v>
      </c>
      <c r="F117" s="13" t="str">
        <f t="shared" si="4"/>
        <v>553555555</v>
      </c>
      <c r="G117" s="13">
        <f t="shared" si="5"/>
        <v>3</v>
      </c>
      <c r="H117" s="13">
        <f t="shared" si="3"/>
        <v>3</v>
      </c>
    </row>
    <row r="118" spans="1:8" x14ac:dyDescent="0.2">
      <c r="A118" s="9">
        <v>4554555555</v>
      </c>
      <c r="B118" s="14">
        <v>1508.7739679576441</v>
      </c>
      <c r="C118" s="14" t="str">
        <f>INDEX(PolInst[Instr],MATCH(VALUE(LEFT('Figure 6'!A118,1)),PolInst[ID],0))</f>
        <v>FIT</v>
      </c>
      <c r="D118" s="14" t="str">
        <f>INDEX(Tabelle3[Techno],MATCH('Figure 6'!G118,Tabelle3[ID],0))</f>
        <v>Hardcoal</v>
      </c>
      <c r="E118" s="15">
        <f>IFERROR(INDEX(Tabelle2[Shock_Strength],MATCH('Figure 6'!H118,Tabelle2[Shock_Strenght_ID],0)),0)</f>
        <v>-0.1</v>
      </c>
      <c r="F118" s="13" t="str">
        <f t="shared" si="4"/>
        <v>554555555</v>
      </c>
      <c r="G118" s="13">
        <f t="shared" si="5"/>
        <v>3</v>
      </c>
      <c r="H118" s="13">
        <f t="shared" si="3"/>
        <v>4</v>
      </c>
    </row>
    <row r="119" spans="1:8" x14ac:dyDescent="0.2">
      <c r="A119" s="9">
        <v>4555355555</v>
      </c>
      <c r="B119" s="14">
        <v>772.48081503777848</v>
      </c>
      <c r="C119" s="14" t="str">
        <f>INDEX(PolInst[Instr],MATCH(VALUE(LEFT('Figure 6'!A119,1)),PolInst[ID],0))</f>
        <v>FIT</v>
      </c>
      <c r="D119" s="14" t="str">
        <f>INDEX(Tabelle3[Techno],MATCH('Figure 6'!G119,Tabelle3[ID],0))</f>
        <v>Demand</v>
      </c>
      <c r="E119" s="15">
        <f>IFERROR(INDEX(Tabelle2[Shock_Strength],MATCH('Figure 6'!H119,Tabelle2[Shock_Strenght_ID],0)),0)</f>
        <v>-0.2</v>
      </c>
      <c r="F119" s="13" t="str">
        <f t="shared" si="4"/>
        <v>555355555</v>
      </c>
      <c r="G119" s="13">
        <f t="shared" si="5"/>
        <v>4</v>
      </c>
      <c r="H119" s="13">
        <f t="shared" si="3"/>
        <v>3</v>
      </c>
    </row>
    <row r="120" spans="1:8" x14ac:dyDescent="0.2">
      <c r="A120" s="9">
        <v>4555455555</v>
      </c>
      <c r="B120" s="14">
        <v>1093.7825605573958</v>
      </c>
      <c r="C120" s="14" t="str">
        <f>INDEX(PolInst[Instr],MATCH(VALUE(LEFT('Figure 6'!A120,1)),PolInst[ID],0))</f>
        <v>FIT</v>
      </c>
      <c r="D120" s="14" t="str">
        <f>INDEX(Tabelle3[Techno],MATCH('Figure 6'!G120,Tabelle3[ID],0))</f>
        <v>Demand</v>
      </c>
      <c r="E120" s="15">
        <f>IFERROR(INDEX(Tabelle2[Shock_Strength],MATCH('Figure 6'!H120,Tabelle2[Shock_Strenght_ID],0)),0)</f>
        <v>-0.1</v>
      </c>
      <c r="F120" s="13" t="str">
        <f t="shared" si="4"/>
        <v>555455555</v>
      </c>
      <c r="G120" s="13">
        <f t="shared" si="5"/>
        <v>4</v>
      </c>
      <c r="H120" s="13">
        <f t="shared" si="3"/>
        <v>4</v>
      </c>
    </row>
    <row r="121" spans="1:8" x14ac:dyDescent="0.2">
      <c r="A121" s="9">
        <v>4555535555</v>
      </c>
      <c r="B121" s="14">
        <v>1503.6760485649447</v>
      </c>
      <c r="C121" s="14" t="str">
        <f>INDEX(PolInst[Instr],MATCH(VALUE(LEFT('Figure 6'!A121,1)),PolInst[ID],0))</f>
        <v>FIT</v>
      </c>
      <c r="D121" s="14" t="str">
        <f>INDEX(Tabelle3[Techno],MATCH('Figure 6'!G121,Tabelle3[ID],0))</f>
        <v>Solar</v>
      </c>
      <c r="E121" s="15">
        <f>IFERROR(INDEX(Tabelle2[Shock_Strength],MATCH('Figure 6'!H121,Tabelle2[Shock_Strenght_ID],0)),0)</f>
        <v>-0.2</v>
      </c>
      <c r="F121" s="13" t="str">
        <f t="shared" si="4"/>
        <v>555535555</v>
      </c>
      <c r="G121" s="13">
        <f t="shared" si="5"/>
        <v>5</v>
      </c>
      <c r="H121" s="13">
        <f t="shared" si="3"/>
        <v>3</v>
      </c>
    </row>
    <row r="122" spans="1:8" x14ac:dyDescent="0.2">
      <c r="A122" s="9">
        <v>4555545555</v>
      </c>
      <c r="B122" s="14">
        <v>1503.6760485649447</v>
      </c>
      <c r="C122" s="14" t="str">
        <f>INDEX(PolInst[Instr],MATCH(VALUE(LEFT('Figure 6'!A122,1)),PolInst[ID],0))</f>
        <v>FIT</v>
      </c>
      <c r="D122" s="14" t="str">
        <f>INDEX(Tabelle3[Techno],MATCH('Figure 6'!G122,Tabelle3[ID],0))</f>
        <v>Solar</v>
      </c>
      <c r="E122" s="15">
        <f>IFERROR(INDEX(Tabelle2[Shock_Strength],MATCH('Figure 6'!H122,Tabelle2[Shock_Strenght_ID],0)),0)</f>
        <v>-0.1</v>
      </c>
      <c r="F122" s="13" t="str">
        <f t="shared" si="4"/>
        <v>555545555</v>
      </c>
      <c r="G122" s="13">
        <f t="shared" si="5"/>
        <v>5</v>
      </c>
      <c r="H122" s="13">
        <f t="shared" si="3"/>
        <v>4</v>
      </c>
    </row>
    <row r="123" spans="1:8" x14ac:dyDescent="0.2">
      <c r="A123" s="9">
        <v>4555553555</v>
      </c>
      <c r="B123" s="14">
        <v>1503.6760485649447</v>
      </c>
      <c r="C123" s="14" t="str">
        <f>INDEX(PolInst[Instr],MATCH(VALUE(LEFT('Figure 6'!A123,1)),PolInst[ID],0))</f>
        <v>FIT</v>
      </c>
      <c r="D123" s="14" t="str">
        <f>INDEX(Tabelle3[Techno],MATCH('Figure 6'!G123,Tabelle3[ID],0))</f>
        <v>Wind_Onshore</v>
      </c>
      <c r="E123" s="15">
        <f>IFERROR(INDEX(Tabelle2[Shock_Strength],MATCH('Figure 6'!H123,Tabelle2[Shock_Strenght_ID],0)),0)</f>
        <v>-0.2</v>
      </c>
      <c r="F123" s="13" t="str">
        <f t="shared" si="4"/>
        <v>555553555</v>
      </c>
      <c r="G123" s="13">
        <f t="shared" si="5"/>
        <v>6</v>
      </c>
      <c r="H123" s="13">
        <f t="shared" si="3"/>
        <v>3</v>
      </c>
    </row>
    <row r="124" spans="1:8" x14ac:dyDescent="0.2">
      <c r="A124" s="9">
        <v>4555554555</v>
      </c>
      <c r="B124" s="14">
        <v>1503.6760485649447</v>
      </c>
      <c r="C124" s="14" t="str">
        <f>INDEX(PolInst[Instr],MATCH(VALUE(LEFT('Figure 6'!A124,1)),PolInst[ID],0))</f>
        <v>FIT</v>
      </c>
      <c r="D124" s="14" t="str">
        <f>INDEX(Tabelle3[Techno],MATCH('Figure 6'!G124,Tabelle3[ID],0))</f>
        <v>Wind_Onshore</v>
      </c>
      <c r="E124" s="15">
        <f>IFERROR(INDEX(Tabelle2[Shock_Strength],MATCH('Figure 6'!H124,Tabelle2[Shock_Strenght_ID],0)),0)</f>
        <v>-0.1</v>
      </c>
      <c r="F124" s="13" t="str">
        <f t="shared" si="4"/>
        <v>555554555</v>
      </c>
      <c r="G124" s="13">
        <f t="shared" si="5"/>
        <v>6</v>
      </c>
      <c r="H124" s="13">
        <f t="shared" si="3"/>
        <v>4</v>
      </c>
    </row>
    <row r="125" spans="1:8" x14ac:dyDescent="0.2">
      <c r="A125" s="9">
        <v>4555555355</v>
      </c>
      <c r="B125" s="14">
        <v>1503.6760485649447</v>
      </c>
      <c r="C125" s="14" t="str">
        <f>INDEX(PolInst[Instr],MATCH(VALUE(LEFT('Figure 6'!A125,1)),PolInst[ID],0))</f>
        <v>FIT</v>
      </c>
      <c r="D125" s="14" t="str">
        <f>INDEX(Tabelle3[Techno],MATCH('Figure 6'!G125,Tabelle3[ID],0))</f>
        <v>Wind_Offshore</v>
      </c>
      <c r="E125" s="15">
        <f>IFERROR(INDEX(Tabelle2[Shock_Strength],MATCH('Figure 6'!H125,Tabelle2[Shock_Strenght_ID],0)),0)</f>
        <v>-0.2</v>
      </c>
      <c r="F125" s="13" t="str">
        <f t="shared" si="4"/>
        <v>555555355</v>
      </c>
      <c r="G125" s="13">
        <f t="shared" si="5"/>
        <v>7</v>
      </c>
      <c r="H125" s="13">
        <f t="shared" si="3"/>
        <v>3</v>
      </c>
    </row>
    <row r="126" spans="1:8" x14ac:dyDescent="0.2">
      <c r="A126" s="9">
        <v>4555555455</v>
      </c>
      <c r="B126" s="14">
        <v>1503.6760485649447</v>
      </c>
      <c r="C126" s="14" t="str">
        <f>INDEX(PolInst[Instr],MATCH(VALUE(LEFT('Figure 6'!A126,1)),PolInst[ID],0))</f>
        <v>FIT</v>
      </c>
      <c r="D126" s="14" t="str">
        <f>INDEX(Tabelle3[Techno],MATCH('Figure 6'!G126,Tabelle3[ID],0))</f>
        <v>Wind_Offshore</v>
      </c>
      <c r="E126" s="15">
        <f>IFERROR(INDEX(Tabelle2[Shock_Strength],MATCH('Figure 6'!H126,Tabelle2[Shock_Strenght_ID],0)),0)</f>
        <v>-0.1</v>
      </c>
      <c r="F126" s="13" t="str">
        <f t="shared" si="4"/>
        <v>555555455</v>
      </c>
      <c r="G126" s="13">
        <f t="shared" si="5"/>
        <v>7</v>
      </c>
      <c r="H126" s="13">
        <f t="shared" si="3"/>
        <v>4</v>
      </c>
    </row>
    <row r="127" spans="1:8" x14ac:dyDescent="0.2">
      <c r="A127" s="9">
        <v>4555555535</v>
      </c>
      <c r="B127" s="14">
        <v>1477.6181517922635</v>
      </c>
      <c r="C127" s="14" t="str">
        <f>INDEX(PolInst[Instr],MATCH(VALUE(LEFT('Figure 6'!A127,1)),PolInst[ID],0))</f>
        <v>FIT</v>
      </c>
      <c r="D127" s="14" t="str">
        <f>INDEX(Tabelle3[Techno],MATCH('Figure 6'!G127,Tabelle3[ID],0))</f>
        <v>Lit_Ion</v>
      </c>
      <c r="E127" s="15">
        <f>IFERROR(INDEX(Tabelle2[Shock_Strength],MATCH('Figure 6'!H127,Tabelle2[Shock_Strenght_ID],0)),0)</f>
        <v>-0.2</v>
      </c>
      <c r="F127" s="13" t="str">
        <f t="shared" si="4"/>
        <v>555555535</v>
      </c>
      <c r="G127" s="13">
        <f t="shared" si="5"/>
        <v>8</v>
      </c>
      <c r="H127" s="13">
        <f t="shared" si="3"/>
        <v>3</v>
      </c>
    </row>
    <row r="128" spans="1:8" x14ac:dyDescent="0.2">
      <c r="A128" s="9">
        <v>4555555545</v>
      </c>
      <c r="B128" s="14">
        <v>1488.8823758270275</v>
      </c>
      <c r="C128" s="14" t="str">
        <f>INDEX(PolInst[Instr],MATCH(VALUE(LEFT('Figure 6'!A128,1)),PolInst[ID],0))</f>
        <v>FIT</v>
      </c>
      <c r="D128" s="14" t="str">
        <f>INDEX(Tabelle3[Techno],MATCH('Figure 6'!G128,Tabelle3[ID],0))</f>
        <v>Lit_Ion</v>
      </c>
      <c r="E128" s="15">
        <f>IFERROR(INDEX(Tabelle2[Shock_Strength],MATCH('Figure 6'!H128,Tabelle2[Shock_Strenght_ID],0)),0)</f>
        <v>-0.1</v>
      </c>
      <c r="F128" s="13" t="str">
        <f t="shared" si="4"/>
        <v>555555545</v>
      </c>
      <c r="G128" s="13">
        <f t="shared" si="5"/>
        <v>8</v>
      </c>
      <c r="H128" s="13">
        <f t="shared" si="3"/>
        <v>4</v>
      </c>
    </row>
    <row r="129" spans="1:8" x14ac:dyDescent="0.2">
      <c r="A129" s="9">
        <v>4555555553</v>
      </c>
      <c r="B129" s="14">
        <v>1346.7920845380429</v>
      </c>
      <c r="C129" s="14" t="str">
        <f>INDEX(PolInst[Instr],MATCH(VALUE(LEFT('Figure 6'!A129,1)),PolInst[ID],0))</f>
        <v>FIT</v>
      </c>
      <c r="D129" s="14" t="str">
        <f>INDEX(Tabelle3[Techno],MATCH('Figure 6'!G129,Tabelle3[ID],0))</f>
        <v>PSH</v>
      </c>
      <c r="E129" s="15">
        <f>IFERROR(INDEX(Tabelle2[Shock_Strength],MATCH('Figure 6'!H129,Tabelle2[Shock_Strenght_ID],0)),0)</f>
        <v>-0.2</v>
      </c>
      <c r="F129" s="13" t="str">
        <f t="shared" si="4"/>
        <v>555555553</v>
      </c>
      <c r="G129" s="13">
        <f t="shared" si="5"/>
        <v>9</v>
      </c>
      <c r="H129" s="13">
        <f t="shared" si="3"/>
        <v>3</v>
      </c>
    </row>
    <row r="130" spans="1:8" x14ac:dyDescent="0.2">
      <c r="A130" s="9">
        <v>4555555554</v>
      </c>
      <c r="B130" s="14">
        <v>1406.5648152026122</v>
      </c>
      <c r="C130" s="14" t="str">
        <f>INDEX(PolInst[Instr],MATCH(VALUE(LEFT('Figure 6'!A130,1)),PolInst[ID],0))</f>
        <v>FIT</v>
      </c>
      <c r="D130" s="14" t="str">
        <f>INDEX(Tabelle3[Techno],MATCH('Figure 6'!G130,Tabelle3[ID],0))</f>
        <v>PSH</v>
      </c>
      <c r="E130" s="15">
        <f>IFERROR(INDEX(Tabelle2[Shock_Strength],MATCH('Figure 6'!H130,Tabelle2[Shock_Strenght_ID],0)),0)</f>
        <v>-0.1</v>
      </c>
      <c r="F130" s="13" t="str">
        <f t="shared" si="4"/>
        <v>555555554</v>
      </c>
      <c r="G130" s="13">
        <f t="shared" si="5"/>
        <v>9</v>
      </c>
      <c r="H130" s="13">
        <f t="shared" si="3"/>
        <v>4</v>
      </c>
    </row>
    <row r="131" spans="1:8" x14ac:dyDescent="0.2">
      <c r="A131" s="9">
        <v>4555555555</v>
      </c>
      <c r="B131" s="14">
        <v>1503.6760485649447</v>
      </c>
      <c r="C131" s="14" t="str">
        <f>INDEX(PolInst[Instr],MATCH(VALUE(LEFT('Figure 6'!A131,1)),PolInst[ID],0))</f>
        <v>FIT</v>
      </c>
      <c r="D131" s="14" t="str">
        <f>INDEX(Tabelle3[Techno],MATCH('Figure 6'!G131,Tabelle3[ID],0))</f>
        <v>no</v>
      </c>
      <c r="E131" s="15">
        <f>IFERROR(INDEX(Tabelle2[Shock_Strength],MATCH('Figure 6'!H131,Tabelle2[Shock_Strenght_ID],0)),0)</f>
        <v>0</v>
      </c>
      <c r="F131" s="13" t="str">
        <f t="shared" si="4"/>
        <v>555555555</v>
      </c>
      <c r="G131" s="13">
        <f t="shared" si="5"/>
        <v>0</v>
      </c>
      <c r="H131" s="13" t="e">
        <f t="shared" ref="H131:H149" si="6">VALUE(MID(F131,G131,1))</f>
        <v>#VALUE!</v>
      </c>
    </row>
    <row r="132" spans="1:8" x14ac:dyDescent="0.2">
      <c r="A132" s="9">
        <v>4555555556</v>
      </c>
      <c r="B132" s="14">
        <v>1548.334923074543</v>
      </c>
      <c r="C132" s="14" t="str">
        <f>INDEX(PolInst[Instr],MATCH(VALUE(LEFT('Figure 6'!A132,1)),PolInst[ID],0))</f>
        <v>FIT</v>
      </c>
      <c r="D132" s="14" t="str">
        <f>INDEX(Tabelle3[Techno],MATCH('Figure 6'!G132,Tabelle3[ID],0))</f>
        <v>PSH</v>
      </c>
      <c r="E132" s="15">
        <f>IFERROR(INDEX(Tabelle2[Shock_Strength],MATCH('Figure 6'!H132,Tabelle2[Shock_Strenght_ID],0)),0)</f>
        <v>0.1</v>
      </c>
      <c r="F132" s="13" t="str">
        <f t="shared" ref="F132:F149" si="7">MID(A132,2,99)</f>
        <v>555555556</v>
      </c>
      <c r="G132" s="13">
        <f t="shared" ref="G132:G149" si="8">IFERROR(FIND(3,F132),0)+IFERROR(FIND(4,F132),0)+IFERROR(FIND(6,F132),0)+IFERROR(FIND(7,F132),0)</f>
        <v>9</v>
      </c>
      <c r="H132" s="13">
        <f t="shared" si="6"/>
        <v>6</v>
      </c>
    </row>
    <row r="133" spans="1:8" x14ac:dyDescent="0.2">
      <c r="A133" s="9">
        <v>4555555557</v>
      </c>
      <c r="B133" s="14">
        <v>1548.156172711803</v>
      </c>
      <c r="C133" s="14" t="str">
        <f>INDEX(PolInst[Instr],MATCH(VALUE(LEFT('Figure 6'!A133,1)),PolInst[ID],0))</f>
        <v>FIT</v>
      </c>
      <c r="D133" s="14" t="str">
        <f>INDEX(Tabelle3[Techno],MATCH('Figure 6'!G133,Tabelle3[ID],0))</f>
        <v>PSH</v>
      </c>
      <c r="E133" s="15">
        <f>IFERROR(INDEX(Tabelle2[Shock_Strength],MATCH('Figure 6'!H133,Tabelle2[Shock_Strenght_ID],0)),0)</f>
        <v>0.2</v>
      </c>
      <c r="F133" s="13" t="str">
        <f t="shared" si="7"/>
        <v>555555557</v>
      </c>
      <c r="G133" s="13">
        <f t="shared" si="8"/>
        <v>9</v>
      </c>
      <c r="H133" s="13">
        <f t="shared" si="6"/>
        <v>7</v>
      </c>
    </row>
    <row r="134" spans="1:8" x14ac:dyDescent="0.2">
      <c r="A134" s="9">
        <v>4555555565</v>
      </c>
      <c r="B134" s="14">
        <v>1503.6784584674585</v>
      </c>
      <c r="C134" s="14" t="str">
        <f>INDEX(PolInst[Instr],MATCH(VALUE(LEFT('Figure 6'!A134,1)),PolInst[ID],0))</f>
        <v>FIT</v>
      </c>
      <c r="D134" s="14" t="str">
        <f>INDEX(Tabelle3[Techno],MATCH('Figure 6'!G134,Tabelle3[ID],0))</f>
        <v>Lit_Ion</v>
      </c>
      <c r="E134" s="15">
        <f>IFERROR(INDEX(Tabelle2[Shock_Strength],MATCH('Figure 6'!H134,Tabelle2[Shock_Strenght_ID],0)),0)</f>
        <v>0.1</v>
      </c>
      <c r="F134" s="13" t="str">
        <f t="shared" si="7"/>
        <v>555555565</v>
      </c>
      <c r="G134" s="13">
        <f t="shared" si="8"/>
        <v>8</v>
      </c>
      <c r="H134" s="13">
        <f t="shared" si="6"/>
        <v>6</v>
      </c>
    </row>
    <row r="135" spans="1:8" x14ac:dyDescent="0.2">
      <c r="A135" s="9">
        <v>4555555575</v>
      </c>
      <c r="B135" s="14">
        <v>1507.5925561083723</v>
      </c>
      <c r="C135" s="14" t="str">
        <f>INDEX(PolInst[Instr],MATCH(VALUE(LEFT('Figure 6'!A135,1)),PolInst[ID],0))</f>
        <v>FIT</v>
      </c>
      <c r="D135" s="14" t="str">
        <f>INDEX(Tabelle3[Techno],MATCH('Figure 6'!G135,Tabelle3[ID],0))</f>
        <v>Lit_Ion</v>
      </c>
      <c r="E135" s="15">
        <f>IFERROR(INDEX(Tabelle2[Shock_Strength],MATCH('Figure 6'!H135,Tabelle2[Shock_Strenght_ID],0)),0)</f>
        <v>0.2</v>
      </c>
      <c r="F135" s="13" t="str">
        <f t="shared" si="7"/>
        <v>555555575</v>
      </c>
      <c r="G135" s="13">
        <f t="shared" si="8"/>
        <v>8</v>
      </c>
      <c r="H135" s="13">
        <f t="shared" si="6"/>
        <v>7</v>
      </c>
    </row>
    <row r="136" spans="1:8" x14ac:dyDescent="0.2">
      <c r="A136" s="9">
        <v>4555555655</v>
      </c>
      <c r="B136" s="14">
        <v>1503.6760485649447</v>
      </c>
      <c r="C136" s="14" t="str">
        <f>INDEX(PolInst[Instr],MATCH(VALUE(LEFT('Figure 6'!A136,1)),PolInst[ID],0))</f>
        <v>FIT</v>
      </c>
      <c r="D136" s="14" t="str">
        <f>INDEX(Tabelle3[Techno],MATCH('Figure 6'!G136,Tabelle3[ID],0))</f>
        <v>Wind_Offshore</v>
      </c>
      <c r="E136" s="15">
        <f>IFERROR(INDEX(Tabelle2[Shock_Strength],MATCH('Figure 6'!H136,Tabelle2[Shock_Strenght_ID],0)),0)</f>
        <v>0.1</v>
      </c>
      <c r="F136" s="13" t="str">
        <f t="shared" si="7"/>
        <v>555555655</v>
      </c>
      <c r="G136" s="13">
        <f t="shared" si="8"/>
        <v>7</v>
      </c>
      <c r="H136" s="13">
        <f t="shared" si="6"/>
        <v>6</v>
      </c>
    </row>
    <row r="137" spans="1:8" x14ac:dyDescent="0.2">
      <c r="A137" s="9">
        <v>4555555755</v>
      </c>
      <c r="B137" s="14">
        <v>1503.6760485649447</v>
      </c>
      <c r="C137" s="14" t="str">
        <f>INDEX(PolInst[Instr],MATCH(VALUE(LEFT('Figure 6'!A137,1)),PolInst[ID],0))</f>
        <v>FIT</v>
      </c>
      <c r="D137" s="14" t="str">
        <f>INDEX(Tabelle3[Techno],MATCH('Figure 6'!G137,Tabelle3[ID],0))</f>
        <v>Wind_Offshore</v>
      </c>
      <c r="E137" s="15">
        <f>IFERROR(INDEX(Tabelle2[Shock_Strength],MATCH('Figure 6'!H137,Tabelle2[Shock_Strenght_ID],0)),0)</f>
        <v>0.2</v>
      </c>
      <c r="F137" s="13" t="str">
        <f t="shared" si="7"/>
        <v>555555755</v>
      </c>
      <c r="G137" s="13">
        <f t="shared" si="8"/>
        <v>7</v>
      </c>
      <c r="H137" s="13">
        <f t="shared" si="6"/>
        <v>7</v>
      </c>
    </row>
    <row r="138" spans="1:8" x14ac:dyDescent="0.2">
      <c r="A138" s="9">
        <v>4555556555</v>
      </c>
      <c r="B138" s="14">
        <v>1503.6760485649447</v>
      </c>
      <c r="C138" s="14" t="str">
        <f>INDEX(PolInst[Instr],MATCH(VALUE(LEFT('Figure 6'!A138,1)),PolInst[ID],0))</f>
        <v>FIT</v>
      </c>
      <c r="D138" s="14" t="str">
        <f>INDEX(Tabelle3[Techno],MATCH('Figure 6'!G138,Tabelle3[ID],0))</f>
        <v>Wind_Onshore</v>
      </c>
      <c r="E138" s="15">
        <f>IFERROR(INDEX(Tabelle2[Shock_Strength],MATCH('Figure 6'!H138,Tabelle2[Shock_Strenght_ID],0)),0)</f>
        <v>0.1</v>
      </c>
      <c r="F138" s="13" t="str">
        <f t="shared" si="7"/>
        <v>555556555</v>
      </c>
      <c r="G138" s="13">
        <f t="shared" si="8"/>
        <v>6</v>
      </c>
      <c r="H138" s="13">
        <f t="shared" si="6"/>
        <v>6</v>
      </c>
    </row>
    <row r="139" spans="1:8" x14ac:dyDescent="0.2">
      <c r="A139" s="9">
        <v>4555557555</v>
      </c>
      <c r="B139" s="14">
        <v>1503.6760485649447</v>
      </c>
      <c r="C139" s="14" t="str">
        <f>INDEX(PolInst[Instr],MATCH(VALUE(LEFT('Figure 6'!A139,1)),PolInst[ID],0))</f>
        <v>FIT</v>
      </c>
      <c r="D139" s="14" t="str">
        <f>INDEX(Tabelle3[Techno],MATCH('Figure 6'!G139,Tabelle3[ID],0))</f>
        <v>Wind_Onshore</v>
      </c>
      <c r="E139" s="15">
        <f>IFERROR(INDEX(Tabelle2[Shock_Strength],MATCH('Figure 6'!H139,Tabelle2[Shock_Strenght_ID],0)),0)</f>
        <v>0.2</v>
      </c>
      <c r="F139" s="13" t="str">
        <f t="shared" si="7"/>
        <v>555557555</v>
      </c>
      <c r="G139" s="13">
        <f t="shared" si="8"/>
        <v>6</v>
      </c>
      <c r="H139" s="13">
        <f t="shared" si="6"/>
        <v>7</v>
      </c>
    </row>
    <row r="140" spans="1:8" x14ac:dyDescent="0.2">
      <c r="A140" s="9">
        <v>4555565555</v>
      </c>
      <c r="B140" s="14">
        <v>1503.6760485649447</v>
      </c>
      <c r="C140" s="14" t="str">
        <f>INDEX(PolInst[Instr],MATCH(VALUE(LEFT('Figure 6'!A140,1)),PolInst[ID],0))</f>
        <v>FIT</v>
      </c>
      <c r="D140" s="14" t="str">
        <f>INDEX(Tabelle3[Techno],MATCH('Figure 6'!G140,Tabelle3[ID],0))</f>
        <v>Solar</v>
      </c>
      <c r="E140" s="15">
        <f>IFERROR(INDEX(Tabelle2[Shock_Strength],MATCH('Figure 6'!H140,Tabelle2[Shock_Strenght_ID],0)),0)</f>
        <v>0.1</v>
      </c>
      <c r="F140" s="13" t="str">
        <f t="shared" si="7"/>
        <v>555565555</v>
      </c>
      <c r="G140" s="13">
        <f t="shared" si="8"/>
        <v>5</v>
      </c>
      <c r="H140" s="13">
        <f t="shared" si="6"/>
        <v>6</v>
      </c>
    </row>
    <row r="141" spans="1:8" x14ac:dyDescent="0.2">
      <c r="A141" s="9">
        <v>4555575555</v>
      </c>
      <c r="B141" s="14">
        <v>1503.6760485649447</v>
      </c>
      <c r="C141" s="14" t="str">
        <f>INDEX(PolInst[Instr],MATCH(VALUE(LEFT('Figure 6'!A141,1)),PolInst[ID],0))</f>
        <v>FIT</v>
      </c>
      <c r="D141" s="14" t="str">
        <f>INDEX(Tabelle3[Techno],MATCH('Figure 6'!G141,Tabelle3[ID],0))</f>
        <v>Solar</v>
      </c>
      <c r="E141" s="15">
        <f>IFERROR(INDEX(Tabelle2[Shock_Strength],MATCH('Figure 6'!H141,Tabelle2[Shock_Strenght_ID],0)),0)</f>
        <v>0.2</v>
      </c>
      <c r="F141" s="13" t="str">
        <f t="shared" si="7"/>
        <v>555575555</v>
      </c>
      <c r="G141" s="13">
        <f t="shared" si="8"/>
        <v>5</v>
      </c>
      <c r="H141" s="13">
        <f t="shared" si="6"/>
        <v>7</v>
      </c>
    </row>
    <row r="142" spans="1:8" x14ac:dyDescent="0.2">
      <c r="A142" s="9">
        <v>4555655555</v>
      </c>
      <c r="B142" s="14">
        <v>1964.6317521515073</v>
      </c>
      <c r="C142" s="14" t="str">
        <f>INDEX(PolInst[Instr],MATCH(VALUE(LEFT('Figure 6'!A142,1)),PolInst[ID],0))</f>
        <v>FIT</v>
      </c>
      <c r="D142" s="14" t="str">
        <f>INDEX(Tabelle3[Techno],MATCH('Figure 6'!G142,Tabelle3[ID],0))</f>
        <v>Demand</v>
      </c>
      <c r="E142" s="15">
        <f>IFERROR(INDEX(Tabelle2[Shock_Strength],MATCH('Figure 6'!H142,Tabelle2[Shock_Strenght_ID],0)),0)</f>
        <v>0.1</v>
      </c>
      <c r="F142" s="13" t="str">
        <f t="shared" si="7"/>
        <v>555655555</v>
      </c>
      <c r="G142" s="13">
        <f t="shared" si="8"/>
        <v>4</v>
      </c>
      <c r="H142" s="13">
        <f t="shared" si="6"/>
        <v>6</v>
      </c>
    </row>
    <row r="143" spans="1:8" x14ac:dyDescent="0.2">
      <c r="A143" s="9">
        <v>4555755555</v>
      </c>
      <c r="B143" s="14">
        <v>2507.7373677316536</v>
      </c>
      <c r="C143" s="14" t="str">
        <f>INDEX(PolInst[Instr],MATCH(VALUE(LEFT('Figure 6'!A143,1)),PolInst[ID],0))</f>
        <v>FIT</v>
      </c>
      <c r="D143" s="14" t="str">
        <f>INDEX(Tabelle3[Techno],MATCH('Figure 6'!G143,Tabelle3[ID],0))</f>
        <v>Demand</v>
      </c>
      <c r="E143" s="15">
        <f>IFERROR(INDEX(Tabelle2[Shock_Strength],MATCH('Figure 6'!H143,Tabelle2[Shock_Strenght_ID],0)),0)</f>
        <v>0.2</v>
      </c>
      <c r="F143" s="13" t="str">
        <f t="shared" si="7"/>
        <v>555755555</v>
      </c>
      <c r="G143" s="13">
        <f t="shared" si="8"/>
        <v>4</v>
      </c>
      <c r="H143" s="13">
        <f t="shared" si="6"/>
        <v>7</v>
      </c>
    </row>
    <row r="144" spans="1:8" x14ac:dyDescent="0.2">
      <c r="A144" s="9">
        <v>4556555555</v>
      </c>
      <c r="B144" s="14">
        <v>1503.6760133773234</v>
      </c>
      <c r="C144" s="14" t="str">
        <f>INDEX(PolInst[Instr],MATCH(VALUE(LEFT('Figure 6'!A144,1)),PolInst[ID],0))</f>
        <v>FIT</v>
      </c>
      <c r="D144" s="14" t="str">
        <f>INDEX(Tabelle3[Techno],MATCH('Figure 6'!G144,Tabelle3[ID],0))</f>
        <v>Hardcoal</v>
      </c>
      <c r="E144" s="15">
        <f>IFERROR(INDEX(Tabelle2[Shock_Strength],MATCH('Figure 6'!H144,Tabelle2[Shock_Strenght_ID],0)),0)</f>
        <v>0.1</v>
      </c>
      <c r="F144" s="13" t="str">
        <f t="shared" si="7"/>
        <v>556555555</v>
      </c>
      <c r="G144" s="13">
        <f t="shared" si="8"/>
        <v>3</v>
      </c>
      <c r="H144" s="13">
        <f t="shared" si="6"/>
        <v>6</v>
      </c>
    </row>
    <row r="145" spans="1:8" x14ac:dyDescent="0.2">
      <c r="A145" s="9">
        <v>4557555555</v>
      </c>
      <c r="B145" s="14">
        <v>1503.6759982112908</v>
      </c>
      <c r="C145" s="14" t="str">
        <f>INDEX(PolInst[Instr],MATCH(VALUE(LEFT('Figure 6'!A145,1)),PolInst[ID],0))</f>
        <v>FIT</v>
      </c>
      <c r="D145" s="14" t="str">
        <f>INDEX(Tabelle3[Techno],MATCH('Figure 6'!G145,Tabelle3[ID],0))</f>
        <v>Hardcoal</v>
      </c>
      <c r="E145" s="15">
        <f>IFERROR(INDEX(Tabelle2[Shock_Strength],MATCH('Figure 6'!H145,Tabelle2[Shock_Strenght_ID],0)),0)</f>
        <v>0.2</v>
      </c>
      <c r="F145" s="13" t="str">
        <f t="shared" si="7"/>
        <v>557555555</v>
      </c>
      <c r="G145" s="13">
        <f t="shared" si="8"/>
        <v>3</v>
      </c>
      <c r="H145" s="13">
        <f t="shared" si="6"/>
        <v>7</v>
      </c>
    </row>
    <row r="146" spans="1:8" x14ac:dyDescent="0.2">
      <c r="A146" s="9">
        <v>4565555555</v>
      </c>
      <c r="B146" s="14">
        <v>1521.0415608353153</v>
      </c>
      <c r="C146" s="14" t="str">
        <f>INDEX(PolInst[Instr],MATCH(VALUE(LEFT('Figure 6'!A146,1)),PolInst[ID],0))</f>
        <v>FIT</v>
      </c>
      <c r="D146" s="14" t="str">
        <f>INDEX(Tabelle3[Techno],MATCH('Figure 6'!G146,Tabelle3[ID],0))</f>
        <v>Gas</v>
      </c>
      <c r="E146" s="15">
        <f>IFERROR(INDEX(Tabelle2[Shock_Strength],MATCH('Figure 6'!H146,Tabelle2[Shock_Strenght_ID],0)),0)</f>
        <v>0.1</v>
      </c>
      <c r="F146" s="13" t="str">
        <f t="shared" si="7"/>
        <v>565555555</v>
      </c>
      <c r="G146" s="13">
        <f t="shared" si="8"/>
        <v>2</v>
      </c>
      <c r="H146" s="13">
        <f t="shared" si="6"/>
        <v>6</v>
      </c>
    </row>
    <row r="147" spans="1:8" x14ac:dyDescent="0.2">
      <c r="A147" s="9">
        <v>4575555555</v>
      </c>
      <c r="B147" s="14">
        <v>1551.0557215161055</v>
      </c>
      <c r="C147" s="14" t="str">
        <f>INDEX(PolInst[Instr],MATCH(VALUE(LEFT('Figure 6'!A147,1)),PolInst[ID],0))</f>
        <v>FIT</v>
      </c>
      <c r="D147" s="14" t="str">
        <f>INDEX(Tabelle3[Techno],MATCH('Figure 6'!G147,Tabelle3[ID],0))</f>
        <v>Gas</v>
      </c>
      <c r="E147" s="15">
        <f>IFERROR(INDEX(Tabelle2[Shock_Strength],MATCH('Figure 6'!H147,Tabelle2[Shock_Strenght_ID],0)),0)</f>
        <v>0.2</v>
      </c>
      <c r="F147" s="13" t="str">
        <f t="shared" si="7"/>
        <v>575555555</v>
      </c>
      <c r="G147" s="13">
        <f t="shared" si="8"/>
        <v>2</v>
      </c>
      <c r="H147" s="13">
        <f t="shared" si="6"/>
        <v>7</v>
      </c>
    </row>
    <row r="148" spans="1:8" x14ac:dyDescent="0.2">
      <c r="A148" s="9">
        <v>4655555555</v>
      </c>
      <c r="B148" s="14">
        <v>1483.8932654419939</v>
      </c>
      <c r="C148" s="14" t="str">
        <f>INDEX(PolInst[Instr],MATCH(VALUE(LEFT('Figure 6'!A148,1)),PolInst[ID],0))</f>
        <v>FIT</v>
      </c>
      <c r="D148" s="14" t="str">
        <f>INDEX(Tabelle3[Techno],MATCH('Figure 6'!G148,Tabelle3[ID],0))</f>
        <v>Lignite</v>
      </c>
      <c r="E148" s="15">
        <f>IFERROR(INDEX(Tabelle2[Shock_Strength],MATCH('Figure 6'!H148,Tabelle2[Shock_Strenght_ID],0)),0)</f>
        <v>0.1</v>
      </c>
      <c r="F148" s="13" t="str">
        <f t="shared" si="7"/>
        <v>655555555</v>
      </c>
      <c r="G148" s="13">
        <f t="shared" si="8"/>
        <v>1</v>
      </c>
      <c r="H148" s="13">
        <f t="shared" si="6"/>
        <v>6</v>
      </c>
    </row>
    <row r="149" spans="1:8" x14ac:dyDescent="0.2">
      <c r="A149" s="9">
        <v>4755555555</v>
      </c>
      <c r="B149" s="14">
        <v>1468.0995185073084</v>
      </c>
      <c r="C149" s="14" t="str">
        <f>INDEX(PolInst[Instr],MATCH(VALUE(LEFT('Figure 6'!A149,1)),PolInst[ID],0))</f>
        <v>FIT</v>
      </c>
      <c r="D149" s="14" t="str">
        <f>INDEX(Tabelle3[Techno],MATCH('Figure 6'!G149,Tabelle3[ID],0))</f>
        <v>Lignite</v>
      </c>
      <c r="E149" s="15">
        <f>IFERROR(INDEX(Tabelle2[Shock_Strength],MATCH('Figure 6'!H149,Tabelle2[Shock_Strenght_ID],0)),0)</f>
        <v>0.2</v>
      </c>
      <c r="F149" s="13" t="str">
        <f t="shared" si="7"/>
        <v>755555555</v>
      </c>
      <c r="G149" s="13">
        <f t="shared" si="8"/>
        <v>1</v>
      </c>
      <c r="H149" s="13">
        <f t="shared" si="6"/>
        <v>7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80AB3-4D97-7D48-B446-DCBDAC89D176}">
  <dimension ref="A1:X161"/>
  <sheetViews>
    <sheetView tabSelected="1" workbookViewId="0">
      <selection activeCell="L22" sqref="L22"/>
    </sheetView>
  </sheetViews>
  <sheetFormatPr baseColWidth="10" defaultRowHeight="15" x14ac:dyDescent="0.2"/>
  <cols>
    <col min="1" max="1" width="10.83203125" style="13"/>
    <col min="2" max="2" width="17.5" style="16" bestFit="1" customWidth="1"/>
    <col min="3" max="3" width="34.83203125" style="13" customWidth="1"/>
    <col min="4" max="8" width="10.83203125" style="13"/>
    <col min="9" max="9" width="11" style="13" bestFit="1" customWidth="1"/>
    <col min="10" max="10" width="17.83203125" style="16" bestFit="1" customWidth="1"/>
    <col min="11" max="16384" width="10.83203125" style="13"/>
  </cols>
  <sheetData>
    <row r="1" spans="1:21" x14ac:dyDescent="0.2">
      <c r="A1" s="13" t="s">
        <v>1</v>
      </c>
      <c r="B1" s="16" t="s">
        <v>28</v>
      </c>
      <c r="C1" s="14" t="s">
        <v>30</v>
      </c>
      <c r="D1" s="14" t="s">
        <v>33</v>
      </c>
      <c r="E1" s="14" t="s">
        <v>34</v>
      </c>
      <c r="I1" s="13" t="s">
        <v>1</v>
      </c>
      <c r="J1" s="16" t="s">
        <v>46</v>
      </c>
    </row>
    <row r="2" spans="1:21" x14ac:dyDescent="0.2">
      <c r="A2" s="13">
        <v>1355555555</v>
      </c>
      <c r="B2" s="16">
        <v>1503.6000000000251</v>
      </c>
      <c r="C2" s="14" t="str">
        <f>INDEX(PolInst[Instr],MATCH(VALUE(LEFT('Figure 7'!A2,1)),PolInst[ID],0))</f>
        <v>CO2_Cap</v>
      </c>
      <c r="D2" s="14" t="str">
        <f>INDEX(Tabelle3[Techno],MATCH('Figure 7'!G2,Tabelle3[ID],0))</f>
        <v>Lignite</v>
      </c>
      <c r="E2" s="15">
        <f>IFERROR(INDEX(Tabelle2[Shock_Strength],MATCH('Figure 7'!H2,Tabelle2[Shock_Strenght_ID],0)),0)</f>
        <v>-0.2</v>
      </c>
      <c r="F2" s="13" t="str">
        <f t="shared" ref="F2:F33" si="0">MID(A2,2,99)</f>
        <v>355555555</v>
      </c>
      <c r="G2" s="13">
        <f t="shared" ref="G2:G33" si="1">IFERROR(FIND(3,F2),0)+IFERROR(FIND(4,F2),0)+IFERROR(FIND(6,F2),0)+IFERROR(FIND(7,F2),0)</f>
        <v>1</v>
      </c>
      <c r="H2" s="13">
        <f t="shared" ref="H2:H33" si="2">VALUE(MID(F2,G2,1))</f>
        <v>3</v>
      </c>
      <c r="I2" s="13">
        <v>1355555555</v>
      </c>
      <c r="J2" s="16">
        <v>553.12662711129292</v>
      </c>
      <c r="K2" s="13" t="b">
        <f>(A2=I2)</f>
        <v>1</v>
      </c>
    </row>
    <row r="3" spans="1:21" x14ac:dyDescent="0.2">
      <c r="A3" s="13">
        <v>1455555555</v>
      </c>
      <c r="B3" s="16">
        <v>1503.6000000000251</v>
      </c>
      <c r="C3" s="14" t="str">
        <f>INDEX(PolInst[Instr],MATCH(VALUE(LEFT('Figure 7'!A3,1)),PolInst[ID],0))</f>
        <v>CO2_Cap</v>
      </c>
      <c r="D3" s="14" t="str">
        <f>INDEX(Tabelle3[Techno],MATCH('Figure 7'!G3,Tabelle3[ID],0))</f>
        <v>Lignite</v>
      </c>
      <c r="E3" s="15">
        <f>IFERROR(INDEX(Tabelle2[Shock_Strength],MATCH('Figure 7'!H3,Tabelle2[Shock_Strenght_ID],0)),0)</f>
        <v>-0.1</v>
      </c>
      <c r="F3" s="13" t="str">
        <f t="shared" si="0"/>
        <v>455555555</v>
      </c>
      <c r="G3" s="13">
        <f t="shared" si="1"/>
        <v>1</v>
      </c>
      <c r="H3" s="13">
        <f t="shared" si="2"/>
        <v>4</v>
      </c>
      <c r="I3" s="13">
        <v>1455555555</v>
      </c>
      <c r="J3" s="16">
        <v>553.12662711129326</v>
      </c>
      <c r="K3" s="13" t="b">
        <f t="shared" ref="K3:K66" si="3">(A3=I3)</f>
        <v>1</v>
      </c>
    </row>
    <row r="4" spans="1:21" x14ac:dyDescent="0.2">
      <c r="A4" s="13">
        <v>1535555555</v>
      </c>
      <c r="B4" s="16">
        <v>1503.6000000000251</v>
      </c>
      <c r="C4" s="14" t="str">
        <f>INDEX(PolInst[Instr],MATCH(VALUE(LEFT('Figure 7'!A4,1)),PolInst[ID],0))</f>
        <v>CO2_Cap</v>
      </c>
      <c r="D4" s="14" t="str">
        <f>INDEX(Tabelle3[Techno],MATCH('Figure 7'!G4,Tabelle3[ID],0))</f>
        <v>Gas</v>
      </c>
      <c r="E4" s="15">
        <f>IFERROR(INDEX(Tabelle2[Shock_Strength],MATCH('Figure 7'!H4,Tabelle2[Shock_Strenght_ID],0)),0)</f>
        <v>-0.2</v>
      </c>
      <c r="F4" s="13" t="str">
        <f t="shared" si="0"/>
        <v>535555555</v>
      </c>
      <c r="G4" s="13">
        <f t="shared" si="1"/>
        <v>2</v>
      </c>
      <c r="H4" s="13">
        <f t="shared" si="2"/>
        <v>3</v>
      </c>
      <c r="I4" s="13">
        <v>1535555555</v>
      </c>
      <c r="J4" s="16">
        <v>526.5293297255688</v>
      </c>
      <c r="K4" s="13" t="b">
        <f t="shared" si="3"/>
        <v>1</v>
      </c>
      <c r="M4" s="13" t="s">
        <v>2</v>
      </c>
    </row>
    <row r="5" spans="1:21" x14ac:dyDescent="0.2">
      <c r="A5" s="13">
        <v>1545555555</v>
      </c>
      <c r="B5" s="16">
        <v>1503.6000000000251</v>
      </c>
      <c r="C5" s="14" t="str">
        <f>INDEX(PolInst[Instr],MATCH(VALUE(LEFT('Figure 7'!A5,1)),PolInst[ID],0))</f>
        <v>CO2_Cap</v>
      </c>
      <c r="D5" s="14" t="str">
        <f>INDEX(Tabelle3[Techno],MATCH('Figure 7'!G5,Tabelle3[ID],0))</f>
        <v>Gas</v>
      </c>
      <c r="E5" s="15">
        <f>IFERROR(INDEX(Tabelle2[Shock_Strength],MATCH('Figure 7'!H5,Tabelle2[Shock_Strenght_ID],0)),0)</f>
        <v>-0.1</v>
      </c>
      <c r="F5" s="13" t="str">
        <f t="shared" si="0"/>
        <v>545555555</v>
      </c>
      <c r="G5" s="13">
        <f t="shared" si="1"/>
        <v>2</v>
      </c>
      <c r="H5" s="13">
        <f t="shared" si="2"/>
        <v>4</v>
      </c>
      <c r="I5" s="13">
        <v>1545555555</v>
      </c>
      <c r="J5" s="16">
        <v>539.82797841900822</v>
      </c>
      <c r="K5" s="13" t="b">
        <f t="shared" si="3"/>
        <v>1</v>
      </c>
      <c r="U5" s="13" t="s">
        <v>38</v>
      </c>
    </row>
    <row r="6" spans="1:21" x14ac:dyDescent="0.2">
      <c r="A6" s="13">
        <v>1553555555</v>
      </c>
      <c r="B6" s="16">
        <v>1503.600000000024</v>
      </c>
      <c r="C6" s="14" t="str">
        <f>INDEX(PolInst[Instr],MATCH(VALUE(LEFT('Figure 7'!A6,1)),PolInst[ID],0))</f>
        <v>CO2_Cap</v>
      </c>
      <c r="D6" s="14" t="str">
        <f>INDEX(Tabelle3[Techno],MATCH('Figure 7'!G6,Tabelle3[ID],0))</f>
        <v>Hardcoal</v>
      </c>
      <c r="E6" s="15">
        <f>IFERROR(INDEX(Tabelle2[Shock_Strength],MATCH('Figure 7'!H6,Tabelle2[Shock_Strenght_ID],0)),0)</f>
        <v>-0.2</v>
      </c>
      <c r="F6" s="13" t="str">
        <f t="shared" si="0"/>
        <v>553555555</v>
      </c>
      <c r="G6" s="13">
        <f t="shared" si="1"/>
        <v>3</v>
      </c>
      <c r="H6" s="13">
        <f t="shared" si="2"/>
        <v>3</v>
      </c>
      <c r="I6" s="13">
        <v>1553555555</v>
      </c>
      <c r="J6" s="16">
        <v>553.12662711129303</v>
      </c>
      <c r="K6" s="13" t="b">
        <f t="shared" si="3"/>
        <v>1</v>
      </c>
    </row>
    <row r="7" spans="1:21" x14ac:dyDescent="0.2">
      <c r="A7" s="13">
        <v>1554555555</v>
      </c>
      <c r="B7" s="16">
        <v>1503.6000000000242</v>
      </c>
      <c r="C7" s="14" t="str">
        <f>INDEX(PolInst[Instr],MATCH(VALUE(LEFT('Figure 7'!A7,1)),PolInst[ID],0))</f>
        <v>CO2_Cap</v>
      </c>
      <c r="D7" s="14" t="str">
        <f>INDEX(Tabelle3[Techno],MATCH('Figure 7'!G7,Tabelle3[ID],0))</f>
        <v>Hardcoal</v>
      </c>
      <c r="E7" s="15">
        <f>IFERROR(INDEX(Tabelle2[Shock_Strength],MATCH('Figure 7'!H7,Tabelle2[Shock_Strenght_ID],0)),0)</f>
        <v>-0.1</v>
      </c>
      <c r="F7" s="13" t="str">
        <f t="shared" si="0"/>
        <v>554555555</v>
      </c>
      <c r="G7" s="13">
        <f t="shared" si="1"/>
        <v>3</v>
      </c>
      <c r="H7" s="13">
        <f t="shared" si="2"/>
        <v>4</v>
      </c>
      <c r="I7" s="13">
        <v>1554555555</v>
      </c>
      <c r="J7" s="16">
        <v>553.12662711129315</v>
      </c>
      <c r="K7" s="13" t="b">
        <f t="shared" si="3"/>
        <v>1</v>
      </c>
    </row>
    <row r="8" spans="1:21" x14ac:dyDescent="0.2">
      <c r="A8" s="13">
        <v>1555355555</v>
      </c>
      <c r="B8" s="16">
        <v>1503.600000000059</v>
      </c>
      <c r="C8" s="14" t="str">
        <f>INDEX(PolInst[Instr],MATCH(VALUE(LEFT('Figure 7'!A8,1)),PolInst[ID],0))</f>
        <v>CO2_Cap</v>
      </c>
      <c r="D8" s="14" t="str">
        <f>INDEX(Tabelle3[Techno],MATCH('Figure 7'!G8,Tabelle3[ID],0))</f>
        <v>Demand</v>
      </c>
      <c r="E8" s="15">
        <f>IFERROR(INDEX(Tabelle2[Shock_Strength],MATCH('Figure 7'!H8,Tabelle2[Shock_Strenght_ID],0)),0)</f>
        <v>-0.2</v>
      </c>
      <c r="F8" s="13" t="str">
        <f t="shared" si="0"/>
        <v>555355555</v>
      </c>
      <c r="G8" s="13">
        <f t="shared" si="1"/>
        <v>4</v>
      </c>
      <c r="H8" s="13">
        <f t="shared" si="2"/>
        <v>3</v>
      </c>
      <c r="I8" s="13">
        <v>1555355555</v>
      </c>
      <c r="J8" s="16">
        <v>447.00591981726757</v>
      </c>
      <c r="K8" s="13" t="b">
        <f t="shared" si="3"/>
        <v>1</v>
      </c>
    </row>
    <row r="9" spans="1:21" x14ac:dyDescent="0.2">
      <c r="A9" s="13">
        <v>1555455555</v>
      </c>
      <c r="B9" s="16">
        <v>1503.5999999998887</v>
      </c>
      <c r="C9" s="14" t="str">
        <f>INDEX(PolInst[Instr],MATCH(VALUE(LEFT('Figure 7'!A9,1)),PolInst[ID],0))</f>
        <v>CO2_Cap</v>
      </c>
      <c r="D9" s="14" t="str">
        <f>INDEX(Tabelle3[Techno],MATCH('Figure 7'!G9,Tabelle3[ID],0))</f>
        <v>Demand</v>
      </c>
      <c r="E9" s="15">
        <f>IFERROR(INDEX(Tabelle2[Shock_Strength],MATCH('Figure 7'!H9,Tabelle2[Shock_Strenght_ID],0)),0)</f>
        <v>-0.1</v>
      </c>
      <c r="F9" s="13" t="str">
        <f t="shared" si="0"/>
        <v>555455555</v>
      </c>
      <c r="G9" s="13">
        <f t="shared" si="1"/>
        <v>4</v>
      </c>
      <c r="H9" s="13">
        <f t="shared" si="2"/>
        <v>4</v>
      </c>
      <c r="I9" s="13">
        <v>1555455555</v>
      </c>
      <c r="J9" s="16">
        <v>495.47925258309527</v>
      </c>
      <c r="K9" s="13" t="b">
        <f t="shared" si="3"/>
        <v>1</v>
      </c>
    </row>
    <row r="10" spans="1:21" x14ac:dyDescent="0.2">
      <c r="A10" s="13">
        <v>1555535555</v>
      </c>
      <c r="B10" s="16">
        <v>1503.6000000000108</v>
      </c>
      <c r="C10" s="14" t="str">
        <f>INDEX(PolInst[Instr],MATCH(VALUE(LEFT('Figure 7'!A10,1)),PolInst[ID],0))</f>
        <v>CO2_Cap</v>
      </c>
      <c r="D10" s="14" t="str">
        <f>INDEX(Tabelle3[Techno],MATCH('Figure 7'!G10,Tabelle3[ID],0))</f>
        <v>Solar</v>
      </c>
      <c r="E10" s="15">
        <f>IFERROR(INDEX(Tabelle2[Shock_Strength],MATCH('Figure 7'!H10,Tabelle2[Shock_Strenght_ID],0)),0)</f>
        <v>-0.2</v>
      </c>
      <c r="F10" s="13" t="str">
        <f t="shared" si="0"/>
        <v>555535555</v>
      </c>
      <c r="G10" s="13">
        <f t="shared" si="1"/>
        <v>5</v>
      </c>
      <c r="H10" s="13">
        <f t="shared" si="2"/>
        <v>3</v>
      </c>
      <c r="I10" s="13">
        <v>1555535555</v>
      </c>
      <c r="J10" s="16">
        <v>543.35263751600382</v>
      </c>
      <c r="K10" s="13" t="b">
        <f t="shared" si="3"/>
        <v>1</v>
      </c>
      <c r="M10" s="13" t="s">
        <v>3</v>
      </c>
      <c r="U10" s="13" t="s">
        <v>47</v>
      </c>
    </row>
    <row r="11" spans="1:21" x14ac:dyDescent="0.2">
      <c r="A11" s="13">
        <v>1555545555</v>
      </c>
      <c r="B11" s="16">
        <v>1503.6000000000042</v>
      </c>
      <c r="C11" s="14" t="str">
        <f>INDEX(PolInst[Instr],MATCH(VALUE(LEFT('Figure 7'!A11,1)),PolInst[ID],0))</f>
        <v>CO2_Cap</v>
      </c>
      <c r="D11" s="14" t="str">
        <f>INDEX(Tabelle3[Techno],MATCH('Figure 7'!G11,Tabelle3[ID],0))</f>
        <v>Solar</v>
      </c>
      <c r="E11" s="15">
        <f>IFERROR(INDEX(Tabelle2[Shock_Strength],MATCH('Figure 7'!H11,Tabelle2[Shock_Strenght_ID],0)),0)</f>
        <v>-0.1</v>
      </c>
      <c r="F11" s="13" t="str">
        <f t="shared" si="0"/>
        <v>555545555</v>
      </c>
      <c r="G11" s="13">
        <f t="shared" si="1"/>
        <v>5</v>
      </c>
      <c r="H11" s="13">
        <f t="shared" si="2"/>
        <v>4</v>
      </c>
      <c r="I11" s="13">
        <v>1555545555</v>
      </c>
      <c r="J11" s="16">
        <v>549.19306175934071</v>
      </c>
      <c r="K11" s="13" t="b">
        <f t="shared" si="3"/>
        <v>1</v>
      </c>
    </row>
    <row r="12" spans="1:21" x14ac:dyDescent="0.2">
      <c r="A12" s="13">
        <v>1555553555</v>
      </c>
      <c r="B12" s="16">
        <v>1503.6000000000042</v>
      </c>
      <c r="C12" s="14" t="str">
        <f>INDEX(PolInst[Instr],MATCH(VALUE(LEFT('Figure 7'!A12,1)),PolInst[ID],0))</f>
        <v>CO2_Cap</v>
      </c>
      <c r="D12" s="14" t="str">
        <f>INDEX(Tabelle3[Techno],MATCH('Figure 7'!G12,Tabelle3[ID],0))</f>
        <v>Wind_Onshore</v>
      </c>
      <c r="E12" s="15">
        <f>IFERROR(INDEX(Tabelle2[Shock_Strength],MATCH('Figure 7'!H12,Tabelle2[Shock_Strenght_ID],0)),0)</f>
        <v>-0.2</v>
      </c>
      <c r="F12" s="13" t="str">
        <f t="shared" si="0"/>
        <v>555553555</v>
      </c>
      <c r="G12" s="13">
        <f t="shared" si="1"/>
        <v>6</v>
      </c>
      <c r="H12" s="13">
        <f t="shared" si="2"/>
        <v>3</v>
      </c>
      <c r="I12" s="13">
        <v>1555553555</v>
      </c>
      <c r="J12" s="16">
        <v>532.1605032228498</v>
      </c>
      <c r="K12" s="13" t="b">
        <f t="shared" si="3"/>
        <v>1</v>
      </c>
    </row>
    <row r="13" spans="1:21" x14ac:dyDescent="0.2">
      <c r="A13" s="13">
        <v>1555554555</v>
      </c>
      <c r="B13" s="16">
        <v>1503.5999999999997</v>
      </c>
      <c r="C13" s="14" t="str">
        <f>INDEX(PolInst[Instr],MATCH(VALUE(LEFT('Figure 7'!A13,1)),PolInst[ID],0))</f>
        <v>CO2_Cap</v>
      </c>
      <c r="D13" s="14" t="str">
        <f>INDEX(Tabelle3[Techno],MATCH('Figure 7'!G13,Tabelle3[ID],0))</f>
        <v>Wind_Onshore</v>
      </c>
      <c r="E13" s="15">
        <f>IFERROR(INDEX(Tabelle2[Shock_Strength],MATCH('Figure 7'!H13,Tabelle2[Shock_Strenght_ID],0)),0)</f>
        <v>-0.1</v>
      </c>
      <c r="F13" s="13" t="str">
        <f t="shared" si="0"/>
        <v>555554555</v>
      </c>
      <c r="G13" s="13">
        <f t="shared" si="1"/>
        <v>6</v>
      </c>
      <c r="H13" s="13">
        <f t="shared" si="2"/>
        <v>4</v>
      </c>
      <c r="I13" s="13">
        <v>1555554555</v>
      </c>
      <c r="J13" s="16">
        <v>543.67404458918827</v>
      </c>
      <c r="K13" s="13" t="b">
        <f t="shared" si="3"/>
        <v>1</v>
      </c>
    </row>
    <row r="14" spans="1:21" x14ac:dyDescent="0.2">
      <c r="A14" s="13">
        <v>1555555355</v>
      </c>
      <c r="B14" s="16">
        <v>1503.5999999999988</v>
      </c>
      <c r="C14" s="14" t="str">
        <f>INDEX(PolInst[Instr],MATCH(VALUE(LEFT('Figure 7'!A14,1)),PolInst[ID],0))</f>
        <v>CO2_Cap</v>
      </c>
      <c r="D14" s="14" t="str">
        <f>INDEX(Tabelle3[Techno],MATCH('Figure 7'!G14,Tabelle3[ID],0))</f>
        <v>Wind_Offshore</v>
      </c>
      <c r="E14" s="15">
        <f>IFERROR(INDEX(Tabelle2[Shock_Strength],MATCH('Figure 7'!H14,Tabelle2[Shock_Strenght_ID],0)),0)</f>
        <v>-0.2</v>
      </c>
      <c r="F14" s="13" t="str">
        <f t="shared" si="0"/>
        <v>555555355</v>
      </c>
      <c r="G14" s="13">
        <f t="shared" si="1"/>
        <v>7</v>
      </c>
      <c r="H14" s="13">
        <f t="shared" si="2"/>
        <v>3</v>
      </c>
      <c r="I14" s="13">
        <v>1555555355</v>
      </c>
      <c r="J14" s="16">
        <v>531.70768589539387</v>
      </c>
      <c r="K14" s="13" t="b">
        <f t="shared" si="3"/>
        <v>1</v>
      </c>
    </row>
    <row r="15" spans="1:21" x14ac:dyDescent="0.2">
      <c r="A15" s="13">
        <v>1555555455</v>
      </c>
      <c r="B15" s="16">
        <v>1503.6000000000015</v>
      </c>
      <c r="C15" s="14" t="str">
        <f>INDEX(PolInst[Instr],MATCH(VALUE(LEFT('Figure 7'!A15,1)),PolInst[ID],0))</f>
        <v>CO2_Cap</v>
      </c>
      <c r="D15" s="14" t="str">
        <f>INDEX(Tabelle3[Techno],MATCH('Figure 7'!G15,Tabelle3[ID],0))</f>
        <v>Wind_Offshore</v>
      </c>
      <c r="E15" s="15">
        <f>IFERROR(INDEX(Tabelle2[Shock_Strength],MATCH('Figure 7'!H15,Tabelle2[Shock_Strenght_ID],0)),0)</f>
        <v>-0.1</v>
      </c>
      <c r="F15" s="13" t="str">
        <f t="shared" si="0"/>
        <v>555555455</v>
      </c>
      <c r="G15" s="13">
        <f t="shared" si="1"/>
        <v>7</v>
      </c>
      <c r="H15" s="13">
        <f t="shared" si="2"/>
        <v>4</v>
      </c>
      <c r="I15" s="13">
        <v>1555555455</v>
      </c>
      <c r="J15" s="16">
        <v>544.7336221535802</v>
      </c>
      <c r="K15" s="13" t="b">
        <f t="shared" si="3"/>
        <v>1</v>
      </c>
    </row>
    <row r="16" spans="1:21" x14ac:dyDescent="0.2">
      <c r="A16" s="13">
        <v>1555555535</v>
      </c>
      <c r="B16" s="16">
        <v>1503.6000000000149</v>
      </c>
      <c r="C16" s="14" t="str">
        <f>INDEX(PolInst[Instr],MATCH(VALUE(LEFT('Figure 7'!A16,1)),PolInst[ID],0))</f>
        <v>CO2_Cap</v>
      </c>
      <c r="D16" s="14" t="str">
        <f>INDEX(Tabelle3[Techno],MATCH('Figure 7'!G16,Tabelle3[ID],0))</f>
        <v>Lit_Ion</v>
      </c>
      <c r="E16" s="15">
        <f>IFERROR(INDEX(Tabelle2[Shock_Strength],MATCH('Figure 7'!H16,Tabelle2[Shock_Strenght_ID],0)),0)</f>
        <v>-0.2</v>
      </c>
      <c r="F16" s="13" t="str">
        <f t="shared" si="0"/>
        <v>555555535</v>
      </c>
      <c r="G16" s="13">
        <f t="shared" si="1"/>
        <v>8</v>
      </c>
      <c r="H16" s="13">
        <f t="shared" si="2"/>
        <v>3</v>
      </c>
      <c r="I16" s="13">
        <v>1555555535</v>
      </c>
      <c r="J16" s="16">
        <v>552.69135828767378</v>
      </c>
      <c r="K16" s="13" t="b">
        <f t="shared" si="3"/>
        <v>1</v>
      </c>
    </row>
    <row r="17" spans="1:24" x14ac:dyDescent="0.2">
      <c r="A17" s="13">
        <v>1555555545</v>
      </c>
      <c r="B17" s="16">
        <v>1503.5999999999947</v>
      </c>
      <c r="C17" s="14" t="str">
        <f>INDEX(PolInst[Instr],MATCH(VALUE(LEFT('Figure 7'!A17,1)),PolInst[ID],0))</f>
        <v>CO2_Cap</v>
      </c>
      <c r="D17" s="14" t="str">
        <f>INDEX(Tabelle3[Techno],MATCH('Figure 7'!G17,Tabelle3[ID],0))</f>
        <v>Lit_Ion</v>
      </c>
      <c r="E17" s="15">
        <f>IFERROR(INDEX(Tabelle2[Shock_Strength],MATCH('Figure 7'!H17,Tabelle2[Shock_Strenght_ID],0)),0)</f>
        <v>-0.1</v>
      </c>
      <c r="F17" s="13" t="str">
        <f t="shared" si="0"/>
        <v>555555545</v>
      </c>
      <c r="G17" s="13">
        <f t="shared" si="1"/>
        <v>8</v>
      </c>
      <c r="H17" s="13">
        <f t="shared" si="2"/>
        <v>4</v>
      </c>
      <c r="I17" s="13">
        <v>1555555545</v>
      </c>
      <c r="J17" s="16">
        <v>552.91759036187125</v>
      </c>
      <c r="K17" s="13" t="b">
        <f t="shared" si="3"/>
        <v>1</v>
      </c>
      <c r="M17" s="13" t="s">
        <v>13</v>
      </c>
      <c r="U17" s="13" t="s">
        <v>14</v>
      </c>
    </row>
    <row r="18" spans="1:24" x14ac:dyDescent="0.2">
      <c r="A18" s="13">
        <v>1555555553</v>
      </c>
      <c r="B18" s="16">
        <v>1503.6000000000188</v>
      </c>
      <c r="C18" s="14" t="str">
        <f>INDEX(PolInst[Instr],MATCH(VALUE(LEFT('Figure 7'!A18,1)),PolInst[ID],0))</f>
        <v>CO2_Cap</v>
      </c>
      <c r="D18" s="14" t="str">
        <f>INDEX(Tabelle3[Techno],MATCH('Figure 7'!G18,Tabelle3[ID],0))</f>
        <v>PSH</v>
      </c>
      <c r="E18" s="15">
        <f>IFERROR(INDEX(Tabelle2[Shock_Strength],MATCH('Figure 7'!H18,Tabelle2[Shock_Strenght_ID],0)),0)</f>
        <v>-0.2</v>
      </c>
      <c r="F18" s="13" t="str">
        <f t="shared" si="0"/>
        <v>555555553</v>
      </c>
      <c r="G18" s="13">
        <f t="shared" si="1"/>
        <v>9</v>
      </c>
      <c r="H18" s="13">
        <f t="shared" si="2"/>
        <v>3</v>
      </c>
      <c r="I18" s="13">
        <v>1555555553</v>
      </c>
      <c r="J18" s="16">
        <v>551.77800790317895</v>
      </c>
      <c r="K18" s="13" t="b">
        <f t="shared" si="3"/>
        <v>1</v>
      </c>
    </row>
    <row r="19" spans="1:24" x14ac:dyDescent="0.2">
      <c r="A19" s="13">
        <v>1555555554</v>
      </c>
      <c r="B19" s="16">
        <v>1503.5999999999892</v>
      </c>
      <c r="C19" s="14" t="str">
        <f>INDEX(PolInst[Instr],MATCH(VALUE(LEFT('Figure 7'!A19,1)),PolInst[ID],0))</f>
        <v>CO2_Cap</v>
      </c>
      <c r="D19" s="14" t="str">
        <f>INDEX(Tabelle3[Techno],MATCH('Figure 7'!G19,Tabelle3[ID],0))</f>
        <v>PSH</v>
      </c>
      <c r="E19" s="15">
        <f>IFERROR(INDEX(Tabelle2[Shock_Strength],MATCH('Figure 7'!H19,Tabelle2[Shock_Strenght_ID],0)),0)</f>
        <v>-0.1</v>
      </c>
      <c r="F19" s="13" t="str">
        <f t="shared" si="0"/>
        <v>555555554</v>
      </c>
      <c r="G19" s="13">
        <f t="shared" si="1"/>
        <v>9</v>
      </c>
      <c r="H19" s="13">
        <f t="shared" si="2"/>
        <v>4</v>
      </c>
      <c r="I19" s="13">
        <v>1555555554</v>
      </c>
      <c r="J19" s="16">
        <v>552.64673778571637</v>
      </c>
      <c r="K19" s="13" t="b">
        <f t="shared" si="3"/>
        <v>1</v>
      </c>
    </row>
    <row r="20" spans="1:24" x14ac:dyDescent="0.2">
      <c r="A20" s="13">
        <v>1555555555</v>
      </c>
      <c r="B20" s="16">
        <v>1503.6000000000258</v>
      </c>
      <c r="C20" s="14" t="str">
        <f>INDEX(PolInst[Instr],MATCH(VALUE(LEFT('Figure 7'!A20,1)),PolInst[ID],0))</f>
        <v>CO2_Cap</v>
      </c>
      <c r="D20" s="14" t="str">
        <f>INDEX(Tabelle3[Techno],MATCH('Figure 7'!G20,Tabelle3[ID],0))</f>
        <v>no</v>
      </c>
      <c r="E20" s="15">
        <f>IFERROR(INDEX(Tabelle2[Shock_Strength],MATCH('Figure 7'!H20,Tabelle2[Shock_Strenght_ID],0)),0)</f>
        <v>0</v>
      </c>
      <c r="F20" s="13" t="str">
        <f t="shared" si="0"/>
        <v>555555555</v>
      </c>
      <c r="G20" s="13">
        <f t="shared" si="1"/>
        <v>0</v>
      </c>
      <c r="H20" s="13">
        <v>0</v>
      </c>
      <c r="I20" s="13">
        <v>1555555555</v>
      </c>
      <c r="J20" s="16">
        <v>553.12662711129349</v>
      </c>
      <c r="K20" s="13" t="b">
        <f t="shared" si="3"/>
        <v>1</v>
      </c>
    </row>
    <row r="21" spans="1:24" x14ac:dyDescent="0.2">
      <c r="A21" s="13">
        <v>1555555556</v>
      </c>
      <c r="B21" s="16">
        <v>1503.600000000007</v>
      </c>
      <c r="C21" s="14" t="str">
        <f>INDEX(PolInst[Instr],MATCH(VALUE(LEFT('Figure 7'!A21,1)),PolInst[ID],0))</f>
        <v>CO2_Cap</v>
      </c>
      <c r="D21" s="14" t="str">
        <f>INDEX(Tabelle3[Techno],MATCH('Figure 7'!G21,Tabelle3[ID],0))</f>
        <v>PSH</v>
      </c>
      <c r="E21" s="15">
        <f>IFERROR(INDEX(Tabelle2[Shock_Strength],MATCH('Figure 7'!H21,Tabelle2[Shock_Strenght_ID],0)),0)</f>
        <v>0.1</v>
      </c>
      <c r="F21" s="13" t="str">
        <f t="shared" si="0"/>
        <v>555555556</v>
      </c>
      <c r="G21" s="13">
        <f t="shared" si="1"/>
        <v>9</v>
      </c>
      <c r="H21" s="13">
        <f t="shared" si="2"/>
        <v>6</v>
      </c>
      <c r="I21" s="13">
        <v>1555555556</v>
      </c>
      <c r="J21" s="16">
        <v>553.22622019578023</v>
      </c>
      <c r="K21" s="13" t="b">
        <f t="shared" si="3"/>
        <v>1</v>
      </c>
    </row>
    <row r="22" spans="1:24" x14ac:dyDescent="0.2">
      <c r="A22" s="13">
        <v>1555555557</v>
      </c>
      <c r="B22" s="16">
        <v>1503.6000000000029</v>
      </c>
      <c r="C22" s="14" t="str">
        <f>INDEX(PolInst[Instr],MATCH(VALUE(LEFT('Figure 7'!A22,1)),PolInst[ID],0))</f>
        <v>CO2_Cap</v>
      </c>
      <c r="D22" s="14" t="str">
        <f>INDEX(Tabelle3[Techno],MATCH('Figure 7'!G22,Tabelle3[ID],0))</f>
        <v>PSH</v>
      </c>
      <c r="E22" s="15">
        <f>IFERROR(INDEX(Tabelle2[Shock_Strength],MATCH('Figure 7'!H22,Tabelle2[Shock_Strenght_ID],0)),0)</f>
        <v>0.2</v>
      </c>
      <c r="F22" s="13" t="str">
        <f t="shared" si="0"/>
        <v>555555557</v>
      </c>
      <c r="G22" s="13">
        <f t="shared" si="1"/>
        <v>9</v>
      </c>
      <c r="H22" s="13">
        <f t="shared" si="2"/>
        <v>7</v>
      </c>
      <c r="I22" s="13">
        <v>1555555557</v>
      </c>
      <c r="J22" s="16">
        <v>553.23236760453233</v>
      </c>
      <c r="K22" s="13" t="b">
        <f t="shared" si="3"/>
        <v>1</v>
      </c>
    </row>
    <row r="23" spans="1:24" x14ac:dyDescent="0.2">
      <c r="A23" s="13">
        <v>1555555565</v>
      </c>
      <c r="B23" s="16">
        <v>1503.5999999999817</v>
      </c>
      <c r="C23" s="14" t="str">
        <f>INDEX(PolInst[Instr],MATCH(VALUE(LEFT('Figure 7'!A23,1)),PolInst[ID],0))</f>
        <v>CO2_Cap</v>
      </c>
      <c r="D23" s="14" t="str">
        <f>INDEX(Tabelle3[Techno],MATCH('Figure 7'!G23,Tabelle3[ID],0))</f>
        <v>Lit_Ion</v>
      </c>
      <c r="E23" s="15">
        <f>IFERROR(INDEX(Tabelle2[Shock_Strength],MATCH('Figure 7'!H23,Tabelle2[Shock_Strenght_ID],0)),0)</f>
        <v>0.1</v>
      </c>
      <c r="F23" s="13" t="str">
        <f t="shared" si="0"/>
        <v>555555565</v>
      </c>
      <c r="G23" s="13">
        <f t="shared" si="1"/>
        <v>8</v>
      </c>
      <c r="H23" s="13">
        <f t="shared" si="2"/>
        <v>6</v>
      </c>
      <c r="I23" s="13">
        <v>1555555565</v>
      </c>
      <c r="J23" s="16">
        <v>553.24016361385975</v>
      </c>
      <c r="K23" s="13" t="b">
        <f t="shared" si="3"/>
        <v>1</v>
      </c>
    </row>
    <row r="24" spans="1:24" x14ac:dyDescent="0.2">
      <c r="A24" s="13">
        <v>1555555575</v>
      </c>
      <c r="B24" s="16">
        <v>1503.6000000000067</v>
      </c>
      <c r="C24" s="14" t="str">
        <f>INDEX(PolInst[Instr],MATCH(VALUE(LEFT('Figure 7'!A24,1)),PolInst[ID],0))</f>
        <v>CO2_Cap</v>
      </c>
      <c r="D24" s="14" t="str">
        <f>INDEX(Tabelle3[Techno],MATCH('Figure 7'!G24,Tabelle3[ID],0))</f>
        <v>Lit_Ion</v>
      </c>
      <c r="E24" s="15">
        <f>IFERROR(INDEX(Tabelle2[Shock_Strength],MATCH('Figure 7'!H24,Tabelle2[Shock_Strenght_ID],0)),0)</f>
        <v>0.2</v>
      </c>
      <c r="F24" s="13" t="str">
        <f t="shared" si="0"/>
        <v>555555575</v>
      </c>
      <c r="G24" s="13">
        <f t="shared" si="1"/>
        <v>8</v>
      </c>
      <c r="H24" s="13">
        <f t="shared" si="2"/>
        <v>7</v>
      </c>
      <c r="I24" s="13">
        <v>1555555575</v>
      </c>
      <c r="J24" s="16">
        <v>553.3252635738852</v>
      </c>
      <c r="K24" s="13" t="b">
        <f t="shared" si="3"/>
        <v>1</v>
      </c>
      <c r="M24" s="13" t="s">
        <v>48</v>
      </c>
      <c r="U24" s="13" t="s">
        <v>44</v>
      </c>
    </row>
    <row r="25" spans="1:24" x14ac:dyDescent="0.2">
      <c r="A25" s="13">
        <v>1555555655</v>
      </c>
      <c r="B25" s="16">
        <v>1503.5999999999924</v>
      </c>
      <c r="C25" s="14" t="str">
        <f>INDEX(PolInst[Instr],MATCH(VALUE(LEFT('Figure 7'!A25,1)),PolInst[ID],0))</f>
        <v>CO2_Cap</v>
      </c>
      <c r="D25" s="14" t="str">
        <f>INDEX(Tabelle3[Techno],MATCH('Figure 7'!G25,Tabelle3[ID],0))</f>
        <v>Wind_Offshore</v>
      </c>
      <c r="E25" s="15">
        <f>IFERROR(INDEX(Tabelle2[Shock_Strength],MATCH('Figure 7'!H25,Tabelle2[Shock_Strenght_ID],0)),0)</f>
        <v>0.1</v>
      </c>
      <c r="F25" s="13" t="str">
        <f t="shared" si="0"/>
        <v>555555655</v>
      </c>
      <c r="G25" s="13">
        <f t="shared" si="1"/>
        <v>7</v>
      </c>
      <c r="H25" s="13">
        <f t="shared" si="2"/>
        <v>6</v>
      </c>
      <c r="I25" s="13">
        <v>1555555655</v>
      </c>
      <c r="J25" s="16">
        <v>553.73917568627792</v>
      </c>
      <c r="K25" s="13" t="b">
        <f t="shared" si="3"/>
        <v>1</v>
      </c>
    </row>
    <row r="26" spans="1:24" x14ac:dyDescent="0.2">
      <c r="A26" s="13">
        <v>1555555755</v>
      </c>
      <c r="B26" s="16">
        <v>1503.5999999999924</v>
      </c>
      <c r="C26" s="14" t="str">
        <f>INDEX(PolInst[Instr],MATCH(VALUE(LEFT('Figure 7'!A26,1)),PolInst[ID],0))</f>
        <v>CO2_Cap</v>
      </c>
      <c r="D26" s="14" t="str">
        <f>INDEX(Tabelle3[Techno],MATCH('Figure 7'!G26,Tabelle3[ID],0))</f>
        <v>Wind_Offshore</v>
      </c>
      <c r="E26" s="15">
        <f>IFERROR(INDEX(Tabelle2[Shock_Strength],MATCH('Figure 7'!H26,Tabelle2[Shock_Strenght_ID],0)),0)</f>
        <v>0.2</v>
      </c>
      <c r="F26" s="13" t="str">
        <f t="shared" si="0"/>
        <v>555555755</v>
      </c>
      <c r="G26" s="13">
        <f t="shared" si="1"/>
        <v>7</v>
      </c>
      <c r="H26" s="13">
        <f t="shared" si="2"/>
        <v>7</v>
      </c>
      <c r="I26" s="13">
        <v>1555555755</v>
      </c>
      <c r="J26" s="16">
        <v>553.73917568627792</v>
      </c>
      <c r="K26" s="13" t="b">
        <f t="shared" si="3"/>
        <v>1</v>
      </c>
    </row>
    <row r="27" spans="1:24" x14ac:dyDescent="0.2">
      <c r="A27" s="13">
        <v>1555556555</v>
      </c>
      <c r="B27" s="16">
        <v>1503.5999999999992</v>
      </c>
      <c r="C27" s="14" t="str">
        <f>INDEX(PolInst[Instr],MATCH(VALUE(LEFT('Figure 7'!A27,1)),PolInst[ID],0))</f>
        <v>CO2_Cap</v>
      </c>
      <c r="D27" s="14" t="str">
        <f>INDEX(Tabelle3[Techno],MATCH('Figure 7'!G27,Tabelle3[ID],0))</f>
        <v>Wind_Onshore</v>
      </c>
      <c r="E27" s="15">
        <f>IFERROR(INDEX(Tabelle2[Shock_Strength],MATCH('Figure 7'!H27,Tabelle2[Shock_Strenght_ID],0)),0)</f>
        <v>0.1</v>
      </c>
      <c r="F27" s="13" t="str">
        <f t="shared" si="0"/>
        <v>555556555</v>
      </c>
      <c r="G27" s="13">
        <f t="shared" si="1"/>
        <v>6</v>
      </c>
      <c r="H27" s="13">
        <f t="shared" si="2"/>
        <v>6</v>
      </c>
      <c r="I27" s="13">
        <v>1555556555</v>
      </c>
      <c r="J27" s="16">
        <v>556.87196361911572</v>
      </c>
      <c r="K27" s="13" t="b">
        <f t="shared" si="3"/>
        <v>1</v>
      </c>
    </row>
    <row r="28" spans="1:24" x14ac:dyDescent="0.2">
      <c r="A28" s="13">
        <v>1555557555</v>
      </c>
      <c r="B28" s="16">
        <v>1503.6000000000017</v>
      </c>
      <c r="C28" s="14" t="str">
        <f>INDEX(PolInst[Instr],MATCH(VALUE(LEFT('Figure 7'!A28,1)),PolInst[ID],0))</f>
        <v>CO2_Cap</v>
      </c>
      <c r="D28" s="14" t="str">
        <f>INDEX(Tabelle3[Techno],MATCH('Figure 7'!G28,Tabelle3[ID],0))</f>
        <v>Wind_Onshore</v>
      </c>
      <c r="E28" s="15">
        <f>IFERROR(INDEX(Tabelle2[Shock_Strength],MATCH('Figure 7'!H28,Tabelle2[Shock_Strenght_ID],0)),0)</f>
        <v>0.2</v>
      </c>
      <c r="F28" s="13" t="str">
        <f t="shared" si="0"/>
        <v>555557555</v>
      </c>
      <c r="G28" s="13">
        <f t="shared" si="1"/>
        <v>6</v>
      </c>
      <c r="H28" s="13">
        <f t="shared" si="2"/>
        <v>7</v>
      </c>
      <c r="I28" s="13">
        <v>1555557555</v>
      </c>
      <c r="J28" s="16">
        <v>557.67711871407653</v>
      </c>
      <c r="K28" s="13" t="b">
        <f t="shared" si="3"/>
        <v>1</v>
      </c>
    </row>
    <row r="29" spans="1:24" x14ac:dyDescent="0.2">
      <c r="A29" s="13">
        <v>1555565555</v>
      </c>
      <c r="B29" s="16">
        <v>1503.5999999999976</v>
      </c>
      <c r="C29" s="14" t="str">
        <f>INDEX(PolInst[Instr],MATCH(VALUE(LEFT('Figure 7'!A29,1)),PolInst[ID],0))</f>
        <v>CO2_Cap</v>
      </c>
      <c r="D29" s="14" t="str">
        <f>INDEX(Tabelle3[Techno],MATCH('Figure 7'!G29,Tabelle3[ID],0))</f>
        <v>Solar</v>
      </c>
      <c r="E29" s="15">
        <f>IFERROR(INDEX(Tabelle2[Shock_Strength],MATCH('Figure 7'!H29,Tabelle2[Shock_Strenght_ID],0)),0)</f>
        <v>0.1</v>
      </c>
      <c r="F29" s="13" t="str">
        <f t="shared" si="0"/>
        <v>555565555</v>
      </c>
      <c r="G29" s="13">
        <f t="shared" si="1"/>
        <v>5</v>
      </c>
      <c r="H29" s="13">
        <f t="shared" si="2"/>
        <v>6</v>
      </c>
      <c r="I29" s="13">
        <v>1555565555</v>
      </c>
      <c r="J29" s="16">
        <v>554.74817246978296</v>
      </c>
      <c r="K29" s="13" t="b">
        <f t="shared" si="3"/>
        <v>1</v>
      </c>
    </row>
    <row r="30" spans="1:24" x14ac:dyDescent="0.2">
      <c r="A30" s="13">
        <v>1555575555</v>
      </c>
      <c r="B30" s="16">
        <v>1503.5999999999992</v>
      </c>
      <c r="C30" s="14" t="str">
        <f>INDEX(PolInst[Instr],MATCH(VALUE(LEFT('Figure 7'!A30,1)),PolInst[ID],0))</f>
        <v>CO2_Cap</v>
      </c>
      <c r="D30" s="14" t="str">
        <f>INDEX(Tabelle3[Techno],MATCH('Figure 7'!G30,Tabelle3[ID],0))</f>
        <v>Solar</v>
      </c>
      <c r="E30" s="15">
        <f>IFERROR(INDEX(Tabelle2[Shock_Strength],MATCH('Figure 7'!H30,Tabelle2[Shock_Strenght_ID],0)),0)</f>
        <v>0.2</v>
      </c>
      <c r="F30" s="13" t="str">
        <f t="shared" si="0"/>
        <v>555575555</v>
      </c>
      <c r="G30" s="13">
        <f t="shared" si="1"/>
        <v>5</v>
      </c>
      <c r="H30" s="13">
        <f t="shared" si="2"/>
        <v>7</v>
      </c>
      <c r="I30" s="13">
        <v>1555575555</v>
      </c>
      <c r="J30" s="16">
        <v>554.95510742571571</v>
      </c>
      <c r="K30" s="13" t="b">
        <f t="shared" si="3"/>
        <v>1</v>
      </c>
    </row>
    <row r="31" spans="1:24" x14ac:dyDescent="0.2">
      <c r="A31" s="13">
        <v>1555655555</v>
      </c>
      <c r="B31" s="16">
        <v>1503.6000000000347</v>
      </c>
      <c r="C31" s="14" t="str">
        <f>INDEX(PolInst[Instr],MATCH(VALUE(LEFT('Figure 7'!A31,1)),PolInst[ID],0))</f>
        <v>CO2_Cap</v>
      </c>
      <c r="D31" s="14" t="str">
        <f>INDEX(Tabelle3[Techno],MATCH('Figure 7'!G31,Tabelle3[ID],0))</f>
        <v>Demand</v>
      </c>
      <c r="E31" s="15">
        <f>IFERROR(INDEX(Tabelle2[Shock_Strength],MATCH('Figure 7'!H31,Tabelle2[Shock_Strenght_ID],0)),0)</f>
        <v>0.1</v>
      </c>
      <c r="F31" s="13" t="str">
        <f t="shared" si="0"/>
        <v>555655555</v>
      </c>
      <c r="G31" s="13">
        <f t="shared" si="1"/>
        <v>4</v>
      </c>
      <c r="H31" s="13">
        <f t="shared" si="2"/>
        <v>6</v>
      </c>
      <c r="I31" s="13">
        <v>1555655555</v>
      </c>
      <c r="J31" s="16">
        <v>617.59203466587894</v>
      </c>
      <c r="K31" s="13" t="b">
        <f t="shared" si="3"/>
        <v>1</v>
      </c>
      <c r="O31" s="13" t="s">
        <v>2</v>
      </c>
      <c r="X31" s="13" t="s">
        <v>38</v>
      </c>
    </row>
    <row r="32" spans="1:24" x14ac:dyDescent="0.2">
      <c r="A32" s="13">
        <v>1555755555</v>
      </c>
      <c r="B32" s="16">
        <v>1503.6000000000017</v>
      </c>
      <c r="C32" s="14" t="str">
        <f>INDEX(PolInst[Instr],MATCH(VALUE(LEFT('Figure 7'!A32,1)),PolInst[ID],0))</f>
        <v>CO2_Cap</v>
      </c>
      <c r="D32" s="14" t="str">
        <f>INDEX(Tabelle3[Techno],MATCH('Figure 7'!G32,Tabelle3[ID],0))</f>
        <v>Demand</v>
      </c>
      <c r="E32" s="15">
        <f>IFERROR(INDEX(Tabelle2[Shock_Strength],MATCH('Figure 7'!H32,Tabelle2[Shock_Strenght_ID],0)),0)</f>
        <v>0.2</v>
      </c>
      <c r="F32" s="13" t="str">
        <f t="shared" si="0"/>
        <v>555755555</v>
      </c>
      <c r="G32" s="13">
        <f t="shared" si="1"/>
        <v>4</v>
      </c>
      <c r="H32" s="13">
        <f t="shared" si="2"/>
        <v>7</v>
      </c>
      <c r="I32" s="13">
        <v>1555755555</v>
      </c>
      <c r="J32" s="16">
        <v>683.08464662201004</v>
      </c>
      <c r="K32" s="13" t="b">
        <f t="shared" si="3"/>
        <v>1</v>
      </c>
    </row>
    <row r="33" spans="1:11" x14ac:dyDescent="0.2">
      <c r="A33" s="13">
        <v>1556555555</v>
      </c>
      <c r="B33" s="16">
        <v>1503.6000000000265</v>
      </c>
      <c r="C33" s="14" t="str">
        <f>INDEX(PolInst[Instr],MATCH(VALUE(LEFT('Figure 7'!A33,1)),PolInst[ID],0))</f>
        <v>CO2_Cap</v>
      </c>
      <c r="D33" s="14" t="str">
        <f>INDEX(Tabelle3[Techno],MATCH('Figure 7'!G33,Tabelle3[ID],0))</f>
        <v>Hardcoal</v>
      </c>
      <c r="E33" s="15">
        <f>IFERROR(INDEX(Tabelle2[Shock_Strength],MATCH('Figure 7'!H33,Tabelle2[Shock_Strenght_ID],0)),0)</f>
        <v>0.1</v>
      </c>
      <c r="F33" s="13" t="str">
        <f t="shared" si="0"/>
        <v>556555555</v>
      </c>
      <c r="G33" s="13">
        <f t="shared" si="1"/>
        <v>3</v>
      </c>
      <c r="H33" s="13">
        <f t="shared" si="2"/>
        <v>6</v>
      </c>
      <c r="I33" s="13">
        <v>1556555555</v>
      </c>
      <c r="J33" s="16">
        <v>553.12662711129326</v>
      </c>
      <c r="K33" s="13" t="b">
        <f t="shared" si="3"/>
        <v>1</v>
      </c>
    </row>
    <row r="34" spans="1:11" x14ac:dyDescent="0.2">
      <c r="A34" s="13">
        <v>1557555555</v>
      </c>
      <c r="B34" s="16">
        <v>1503.6000000000265</v>
      </c>
      <c r="C34" s="14" t="str">
        <f>INDEX(PolInst[Instr],MATCH(VALUE(LEFT('Figure 7'!A34,1)),PolInst[ID],0))</f>
        <v>CO2_Cap</v>
      </c>
      <c r="D34" s="14" t="str">
        <f>INDEX(Tabelle3[Techno],MATCH('Figure 7'!G34,Tabelle3[ID],0))</f>
        <v>Hardcoal</v>
      </c>
      <c r="E34" s="15">
        <f>IFERROR(INDEX(Tabelle2[Shock_Strength],MATCH('Figure 7'!H34,Tabelle2[Shock_Strenght_ID],0)),0)</f>
        <v>0.2</v>
      </c>
      <c r="F34" s="13" t="str">
        <f t="shared" ref="F34:F65" si="4">MID(A34,2,99)</f>
        <v>557555555</v>
      </c>
      <c r="G34" s="13">
        <f t="shared" ref="G34:G65" si="5">IFERROR(FIND(3,F34),0)+IFERROR(FIND(4,F34),0)+IFERROR(FIND(6,F34),0)+IFERROR(FIND(7,F34),0)</f>
        <v>3</v>
      </c>
      <c r="H34" s="13">
        <f t="shared" ref="H34:H65" si="6">VALUE(MID(F34,G34,1))</f>
        <v>7</v>
      </c>
      <c r="I34" s="13">
        <v>1557555555</v>
      </c>
      <c r="J34" s="16">
        <v>553.12662711129337</v>
      </c>
      <c r="K34" s="13" t="b">
        <f t="shared" si="3"/>
        <v>1</v>
      </c>
    </row>
    <row r="35" spans="1:11" x14ac:dyDescent="0.2">
      <c r="A35" s="13">
        <v>1565555555</v>
      </c>
      <c r="B35" s="16">
        <v>1503.6000000000265</v>
      </c>
      <c r="C35" s="14" t="str">
        <f>INDEX(PolInst[Instr],MATCH(VALUE(LEFT('Figure 7'!A35,1)),PolInst[ID],0))</f>
        <v>CO2_Cap</v>
      </c>
      <c r="D35" s="14" t="str">
        <f>INDEX(Tabelle3[Techno],MATCH('Figure 7'!G35,Tabelle3[ID],0))</f>
        <v>Gas</v>
      </c>
      <c r="E35" s="15">
        <f>IFERROR(INDEX(Tabelle2[Shock_Strength],MATCH('Figure 7'!H35,Tabelle2[Shock_Strenght_ID],0)),0)</f>
        <v>0.1</v>
      </c>
      <c r="F35" s="13" t="str">
        <f t="shared" si="4"/>
        <v>565555555</v>
      </c>
      <c r="G35" s="13">
        <f t="shared" si="5"/>
        <v>2</v>
      </c>
      <c r="H35" s="13">
        <f t="shared" si="6"/>
        <v>6</v>
      </c>
      <c r="I35" s="13">
        <v>1565555555</v>
      </c>
      <c r="J35" s="16">
        <v>566.42527580414526</v>
      </c>
      <c r="K35" s="13" t="b">
        <f t="shared" si="3"/>
        <v>1</v>
      </c>
    </row>
    <row r="36" spans="1:11" x14ac:dyDescent="0.2">
      <c r="A36" s="13">
        <v>1575555555</v>
      </c>
      <c r="B36" s="16">
        <v>1503.6000000000263</v>
      </c>
      <c r="C36" s="14" t="str">
        <f>INDEX(PolInst[Instr],MATCH(VALUE(LEFT('Figure 7'!A36,1)),PolInst[ID],0))</f>
        <v>CO2_Cap</v>
      </c>
      <c r="D36" s="14" t="str">
        <f>INDEX(Tabelle3[Techno],MATCH('Figure 7'!G36,Tabelle3[ID],0))</f>
        <v>Gas</v>
      </c>
      <c r="E36" s="15">
        <f>IFERROR(INDEX(Tabelle2[Shock_Strength],MATCH('Figure 7'!H36,Tabelle2[Shock_Strenght_ID],0)),0)</f>
        <v>0.2</v>
      </c>
      <c r="F36" s="13" t="str">
        <f t="shared" si="4"/>
        <v>575555555</v>
      </c>
      <c r="G36" s="13">
        <f t="shared" si="5"/>
        <v>2</v>
      </c>
      <c r="H36" s="13">
        <f t="shared" si="6"/>
        <v>7</v>
      </c>
      <c r="I36" s="13">
        <v>1575555555</v>
      </c>
      <c r="J36" s="16">
        <v>579.72392449700953</v>
      </c>
      <c r="K36" s="13" t="b">
        <f t="shared" si="3"/>
        <v>1</v>
      </c>
    </row>
    <row r="37" spans="1:11" x14ac:dyDescent="0.2">
      <c r="A37" s="13">
        <v>1655555555</v>
      </c>
      <c r="B37" s="16">
        <v>1503.6000000000265</v>
      </c>
      <c r="C37" s="14" t="str">
        <f>INDEX(PolInst[Instr],MATCH(VALUE(LEFT('Figure 7'!A37,1)),PolInst[ID],0))</f>
        <v>CO2_Cap</v>
      </c>
      <c r="D37" s="14" t="str">
        <f>INDEX(Tabelle3[Techno],MATCH('Figure 7'!G37,Tabelle3[ID],0))</f>
        <v>Lignite</v>
      </c>
      <c r="E37" s="15">
        <f>IFERROR(INDEX(Tabelle2[Shock_Strength],MATCH('Figure 7'!H37,Tabelle2[Shock_Strenght_ID],0)),0)</f>
        <v>0.1</v>
      </c>
      <c r="F37" s="13" t="str">
        <f t="shared" si="4"/>
        <v>655555555</v>
      </c>
      <c r="G37" s="13">
        <f t="shared" si="5"/>
        <v>1</v>
      </c>
      <c r="H37" s="13">
        <f t="shared" si="6"/>
        <v>6</v>
      </c>
      <c r="I37" s="13">
        <v>1655555555</v>
      </c>
      <c r="J37" s="16">
        <v>553.12662711129349</v>
      </c>
      <c r="K37" s="13" t="b">
        <f t="shared" si="3"/>
        <v>1</v>
      </c>
    </row>
    <row r="38" spans="1:11" x14ac:dyDescent="0.2">
      <c r="A38" s="13">
        <v>1755555555</v>
      </c>
      <c r="B38" s="16">
        <v>1503.6000000000263</v>
      </c>
      <c r="C38" s="14" t="str">
        <f>INDEX(PolInst[Instr],MATCH(VALUE(LEFT('Figure 7'!A38,1)),PolInst[ID],0))</f>
        <v>CO2_Cap</v>
      </c>
      <c r="D38" s="14" t="str">
        <f>INDEX(Tabelle3[Techno],MATCH('Figure 7'!G38,Tabelle3[ID],0))</f>
        <v>Lignite</v>
      </c>
      <c r="E38" s="15">
        <f>IFERROR(INDEX(Tabelle2[Shock_Strength],MATCH('Figure 7'!H38,Tabelle2[Shock_Strenght_ID],0)),0)</f>
        <v>0.2</v>
      </c>
      <c r="F38" s="13" t="str">
        <f t="shared" si="4"/>
        <v>755555555</v>
      </c>
      <c r="G38" s="13">
        <f t="shared" si="5"/>
        <v>1</v>
      </c>
      <c r="H38" s="13">
        <f t="shared" si="6"/>
        <v>7</v>
      </c>
      <c r="I38" s="13">
        <v>1755555555</v>
      </c>
      <c r="J38" s="16">
        <v>553.12662711129337</v>
      </c>
      <c r="K38" s="13" t="b">
        <f t="shared" si="3"/>
        <v>1</v>
      </c>
    </row>
    <row r="39" spans="1:11" x14ac:dyDescent="0.2">
      <c r="A39" s="13">
        <v>2355555555</v>
      </c>
      <c r="B39" s="16">
        <v>1504.5579876738359</v>
      </c>
      <c r="C39" s="14" t="str">
        <f>INDEX(PolInst[Instr],MATCH(VALUE(LEFT('Figure 7'!A39,1)),PolInst[ID],0))</f>
        <v>Min_RES_Quota</v>
      </c>
      <c r="D39" s="14" t="str">
        <f>INDEX(Tabelle3[Techno],MATCH('Figure 7'!G39,Tabelle3[ID],0))</f>
        <v>Lignite</v>
      </c>
      <c r="E39" s="15">
        <f>IFERROR(INDEX(Tabelle2[Shock_Strength],MATCH('Figure 7'!H39,Tabelle2[Shock_Strenght_ID],0)),0)</f>
        <v>-0.2</v>
      </c>
      <c r="F39" s="13" t="str">
        <f t="shared" si="4"/>
        <v>355555555</v>
      </c>
      <c r="G39" s="13">
        <f t="shared" si="5"/>
        <v>1</v>
      </c>
      <c r="H39" s="13">
        <f t="shared" si="6"/>
        <v>3</v>
      </c>
      <c r="I39" s="13">
        <v>2355555555</v>
      </c>
      <c r="J39" s="16">
        <v>632.77879339736126</v>
      </c>
      <c r="K39" s="13" t="b">
        <f t="shared" si="3"/>
        <v>1</v>
      </c>
    </row>
    <row r="40" spans="1:11" x14ac:dyDescent="0.2">
      <c r="A40" s="13">
        <v>2455555555</v>
      </c>
      <c r="B40" s="16">
        <v>1503.7161124474305</v>
      </c>
      <c r="C40" s="14" t="str">
        <f>INDEX(PolInst[Instr],MATCH(VALUE(LEFT('Figure 7'!A40,1)),PolInst[ID],0))</f>
        <v>Min_RES_Quota</v>
      </c>
      <c r="D40" s="14" t="str">
        <f>INDEX(Tabelle3[Techno],MATCH('Figure 7'!G40,Tabelle3[ID],0))</f>
        <v>Lignite</v>
      </c>
      <c r="E40" s="15">
        <f>IFERROR(INDEX(Tabelle2[Shock_Strength],MATCH('Figure 7'!H40,Tabelle2[Shock_Strenght_ID],0)),0)</f>
        <v>-0.1</v>
      </c>
      <c r="F40" s="13" t="str">
        <f t="shared" si="4"/>
        <v>455555555</v>
      </c>
      <c r="G40" s="13">
        <f t="shared" si="5"/>
        <v>1</v>
      </c>
      <c r="H40" s="13">
        <f t="shared" si="6"/>
        <v>4</v>
      </c>
      <c r="I40" s="13">
        <v>2455555555</v>
      </c>
      <c r="J40" s="16">
        <v>633.64349240163494</v>
      </c>
      <c r="K40" s="13" t="b">
        <f t="shared" si="3"/>
        <v>1</v>
      </c>
    </row>
    <row r="41" spans="1:11" x14ac:dyDescent="0.2">
      <c r="A41" s="13">
        <v>2535555555</v>
      </c>
      <c r="B41" s="16">
        <v>1480.4402399099138</v>
      </c>
      <c r="C41" s="14" t="str">
        <f>INDEX(PolInst[Instr],MATCH(VALUE(LEFT('Figure 7'!A41,1)),PolInst[ID],0))</f>
        <v>Min_RES_Quota</v>
      </c>
      <c r="D41" s="14" t="str">
        <f>INDEX(Tabelle3[Techno],MATCH('Figure 7'!G41,Tabelle3[ID],0))</f>
        <v>Gas</v>
      </c>
      <c r="E41" s="15">
        <f>IFERROR(INDEX(Tabelle2[Shock_Strength],MATCH('Figure 7'!H41,Tabelle2[Shock_Strenght_ID],0)),0)</f>
        <v>-0.2</v>
      </c>
      <c r="F41" s="13" t="str">
        <f t="shared" si="4"/>
        <v>535555555</v>
      </c>
      <c r="G41" s="13">
        <f t="shared" si="5"/>
        <v>2</v>
      </c>
      <c r="H41" s="13">
        <f t="shared" si="6"/>
        <v>3</v>
      </c>
      <c r="I41" s="13">
        <v>2535555555</v>
      </c>
      <c r="J41" s="16">
        <v>631.78847827349659</v>
      </c>
      <c r="K41" s="13" t="b">
        <f t="shared" si="3"/>
        <v>1</v>
      </c>
    </row>
    <row r="42" spans="1:11" x14ac:dyDescent="0.2">
      <c r="A42" s="13">
        <v>2545555555</v>
      </c>
      <c r="B42" s="16">
        <v>1486.5013273637492</v>
      </c>
      <c r="C42" s="14" t="str">
        <f>INDEX(PolInst[Instr],MATCH(VALUE(LEFT('Figure 7'!A42,1)),PolInst[ID],0))</f>
        <v>Min_RES_Quota</v>
      </c>
      <c r="D42" s="14" t="str">
        <f>INDEX(Tabelle3[Techno],MATCH('Figure 7'!G42,Tabelle3[ID],0))</f>
        <v>Gas</v>
      </c>
      <c r="E42" s="15">
        <f>IFERROR(INDEX(Tabelle2[Shock_Strength],MATCH('Figure 7'!H42,Tabelle2[Shock_Strenght_ID],0)),0)</f>
        <v>-0.1</v>
      </c>
      <c r="F42" s="13" t="str">
        <f t="shared" si="4"/>
        <v>545555555</v>
      </c>
      <c r="G42" s="13">
        <f t="shared" si="5"/>
        <v>2</v>
      </c>
      <c r="H42" s="13">
        <f t="shared" si="6"/>
        <v>4</v>
      </c>
      <c r="I42" s="13">
        <v>2545555555</v>
      </c>
      <c r="J42" s="16">
        <v>633.2456158105357</v>
      </c>
      <c r="K42" s="13" t="b">
        <f t="shared" si="3"/>
        <v>1</v>
      </c>
    </row>
    <row r="43" spans="1:11" x14ac:dyDescent="0.2">
      <c r="A43" s="13">
        <v>2553555555</v>
      </c>
      <c r="B43" s="16">
        <v>1495.8168127965505</v>
      </c>
      <c r="C43" s="14" t="str">
        <f>INDEX(PolInst[Instr],MATCH(VALUE(LEFT('Figure 7'!A43,1)),PolInst[ID],0))</f>
        <v>Min_RES_Quota</v>
      </c>
      <c r="D43" s="14" t="str">
        <f>INDEX(Tabelle3[Techno],MATCH('Figure 7'!G43,Tabelle3[ID],0))</f>
        <v>Hardcoal</v>
      </c>
      <c r="E43" s="15">
        <f>IFERROR(INDEX(Tabelle2[Shock_Strength],MATCH('Figure 7'!H43,Tabelle2[Shock_Strenght_ID],0)),0)</f>
        <v>-0.2</v>
      </c>
      <c r="F43" s="13" t="str">
        <f t="shared" si="4"/>
        <v>553555555</v>
      </c>
      <c r="G43" s="13">
        <f t="shared" si="5"/>
        <v>3</v>
      </c>
      <c r="H43" s="13">
        <f t="shared" si="6"/>
        <v>3</v>
      </c>
      <c r="I43" s="13">
        <v>2553555555</v>
      </c>
      <c r="J43" s="16">
        <v>634.4235445736465</v>
      </c>
      <c r="K43" s="13" t="b">
        <f t="shared" si="3"/>
        <v>1</v>
      </c>
    </row>
    <row r="44" spans="1:11" x14ac:dyDescent="0.2">
      <c r="A44" s="13">
        <v>2554555555</v>
      </c>
      <c r="B44" s="16">
        <v>1503.2666779648625</v>
      </c>
      <c r="C44" s="14" t="str">
        <f>INDEX(PolInst[Instr],MATCH(VALUE(LEFT('Figure 7'!A44,1)),PolInst[ID],0))</f>
        <v>Min_RES_Quota</v>
      </c>
      <c r="D44" s="14" t="str">
        <f>INDEX(Tabelle3[Techno],MATCH('Figure 7'!G44,Tabelle3[ID],0))</f>
        <v>Hardcoal</v>
      </c>
      <c r="E44" s="15">
        <f>IFERROR(INDEX(Tabelle2[Shock_Strength],MATCH('Figure 7'!H44,Tabelle2[Shock_Strenght_ID],0)),0)</f>
        <v>-0.1</v>
      </c>
      <c r="F44" s="13" t="str">
        <f t="shared" si="4"/>
        <v>554555555</v>
      </c>
      <c r="G44" s="13">
        <f t="shared" si="5"/>
        <v>3</v>
      </c>
      <c r="H44" s="13">
        <f t="shared" si="6"/>
        <v>4</v>
      </c>
      <c r="I44" s="13">
        <v>2554555555</v>
      </c>
      <c r="J44" s="16">
        <v>634.50736291167095</v>
      </c>
      <c r="K44" s="13" t="b">
        <f t="shared" si="3"/>
        <v>1</v>
      </c>
    </row>
    <row r="45" spans="1:11" x14ac:dyDescent="0.2">
      <c r="A45" s="13">
        <v>2555355555</v>
      </c>
      <c r="B45" s="16">
        <v>1153.6928291520376</v>
      </c>
      <c r="C45" s="14" t="str">
        <f>INDEX(PolInst[Instr],MATCH(VALUE(LEFT('Figure 7'!A45,1)),PolInst[ID],0))</f>
        <v>Min_RES_Quota</v>
      </c>
      <c r="D45" s="14" t="str">
        <f>INDEX(Tabelle3[Techno],MATCH('Figure 7'!G45,Tabelle3[ID],0))</f>
        <v>Demand</v>
      </c>
      <c r="E45" s="15">
        <f>IFERROR(INDEX(Tabelle2[Shock_Strength],MATCH('Figure 7'!H45,Tabelle2[Shock_Strenght_ID],0)),0)</f>
        <v>-0.2</v>
      </c>
      <c r="F45" s="13" t="str">
        <f t="shared" si="4"/>
        <v>555355555</v>
      </c>
      <c r="G45" s="13">
        <f t="shared" si="5"/>
        <v>4</v>
      </c>
      <c r="H45" s="13">
        <f t="shared" si="6"/>
        <v>3</v>
      </c>
      <c r="I45" s="13">
        <v>2555355555</v>
      </c>
      <c r="J45" s="16">
        <v>530.43139240705079</v>
      </c>
      <c r="K45" s="13" t="b">
        <f t="shared" si="3"/>
        <v>1</v>
      </c>
    </row>
    <row r="46" spans="1:11" x14ac:dyDescent="0.2">
      <c r="A46" s="13">
        <v>2555455555</v>
      </c>
      <c r="B46" s="16">
        <v>1347.6475055856431</v>
      </c>
      <c r="C46" s="14" t="str">
        <f>INDEX(PolInst[Instr],MATCH(VALUE(LEFT('Figure 7'!A46,1)),PolInst[ID],0))</f>
        <v>Min_RES_Quota</v>
      </c>
      <c r="D46" s="14" t="str">
        <f>INDEX(Tabelle3[Techno],MATCH('Figure 7'!G46,Tabelle3[ID],0))</f>
        <v>Demand</v>
      </c>
      <c r="E46" s="15">
        <f>IFERROR(INDEX(Tabelle2[Shock_Strength],MATCH('Figure 7'!H46,Tabelle2[Shock_Strenght_ID],0)),0)</f>
        <v>-0.1</v>
      </c>
      <c r="F46" s="13" t="str">
        <f t="shared" si="4"/>
        <v>555455555</v>
      </c>
      <c r="G46" s="13">
        <f t="shared" si="5"/>
        <v>4</v>
      </c>
      <c r="H46" s="13">
        <f t="shared" si="6"/>
        <v>4</v>
      </c>
      <c r="I46" s="13">
        <v>2555455555</v>
      </c>
      <c r="J46" s="16">
        <v>578.3050634863713</v>
      </c>
      <c r="K46" s="13" t="b">
        <f t="shared" si="3"/>
        <v>1</v>
      </c>
    </row>
    <row r="47" spans="1:11" x14ac:dyDescent="0.2">
      <c r="A47" s="13">
        <v>2555535555</v>
      </c>
      <c r="B47" s="16">
        <v>1485.4406426177497</v>
      </c>
      <c r="C47" s="14" t="str">
        <f>INDEX(PolInst[Instr],MATCH(VALUE(LEFT('Figure 7'!A47,1)),PolInst[ID],0))</f>
        <v>Min_RES_Quota</v>
      </c>
      <c r="D47" s="14" t="str">
        <f>INDEX(Tabelle3[Techno],MATCH('Figure 7'!G47,Tabelle3[ID],0))</f>
        <v>Solar</v>
      </c>
      <c r="E47" s="15">
        <f>IFERROR(INDEX(Tabelle2[Shock_Strength],MATCH('Figure 7'!H47,Tabelle2[Shock_Strenght_ID],0)),0)</f>
        <v>-0.2</v>
      </c>
      <c r="F47" s="13" t="str">
        <f t="shared" si="4"/>
        <v>555535555</v>
      </c>
      <c r="G47" s="13">
        <f t="shared" si="5"/>
        <v>5</v>
      </c>
      <c r="H47" s="13">
        <f t="shared" si="6"/>
        <v>3</v>
      </c>
      <c r="I47" s="13">
        <v>2555535555</v>
      </c>
      <c r="J47" s="16">
        <v>621.23007247840201</v>
      </c>
      <c r="K47" s="13" t="b">
        <f t="shared" si="3"/>
        <v>1</v>
      </c>
    </row>
    <row r="48" spans="1:11" x14ac:dyDescent="0.2">
      <c r="A48" s="13">
        <v>2555545555</v>
      </c>
      <c r="B48" s="16">
        <v>1489.025945013304</v>
      </c>
      <c r="C48" s="14" t="str">
        <f>INDEX(PolInst[Instr],MATCH(VALUE(LEFT('Figure 7'!A48,1)),PolInst[ID],0))</f>
        <v>Min_RES_Quota</v>
      </c>
      <c r="D48" s="14" t="str">
        <f>INDEX(Tabelle3[Techno],MATCH('Figure 7'!G48,Tabelle3[ID],0))</f>
        <v>Solar</v>
      </c>
      <c r="E48" s="15">
        <f>IFERROR(INDEX(Tabelle2[Shock_Strength],MATCH('Figure 7'!H48,Tabelle2[Shock_Strenght_ID],0)),0)</f>
        <v>-0.1</v>
      </c>
      <c r="F48" s="13" t="str">
        <f t="shared" si="4"/>
        <v>555545555</v>
      </c>
      <c r="G48" s="13">
        <f t="shared" si="5"/>
        <v>5</v>
      </c>
      <c r="H48" s="13">
        <f t="shared" si="6"/>
        <v>4</v>
      </c>
      <c r="I48" s="13">
        <v>2555545555</v>
      </c>
      <c r="J48" s="16">
        <v>628.46314998437458</v>
      </c>
      <c r="K48" s="13" t="b">
        <f t="shared" si="3"/>
        <v>1</v>
      </c>
    </row>
    <row r="49" spans="1:11" x14ac:dyDescent="0.2">
      <c r="A49" s="13">
        <v>2555553555</v>
      </c>
      <c r="B49" s="16">
        <v>1483.8869327781256</v>
      </c>
      <c r="C49" s="14" t="str">
        <f>INDEX(PolInst[Instr],MATCH(VALUE(LEFT('Figure 7'!A49,1)),PolInst[ID],0))</f>
        <v>Min_RES_Quota</v>
      </c>
      <c r="D49" s="14" t="str">
        <f>INDEX(Tabelle3[Techno],MATCH('Figure 7'!G49,Tabelle3[ID],0))</f>
        <v>Wind_Onshore</v>
      </c>
      <c r="E49" s="15">
        <f>IFERROR(INDEX(Tabelle2[Shock_Strength],MATCH('Figure 7'!H49,Tabelle2[Shock_Strenght_ID],0)),0)</f>
        <v>-0.2</v>
      </c>
      <c r="F49" s="13" t="str">
        <f t="shared" si="4"/>
        <v>555553555</v>
      </c>
      <c r="G49" s="13">
        <f t="shared" si="5"/>
        <v>6</v>
      </c>
      <c r="H49" s="13">
        <f t="shared" si="6"/>
        <v>3</v>
      </c>
      <c r="I49" s="13">
        <v>2555553555</v>
      </c>
      <c r="J49" s="16">
        <v>610.04827155174507</v>
      </c>
      <c r="K49" s="13" t="b">
        <f t="shared" si="3"/>
        <v>1</v>
      </c>
    </row>
    <row r="50" spans="1:11" x14ac:dyDescent="0.2">
      <c r="A50" s="13">
        <v>2555554555</v>
      </c>
      <c r="B50" s="16">
        <v>1485.0224454860768</v>
      </c>
      <c r="C50" s="14" t="str">
        <f>INDEX(PolInst[Instr],MATCH(VALUE(LEFT('Figure 7'!A50,1)),PolInst[ID],0))</f>
        <v>Min_RES_Quota</v>
      </c>
      <c r="D50" s="14" t="str">
        <f>INDEX(Tabelle3[Techno],MATCH('Figure 7'!G50,Tabelle3[ID],0))</f>
        <v>Wind_Onshore</v>
      </c>
      <c r="E50" s="15">
        <f>IFERROR(INDEX(Tabelle2[Shock_Strength],MATCH('Figure 7'!H50,Tabelle2[Shock_Strenght_ID],0)),0)</f>
        <v>-0.1</v>
      </c>
      <c r="F50" s="13" t="str">
        <f t="shared" si="4"/>
        <v>555554555</v>
      </c>
      <c r="G50" s="13">
        <f t="shared" si="5"/>
        <v>6</v>
      </c>
      <c r="H50" s="13">
        <f t="shared" si="6"/>
        <v>4</v>
      </c>
      <c r="I50" s="13">
        <v>2555554555</v>
      </c>
      <c r="J50" s="16">
        <v>624.70653480588078</v>
      </c>
      <c r="K50" s="13" t="b">
        <f t="shared" si="3"/>
        <v>1</v>
      </c>
    </row>
    <row r="51" spans="1:11" x14ac:dyDescent="0.2">
      <c r="A51" s="13">
        <v>2555555355</v>
      </c>
      <c r="B51" s="16">
        <v>1503.0073537204421</v>
      </c>
      <c r="C51" s="14" t="str">
        <f>INDEX(PolInst[Instr],MATCH(VALUE(LEFT('Figure 7'!A51,1)),PolInst[ID],0))</f>
        <v>Min_RES_Quota</v>
      </c>
      <c r="D51" s="14" t="str">
        <f>INDEX(Tabelle3[Techno],MATCH('Figure 7'!G51,Tabelle3[ID],0))</f>
        <v>Wind_Offshore</v>
      </c>
      <c r="E51" s="15">
        <f>IFERROR(INDEX(Tabelle2[Shock_Strength],MATCH('Figure 7'!H51,Tabelle2[Shock_Strenght_ID],0)),0)</f>
        <v>-0.2</v>
      </c>
      <c r="F51" s="13" t="str">
        <f t="shared" si="4"/>
        <v>555555355</v>
      </c>
      <c r="G51" s="13">
        <f t="shared" si="5"/>
        <v>7</v>
      </c>
      <c r="H51" s="13">
        <f t="shared" si="6"/>
        <v>3</v>
      </c>
      <c r="I51" s="13">
        <v>2555555355</v>
      </c>
      <c r="J51" s="16">
        <v>605.264136771886</v>
      </c>
      <c r="K51" s="13" t="b">
        <f t="shared" si="3"/>
        <v>1</v>
      </c>
    </row>
    <row r="52" spans="1:11" x14ac:dyDescent="0.2">
      <c r="A52" s="13">
        <v>2555555455</v>
      </c>
      <c r="B52" s="16">
        <v>1505.5185937525969</v>
      </c>
      <c r="C52" s="14" t="str">
        <f>INDEX(PolInst[Instr],MATCH(VALUE(LEFT('Figure 7'!A52,1)),PolInst[ID],0))</f>
        <v>Min_RES_Quota</v>
      </c>
      <c r="D52" s="14" t="str">
        <f>INDEX(Tabelle3[Techno],MATCH('Figure 7'!G52,Tabelle3[ID],0))</f>
        <v>Wind_Offshore</v>
      </c>
      <c r="E52" s="15">
        <f>IFERROR(INDEX(Tabelle2[Shock_Strength],MATCH('Figure 7'!H52,Tabelle2[Shock_Strenght_ID],0)),0)</f>
        <v>-0.1</v>
      </c>
      <c r="F52" s="13" t="str">
        <f t="shared" si="4"/>
        <v>555555455</v>
      </c>
      <c r="G52" s="13">
        <f t="shared" si="5"/>
        <v>7</v>
      </c>
      <c r="H52" s="13">
        <f t="shared" si="6"/>
        <v>4</v>
      </c>
      <c r="I52" s="13">
        <v>2555555455</v>
      </c>
      <c r="J52" s="16">
        <v>622.03871672094408</v>
      </c>
      <c r="K52" s="13" t="b">
        <f t="shared" si="3"/>
        <v>1</v>
      </c>
    </row>
    <row r="53" spans="1:11" x14ac:dyDescent="0.2">
      <c r="A53" s="13">
        <v>2555555535</v>
      </c>
      <c r="B53" s="16">
        <v>1501.0959661376844</v>
      </c>
      <c r="C53" s="14" t="str">
        <f>INDEX(PolInst[Instr],MATCH(VALUE(LEFT('Figure 7'!A53,1)),PolInst[ID],0))</f>
        <v>Min_RES_Quota</v>
      </c>
      <c r="D53" s="14" t="str">
        <f>INDEX(Tabelle3[Techno],MATCH('Figure 7'!G53,Tabelle3[ID],0))</f>
        <v>Lit_Ion</v>
      </c>
      <c r="E53" s="15">
        <f>IFERROR(INDEX(Tabelle2[Shock_Strength],MATCH('Figure 7'!H53,Tabelle2[Shock_Strenght_ID],0)),0)</f>
        <v>-0.2</v>
      </c>
      <c r="F53" s="13" t="str">
        <f t="shared" si="4"/>
        <v>555555535</v>
      </c>
      <c r="G53" s="13">
        <f t="shared" si="5"/>
        <v>8</v>
      </c>
      <c r="H53" s="13">
        <f t="shared" si="6"/>
        <v>3</v>
      </c>
      <c r="I53" s="13">
        <v>2555555535</v>
      </c>
      <c r="J53" s="16">
        <v>633.9142630666571</v>
      </c>
      <c r="K53" s="13" t="b">
        <f t="shared" si="3"/>
        <v>1</v>
      </c>
    </row>
    <row r="54" spans="1:11" x14ac:dyDescent="0.2">
      <c r="A54" s="13">
        <v>2555555545</v>
      </c>
      <c r="B54" s="16">
        <v>1502.5924365865822</v>
      </c>
      <c r="C54" s="14" t="str">
        <f>INDEX(PolInst[Instr],MATCH(VALUE(LEFT('Figure 7'!A54,1)),PolInst[ID],0))</f>
        <v>Min_RES_Quota</v>
      </c>
      <c r="D54" s="14" t="str">
        <f>INDEX(Tabelle3[Techno],MATCH('Figure 7'!G54,Tabelle3[ID],0))</f>
        <v>Lit_Ion</v>
      </c>
      <c r="E54" s="15">
        <f>IFERROR(INDEX(Tabelle2[Shock_Strength],MATCH('Figure 7'!H54,Tabelle2[Shock_Strenght_ID],0)),0)</f>
        <v>-0.1</v>
      </c>
      <c r="F54" s="13" t="str">
        <f t="shared" si="4"/>
        <v>555555545</v>
      </c>
      <c r="G54" s="13">
        <f t="shared" si="5"/>
        <v>8</v>
      </c>
      <c r="H54" s="13">
        <f t="shared" si="6"/>
        <v>4</v>
      </c>
      <c r="I54" s="13">
        <v>2555555545</v>
      </c>
      <c r="J54" s="16">
        <v>634.3225839089904</v>
      </c>
      <c r="K54" s="13" t="b">
        <f t="shared" si="3"/>
        <v>1</v>
      </c>
    </row>
    <row r="55" spans="1:11" x14ac:dyDescent="0.2">
      <c r="A55" s="13">
        <v>2555555553</v>
      </c>
      <c r="B55" s="16">
        <v>1499.4748990079293</v>
      </c>
      <c r="C55" s="14" t="str">
        <f>INDEX(PolInst[Instr],MATCH(VALUE(LEFT('Figure 7'!A55,1)),PolInst[ID],0))</f>
        <v>Min_RES_Quota</v>
      </c>
      <c r="D55" s="14" t="str">
        <f>INDEX(Tabelle3[Techno],MATCH('Figure 7'!G55,Tabelle3[ID],0))</f>
        <v>PSH</v>
      </c>
      <c r="E55" s="15">
        <f>IFERROR(INDEX(Tabelle2[Shock_Strength],MATCH('Figure 7'!H55,Tabelle2[Shock_Strenght_ID],0)),0)</f>
        <v>-0.2</v>
      </c>
      <c r="F55" s="13" t="str">
        <f t="shared" si="4"/>
        <v>555555553</v>
      </c>
      <c r="G55" s="13">
        <f t="shared" si="5"/>
        <v>9</v>
      </c>
      <c r="H55" s="13">
        <f t="shared" si="6"/>
        <v>3</v>
      </c>
      <c r="I55" s="13">
        <v>2555555553</v>
      </c>
      <c r="J55" s="16">
        <v>631.77010532349846</v>
      </c>
      <c r="K55" s="13" t="b">
        <f t="shared" si="3"/>
        <v>1</v>
      </c>
    </row>
    <row r="56" spans="1:11" x14ac:dyDescent="0.2">
      <c r="A56" s="13">
        <v>2555555554</v>
      </c>
      <c r="B56" s="16">
        <v>1503.7172106053483</v>
      </c>
      <c r="C56" s="14" t="str">
        <f>INDEX(PolInst[Instr],MATCH(VALUE(LEFT('Figure 7'!A56,1)),PolInst[ID],0))</f>
        <v>Min_RES_Quota</v>
      </c>
      <c r="D56" s="14" t="str">
        <f>INDEX(Tabelle3[Techno],MATCH('Figure 7'!G56,Tabelle3[ID],0))</f>
        <v>PSH</v>
      </c>
      <c r="E56" s="15">
        <f>IFERROR(INDEX(Tabelle2[Shock_Strength],MATCH('Figure 7'!H56,Tabelle2[Shock_Strenght_ID],0)),0)</f>
        <v>-0.1</v>
      </c>
      <c r="F56" s="13" t="str">
        <f t="shared" si="4"/>
        <v>555555554</v>
      </c>
      <c r="G56" s="13">
        <f t="shared" si="5"/>
        <v>9</v>
      </c>
      <c r="H56" s="13">
        <f t="shared" si="6"/>
        <v>4</v>
      </c>
      <c r="I56" s="13">
        <v>2555555554</v>
      </c>
      <c r="J56" s="16">
        <v>633.28970724352007</v>
      </c>
      <c r="K56" s="13" t="b">
        <f t="shared" si="3"/>
        <v>1</v>
      </c>
    </row>
    <row r="57" spans="1:11" x14ac:dyDescent="0.2">
      <c r="A57" s="13">
        <v>2555555555</v>
      </c>
      <c r="B57" s="16">
        <v>1503.2693131994488</v>
      </c>
      <c r="C57" s="14" t="str">
        <f>INDEX(PolInst[Instr],MATCH(VALUE(LEFT('Figure 7'!A57,1)),PolInst[ID],0))</f>
        <v>Min_RES_Quota</v>
      </c>
      <c r="D57" s="14" t="str">
        <f>INDEX(Tabelle3[Techno],MATCH('Figure 7'!G57,Tabelle3[ID],0))</f>
        <v>no</v>
      </c>
      <c r="E57" s="15">
        <f>IFERROR(INDEX(Tabelle2[Shock_Strength],MATCH('Figure 7'!H57,Tabelle2[Shock_Strenght_ID],0)),0)</f>
        <v>0</v>
      </c>
      <c r="F57" s="13" t="str">
        <f t="shared" si="4"/>
        <v>555555555</v>
      </c>
      <c r="G57" s="13">
        <f t="shared" si="5"/>
        <v>0</v>
      </c>
      <c r="H57" s="13">
        <v>0</v>
      </c>
      <c r="I57" s="13">
        <v>2555555555</v>
      </c>
      <c r="J57" s="16">
        <v>634.50736291167243</v>
      </c>
      <c r="K57" s="13" t="b">
        <f t="shared" si="3"/>
        <v>1</v>
      </c>
    </row>
    <row r="58" spans="1:11" x14ac:dyDescent="0.2">
      <c r="A58" s="13">
        <v>2555555556</v>
      </c>
      <c r="B58" s="16">
        <v>1499.1391000591577</v>
      </c>
      <c r="C58" s="14" t="str">
        <f>INDEX(PolInst[Instr],MATCH(VALUE(LEFT('Figure 7'!A58,1)),PolInst[ID],0))</f>
        <v>Min_RES_Quota</v>
      </c>
      <c r="D58" s="14" t="str">
        <f>INDEX(Tabelle3[Techno],MATCH('Figure 7'!G58,Tabelle3[ID],0))</f>
        <v>PSH</v>
      </c>
      <c r="E58" s="15">
        <f>IFERROR(INDEX(Tabelle2[Shock_Strength],MATCH('Figure 7'!H58,Tabelle2[Shock_Strenght_ID],0)),0)</f>
        <v>0.1</v>
      </c>
      <c r="F58" s="13" t="str">
        <f t="shared" si="4"/>
        <v>555555556</v>
      </c>
      <c r="G58" s="13">
        <f t="shared" si="5"/>
        <v>9</v>
      </c>
      <c r="H58" s="13">
        <f t="shared" si="6"/>
        <v>6</v>
      </c>
      <c r="I58" s="13">
        <v>2555555556</v>
      </c>
      <c r="J58" s="16">
        <v>635.12175524183385</v>
      </c>
      <c r="K58" s="13" t="b">
        <f t="shared" si="3"/>
        <v>1</v>
      </c>
    </row>
    <row r="59" spans="1:11" x14ac:dyDescent="0.2">
      <c r="A59" s="13">
        <v>2555555557</v>
      </c>
      <c r="B59" s="16">
        <v>1496.2823562875851</v>
      </c>
      <c r="C59" s="14" t="str">
        <f>INDEX(PolInst[Instr],MATCH(VALUE(LEFT('Figure 7'!A59,1)),PolInst[ID],0))</f>
        <v>Min_RES_Quota</v>
      </c>
      <c r="D59" s="14" t="str">
        <f>INDEX(Tabelle3[Techno],MATCH('Figure 7'!G59,Tabelle3[ID],0))</f>
        <v>PSH</v>
      </c>
      <c r="E59" s="15">
        <f>IFERROR(INDEX(Tabelle2[Shock_Strength],MATCH('Figure 7'!H59,Tabelle2[Shock_Strenght_ID],0)),0)</f>
        <v>0.2</v>
      </c>
      <c r="F59" s="13" t="str">
        <f t="shared" si="4"/>
        <v>555555557</v>
      </c>
      <c r="G59" s="13">
        <f t="shared" si="5"/>
        <v>9</v>
      </c>
      <c r="H59" s="13">
        <f t="shared" si="6"/>
        <v>7</v>
      </c>
      <c r="I59" s="13">
        <v>2555555557</v>
      </c>
      <c r="J59" s="16">
        <v>635.46688091703834</v>
      </c>
      <c r="K59" s="13" t="b">
        <f t="shared" si="3"/>
        <v>1</v>
      </c>
    </row>
    <row r="60" spans="1:11" x14ac:dyDescent="0.2">
      <c r="A60" s="13">
        <v>2555555565</v>
      </c>
      <c r="B60" s="16">
        <v>1504.7271691726417</v>
      </c>
      <c r="C60" s="14" t="str">
        <f>INDEX(PolInst[Instr],MATCH(VALUE(LEFT('Figure 7'!A60,1)),PolInst[ID],0))</f>
        <v>Min_RES_Quota</v>
      </c>
      <c r="D60" s="14" t="str">
        <f>INDEX(Tabelle3[Techno],MATCH('Figure 7'!G60,Tabelle3[ID],0))</f>
        <v>Lit_Ion</v>
      </c>
      <c r="E60" s="15">
        <f>IFERROR(INDEX(Tabelle2[Shock_Strength],MATCH('Figure 7'!H60,Tabelle2[Shock_Strenght_ID],0)),0)</f>
        <v>0.1</v>
      </c>
      <c r="F60" s="13" t="str">
        <f t="shared" si="4"/>
        <v>555555565</v>
      </c>
      <c r="G60" s="13">
        <f t="shared" si="5"/>
        <v>8</v>
      </c>
      <c r="H60" s="13">
        <f t="shared" si="6"/>
        <v>6</v>
      </c>
      <c r="I60" s="13">
        <v>2555555565</v>
      </c>
      <c r="J60" s="16">
        <v>634.57359486067367</v>
      </c>
      <c r="K60" s="13" t="b">
        <f t="shared" si="3"/>
        <v>1</v>
      </c>
    </row>
    <row r="61" spans="1:11" x14ac:dyDescent="0.2">
      <c r="A61" s="13">
        <v>2555555575</v>
      </c>
      <c r="B61" s="16">
        <v>1504.8592762427056</v>
      </c>
      <c r="C61" s="14" t="str">
        <f>INDEX(PolInst[Instr],MATCH(VALUE(LEFT('Figure 7'!A61,1)),PolInst[ID],0))</f>
        <v>Min_RES_Quota</v>
      </c>
      <c r="D61" s="14" t="str">
        <f>INDEX(Tabelle3[Techno],MATCH('Figure 7'!G61,Tabelle3[ID],0))</f>
        <v>Lit_Ion</v>
      </c>
      <c r="E61" s="15">
        <f>IFERROR(INDEX(Tabelle2[Shock_Strength],MATCH('Figure 7'!H61,Tabelle2[Shock_Strenght_ID],0)),0)</f>
        <v>0.2</v>
      </c>
      <c r="F61" s="13" t="str">
        <f t="shared" si="4"/>
        <v>555555575</v>
      </c>
      <c r="G61" s="13">
        <f t="shared" si="5"/>
        <v>8</v>
      </c>
      <c r="H61" s="13">
        <f t="shared" si="6"/>
        <v>7</v>
      </c>
      <c r="I61" s="13">
        <v>2555555575</v>
      </c>
      <c r="J61" s="16">
        <v>634.58514141004036</v>
      </c>
      <c r="K61" s="13" t="b">
        <f t="shared" si="3"/>
        <v>1</v>
      </c>
    </row>
    <row r="62" spans="1:11" x14ac:dyDescent="0.2">
      <c r="A62" s="13">
        <v>2555555655</v>
      </c>
      <c r="B62" s="16">
        <v>1480.9113771291793</v>
      </c>
      <c r="C62" s="14" t="str">
        <f>INDEX(PolInst[Instr],MATCH(VALUE(LEFT('Figure 7'!A62,1)),PolInst[ID],0))</f>
        <v>Min_RES_Quota</v>
      </c>
      <c r="D62" s="14" t="str">
        <f>INDEX(Tabelle3[Techno],MATCH('Figure 7'!G62,Tabelle3[ID],0))</f>
        <v>Wind_Offshore</v>
      </c>
      <c r="E62" s="15">
        <f>IFERROR(INDEX(Tabelle2[Shock_Strength],MATCH('Figure 7'!H62,Tabelle2[Shock_Strenght_ID],0)),0)</f>
        <v>0.1</v>
      </c>
      <c r="F62" s="13" t="str">
        <f t="shared" si="4"/>
        <v>555555655</v>
      </c>
      <c r="G62" s="13">
        <f t="shared" si="5"/>
        <v>7</v>
      </c>
      <c r="H62" s="13">
        <f t="shared" si="6"/>
        <v>6</v>
      </c>
      <c r="I62" s="13">
        <v>2555555655</v>
      </c>
      <c r="J62" s="16">
        <v>638.59150385437385</v>
      </c>
      <c r="K62" s="13" t="b">
        <f t="shared" si="3"/>
        <v>1</v>
      </c>
    </row>
    <row r="63" spans="1:11" x14ac:dyDescent="0.2">
      <c r="A63" s="13">
        <v>2555555755</v>
      </c>
      <c r="B63" s="16">
        <v>1478.8110260693136</v>
      </c>
      <c r="C63" s="14" t="str">
        <f>INDEX(PolInst[Instr],MATCH(VALUE(LEFT('Figure 7'!A63,1)),PolInst[ID],0))</f>
        <v>Min_RES_Quota</v>
      </c>
      <c r="D63" s="14" t="str">
        <f>INDEX(Tabelle3[Techno],MATCH('Figure 7'!G63,Tabelle3[ID],0))</f>
        <v>Wind_Offshore</v>
      </c>
      <c r="E63" s="15">
        <f>IFERROR(INDEX(Tabelle2[Shock_Strength],MATCH('Figure 7'!H63,Tabelle2[Shock_Strenght_ID],0)),0)</f>
        <v>0.2</v>
      </c>
      <c r="F63" s="13" t="str">
        <f t="shared" si="4"/>
        <v>555555755</v>
      </c>
      <c r="G63" s="13">
        <f t="shared" si="5"/>
        <v>7</v>
      </c>
      <c r="H63" s="13">
        <f t="shared" si="6"/>
        <v>7</v>
      </c>
      <c r="I63" s="13">
        <v>2555555755</v>
      </c>
      <c r="J63" s="16">
        <v>638.72030510689513</v>
      </c>
      <c r="K63" s="13" t="b">
        <f t="shared" si="3"/>
        <v>1</v>
      </c>
    </row>
    <row r="64" spans="1:11" x14ac:dyDescent="0.2">
      <c r="A64" s="13">
        <v>2555556555</v>
      </c>
      <c r="B64" s="16">
        <v>1505.229214879801</v>
      </c>
      <c r="C64" s="14" t="str">
        <f>INDEX(PolInst[Instr],MATCH(VALUE(LEFT('Figure 7'!A64,1)),PolInst[ID],0))</f>
        <v>Min_RES_Quota</v>
      </c>
      <c r="D64" s="14" t="str">
        <f>INDEX(Tabelle3[Techno],MATCH('Figure 7'!G64,Tabelle3[ID],0))</f>
        <v>Wind_Onshore</v>
      </c>
      <c r="E64" s="15">
        <f>IFERROR(INDEX(Tabelle2[Shock_Strength],MATCH('Figure 7'!H64,Tabelle2[Shock_Strenght_ID],0)),0)</f>
        <v>0.1</v>
      </c>
      <c r="F64" s="13" t="str">
        <f t="shared" si="4"/>
        <v>555556555</v>
      </c>
      <c r="G64" s="13">
        <f t="shared" si="5"/>
        <v>6</v>
      </c>
      <c r="H64" s="13">
        <f t="shared" si="6"/>
        <v>6</v>
      </c>
      <c r="I64" s="13">
        <v>2555556555</v>
      </c>
      <c r="J64" s="16">
        <v>637.76003480239547</v>
      </c>
      <c r="K64" s="13" t="b">
        <f t="shared" si="3"/>
        <v>1</v>
      </c>
    </row>
    <row r="65" spans="1:24" x14ac:dyDescent="0.2">
      <c r="A65" s="13">
        <v>2555557555</v>
      </c>
      <c r="B65" s="16">
        <v>1506.0608902025454</v>
      </c>
      <c r="C65" s="14" t="str">
        <f>INDEX(PolInst[Instr],MATCH(VALUE(LEFT('Figure 7'!A65,1)),PolInst[ID],0))</f>
        <v>Min_RES_Quota</v>
      </c>
      <c r="D65" s="14" t="str">
        <f>INDEX(Tabelle3[Techno],MATCH('Figure 7'!G65,Tabelle3[ID],0))</f>
        <v>Wind_Onshore</v>
      </c>
      <c r="E65" s="15">
        <f>IFERROR(INDEX(Tabelle2[Shock_Strength],MATCH('Figure 7'!H65,Tabelle2[Shock_Strenght_ID],0)),0)</f>
        <v>0.2</v>
      </c>
      <c r="F65" s="13" t="str">
        <f t="shared" si="4"/>
        <v>555557555</v>
      </c>
      <c r="G65" s="13">
        <f t="shared" si="5"/>
        <v>6</v>
      </c>
      <c r="H65" s="13">
        <f t="shared" si="6"/>
        <v>7</v>
      </c>
      <c r="I65" s="13">
        <v>2555557555</v>
      </c>
      <c r="J65" s="16">
        <v>638.87659114405483</v>
      </c>
      <c r="K65" s="13" t="b">
        <f t="shared" si="3"/>
        <v>1</v>
      </c>
    </row>
    <row r="66" spans="1:24" x14ac:dyDescent="0.2">
      <c r="A66" s="13">
        <v>2555565555</v>
      </c>
      <c r="B66" s="16">
        <v>1503.5839743943638</v>
      </c>
      <c r="C66" s="14" t="str">
        <f>INDEX(PolInst[Instr],MATCH(VALUE(LEFT('Figure 7'!A66,1)),PolInst[ID],0))</f>
        <v>Min_RES_Quota</v>
      </c>
      <c r="D66" s="14" t="str">
        <f>INDEX(Tabelle3[Techno],MATCH('Figure 7'!G66,Tabelle3[ID],0))</f>
        <v>Solar</v>
      </c>
      <c r="E66" s="15">
        <f>IFERROR(INDEX(Tabelle2[Shock_Strength],MATCH('Figure 7'!H66,Tabelle2[Shock_Strenght_ID],0)),0)</f>
        <v>0.1</v>
      </c>
      <c r="F66" s="13" t="str">
        <f t="shared" ref="F66:F97" si="7">MID(A66,2,99)</f>
        <v>555565555</v>
      </c>
      <c r="G66" s="13">
        <f t="shared" ref="G66:G97" si="8">IFERROR(FIND(3,F66),0)+IFERROR(FIND(4,F66),0)+IFERROR(FIND(6,F66),0)+IFERROR(FIND(7,F66),0)</f>
        <v>5</v>
      </c>
      <c r="H66" s="13">
        <f t="shared" ref="H66:H97" si="9">VALUE(MID(F66,G66,1))</f>
        <v>6</v>
      </c>
      <c r="I66" s="13">
        <v>2555565555</v>
      </c>
      <c r="J66" s="16">
        <v>638.66117731406541</v>
      </c>
      <c r="K66" s="13" t="b">
        <f t="shared" si="3"/>
        <v>1</v>
      </c>
    </row>
    <row r="67" spans="1:24" x14ac:dyDescent="0.2">
      <c r="A67" s="13">
        <v>2555575555</v>
      </c>
      <c r="B67" s="16">
        <v>1506.6332287464913</v>
      </c>
      <c r="C67" s="14" t="str">
        <f>INDEX(PolInst[Instr],MATCH(VALUE(LEFT('Figure 7'!A67,1)),PolInst[ID],0))</f>
        <v>Min_RES_Quota</v>
      </c>
      <c r="D67" s="14" t="str">
        <f>INDEX(Tabelle3[Techno],MATCH('Figure 7'!G67,Tabelle3[ID],0))</f>
        <v>Solar</v>
      </c>
      <c r="E67" s="15">
        <f>IFERROR(INDEX(Tabelle2[Shock_Strength],MATCH('Figure 7'!H67,Tabelle2[Shock_Strenght_ID],0)),0)</f>
        <v>0.2</v>
      </c>
      <c r="F67" s="13" t="str">
        <f t="shared" si="7"/>
        <v>555575555</v>
      </c>
      <c r="G67" s="13">
        <f t="shared" si="8"/>
        <v>5</v>
      </c>
      <c r="H67" s="13">
        <f t="shared" si="9"/>
        <v>7</v>
      </c>
      <c r="I67" s="13">
        <v>2555575555</v>
      </c>
      <c r="J67" s="16">
        <v>641.11937038067492</v>
      </c>
      <c r="K67" s="13" t="b">
        <f t="shared" ref="K67:K130" si="10">(A67=I67)</f>
        <v>1</v>
      </c>
    </row>
    <row r="68" spans="1:24" x14ac:dyDescent="0.2">
      <c r="A68" s="13">
        <v>2555655555</v>
      </c>
      <c r="B68" s="16">
        <v>1646.4412036597655</v>
      </c>
      <c r="C68" s="14" t="str">
        <f>INDEX(PolInst[Instr],MATCH(VALUE(LEFT('Figure 7'!A68,1)),PolInst[ID],0))</f>
        <v>Min_RES_Quota</v>
      </c>
      <c r="D68" s="14" t="str">
        <f>INDEX(Tabelle3[Techno],MATCH('Figure 7'!G68,Tabelle3[ID],0))</f>
        <v>Demand</v>
      </c>
      <c r="E68" s="15">
        <f>IFERROR(INDEX(Tabelle2[Shock_Strength],MATCH('Figure 7'!H68,Tabelle2[Shock_Strenght_ID],0)),0)</f>
        <v>0.1</v>
      </c>
      <c r="F68" s="13" t="str">
        <f t="shared" si="7"/>
        <v>555655555</v>
      </c>
      <c r="G68" s="13">
        <f t="shared" si="8"/>
        <v>4</v>
      </c>
      <c r="H68" s="13">
        <f t="shared" si="9"/>
        <v>6</v>
      </c>
      <c r="I68" s="13">
        <v>2555655555</v>
      </c>
      <c r="J68" s="16">
        <v>693.24485117913184</v>
      </c>
      <c r="K68" s="13" t="b">
        <f t="shared" si="10"/>
        <v>1</v>
      </c>
    </row>
    <row r="69" spans="1:24" x14ac:dyDescent="0.2">
      <c r="A69" s="13">
        <v>2555755555</v>
      </c>
      <c r="B69" s="16">
        <v>1789.61212453587</v>
      </c>
      <c r="C69" s="14" t="str">
        <f>INDEX(PolInst[Instr],MATCH(VALUE(LEFT('Figure 7'!A69,1)),PolInst[ID],0))</f>
        <v>Min_RES_Quota</v>
      </c>
      <c r="D69" s="14" t="str">
        <f>INDEX(Tabelle3[Techno],MATCH('Figure 7'!G69,Tabelle3[ID],0))</f>
        <v>Demand</v>
      </c>
      <c r="E69" s="15">
        <f>IFERROR(INDEX(Tabelle2[Shock_Strength],MATCH('Figure 7'!H69,Tabelle2[Shock_Strenght_ID],0)),0)</f>
        <v>0.2</v>
      </c>
      <c r="F69" s="13" t="str">
        <f t="shared" si="7"/>
        <v>555755555</v>
      </c>
      <c r="G69" s="13">
        <f t="shared" si="8"/>
        <v>4</v>
      </c>
      <c r="H69" s="13">
        <f t="shared" si="9"/>
        <v>7</v>
      </c>
      <c r="I69" s="13">
        <v>2555755555</v>
      </c>
      <c r="J69" s="16">
        <v>751.98233944664082</v>
      </c>
      <c r="K69" s="13" t="b">
        <f t="shared" si="10"/>
        <v>1</v>
      </c>
      <c r="O69" s="13" t="s">
        <v>3</v>
      </c>
      <c r="X69" s="13" t="s">
        <v>47</v>
      </c>
    </row>
    <row r="70" spans="1:24" x14ac:dyDescent="0.2">
      <c r="A70" s="13">
        <v>2556555555</v>
      </c>
      <c r="B70" s="16">
        <v>1503.2754253373519</v>
      </c>
      <c r="C70" s="14" t="str">
        <f>INDEX(PolInst[Instr],MATCH(VALUE(LEFT('Figure 7'!A70,1)),PolInst[ID],0))</f>
        <v>Min_RES_Quota</v>
      </c>
      <c r="D70" s="14" t="str">
        <f>INDEX(Tabelle3[Techno],MATCH('Figure 7'!G70,Tabelle3[ID],0))</f>
        <v>Hardcoal</v>
      </c>
      <c r="E70" s="15">
        <f>IFERROR(INDEX(Tabelle2[Shock_Strength],MATCH('Figure 7'!H70,Tabelle2[Shock_Strenght_ID],0)),0)</f>
        <v>0.1</v>
      </c>
      <c r="F70" s="13" t="str">
        <f t="shared" si="7"/>
        <v>556555555</v>
      </c>
      <c r="G70" s="13">
        <f t="shared" si="8"/>
        <v>3</v>
      </c>
      <c r="H70" s="13">
        <f t="shared" si="9"/>
        <v>6</v>
      </c>
      <c r="I70" s="13">
        <v>2556555555</v>
      </c>
      <c r="J70" s="16">
        <v>634.50736291164856</v>
      </c>
      <c r="K70" s="13" t="b">
        <f t="shared" si="10"/>
        <v>1</v>
      </c>
    </row>
    <row r="71" spans="1:24" x14ac:dyDescent="0.2">
      <c r="A71" s="13">
        <v>2557555555</v>
      </c>
      <c r="B71" s="16">
        <v>1503.2717838426718</v>
      </c>
      <c r="C71" s="14" t="str">
        <f>INDEX(PolInst[Instr],MATCH(VALUE(LEFT('Figure 7'!A71,1)),PolInst[ID],0))</f>
        <v>Min_RES_Quota</v>
      </c>
      <c r="D71" s="14" t="str">
        <f>INDEX(Tabelle3[Techno],MATCH('Figure 7'!G71,Tabelle3[ID],0))</f>
        <v>Hardcoal</v>
      </c>
      <c r="E71" s="15">
        <f>IFERROR(INDEX(Tabelle2[Shock_Strength],MATCH('Figure 7'!H71,Tabelle2[Shock_Strenght_ID],0)),0)</f>
        <v>0.2</v>
      </c>
      <c r="F71" s="13" t="str">
        <f t="shared" si="7"/>
        <v>557555555</v>
      </c>
      <c r="G71" s="13">
        <f t="shared" si="8"/>
        <v>3</v>
      </c>
      <c r="H71" s="13">
        <f t="shared" si="9"/>
        <v>7</v>
      </c>
      <c r="I71" s="13">
        <v>2557555555</v>
      </c>
      <c r="J71" s="16">
        <v>634.5073629116464</v>
      </c>
      <c r="K71" s="13" t="b">
        <f t="shared" si="10"/>
        <v>1</v>
      </c>
    </row>
    <row r="72" spans="1:24" x14ac:dyDescent="0.2">
      <c r="A72" s="13">
        <v>2565555555</v>
      </c>
      <c r="B72" s="16">
        <v>1506.6993644595618</v>
      </c>
      <c r="C72" s="14" t="str">
        <f>INDEX(PolInst[Instr],MATCH(VALUE(LEFT('Figure 7'!A72,1)),PolInst[ID],0))</f>
        <v>Min_RES_Quota</v>
      </c>
      <c r="D72" s="14" t="str">
        <f>INDEX(Tabelle3[Techno],MATCH('Figure 7'!G72,Tabelle3[ID],0))</f>
        <v>Gas</v>
      </c>
      <c r="E72" s="15">
        <f>IFERROR(INDEX(Tabelle2[Shock_Strength],MATCH('Figure 7'!H72,Tabelle2[Shock_Strenght_ID],0)),0)</f>
        <v>0.1</v>
      </c>
      <c r="F72" s="13" t="str">
        <f t="shared" si="7"/>
        <v>565555555</v>
      </c>
      <c r="G72" s="13">
        <f t="shared" si="8"/>
        <v>2</v>
      </c>
      <c r="H72" s="13">
        <f t="shared" si="9"/>
        <v>6</v>
      </c>
      <c r="I72" s="13">
        <v>2565555555</v>
      </c>
      <c r="J72" s="16">
        <v>635.6135484904446</v>
      </c>
      <c r="K72" s="13" t="b">
        <f t="shared" si="10"/>
        <v>1</v>
      </c>
    </row>
    <row r="73" spans="1:24" x14ac:dyDescent="0.2">
      <c r="A73" s="13">
        <v>2575555555</v>
      </c>
      <c r="B73" s="16">
        <v>1509.399223060313</v>
      </c>
      <c r="C73" s="14" t="str">
        <f>INDEX(PolInst[Instr],MATCH(VALUE(LEFT('Figure 7'!A73,1)),PolInst[ID],0))</f>
        <v>Min_RES_Quota</v>
      </c>
      <c r="D73" s="14" t="str">
        <f>INDEX(Tabelle3[Techno],MATCH('Figure 7'!G73,Tabelle3[ID],0))</f>
        <v>Gas</v>
      </c>
      <c r="E73" s="15">
        <f>IFERROR(INDEX(Tabelle2[Shock_Strength],MATCH('Figure 7'!H73,Tabelle2[Shock_Strenght_ID],0)),0)</f>
        <v>0.2</v>
      </c>
      <c r="F73" s="13" t="str">
        <f t="shared" si="7"/>
        <v>575555555</v>
      </c>
      <c r="G73" s="13">
        <f t="shared" si="8"/>
        <v>2</v>
      </c>
      <c r="H73" s="13">
        <f t="shared" si="9"/>
        <v>7</v>
      </c>
      <c r="I73" s="13">
        <v>2575555555</v>
      </c>
      <c r="J73" s="16">
        <v>636.67306537760408</v>
      </c>
      <c r="K73" s="13" t="b">
        <f t="shared" si="10"/>
        <v>1</v>
      </c>
    </row>
    <row r="74" spans="1:24" x14ac:dyDescent="0.2">
      <c r="A74" s="13">
        <v>2655555555</v>
      </c>
      <c r="B74" s="16">
        <v>1500.8511119586074</v>
      </c>
      <c r="C74" s="14" t="str">
        <f>INDEX(PolInst[Instr],MATCH(VALUE(LEFT('Figure 7'!A74,1)),PolInst[ID],0))</f>
        <v>Min_RES_Quota</v>
      </c>
      <c r="D74" s="14" t="str">
        <f>INDEX(Tabelle3[Techno],MATCH('Figure 7'!G74,Tabelle3[ID],0))</f>
        <v>Lignite</v>
      </c>
      <c r="E74" s="15">
        <f>IFERROR(INDEX(Tabelle2[Shock_Strength],MATCH('Figure 7'!H74,Tabelle2[Shock_Strenght_ID],0)),0)</f>
        <v>0.1</v>
      </c>
      <c r="F74" s="13" t="str">
        <f t="shared" si="7"/>
        <v>655555555</v>
      </c>
      <c r="G74" s="13">
        <f t="shared" si="8"/>
        <v>1</v>
      </c>
      <c r="H74" s="13">
        <f t="shared" si="9"/>
        <v>6</v>
      </c>
      <c r="I74" s="13">
        <v>2655555555</v>
      </c>
      <c r="J74" s="16">
        <v>635.37024573381859</v>
      </c>
      <c r="K74" s="13" t="b">
        <f t="shared" si="10"/>
        <v>1</v>
      </c>
    </row>
    <row r="75" spans="1:24" x14ac:dyDescent="0.2">
      <c r="A75" s="13">
        <v>2755555555</v>
      </c>
      <c r="B75" s="16">
        <v>1494.9076944995368</v>
      </c>
      <c r="C75" s="14" t="str">
        <f>INDEX(PolInst[Instr],MATCH(VALUE(LEFT('Figure 7'!A75,1)),PolInst[ID],0))</f>
        <v>Min_RES_Quota</v>
      </c>
      <c r="D75" s="14" t="str">
        <f>INDEX(Tabelle3[Techno],MATCH('Figure 7'!G75,Tabelle3[ID],0))</f>
        <v>Lignite</v>
      </c>
      <c r="E75" s="15">
        <f>IFERROR(INDEX(Tabelle2[Shock_Strength],MATCH('Figure 7'!H75,Tabelle2[Shock_Strenght_ID],0)),0)</f>
        <v>0.2</v>
      </c>
      <c r="F75" s="13" t="str">
        <f t="shared" si="7"/>
        <v>755555555</v>
      </c>
      <c r="G75" s="13">
        <f t="shared" si="8"/>
        <v>1</v>
      </c>
      <c r="H75" s="13">
        <f t="shared" si="9"/>
        <v>7</v>
      </c>
      <c r="I75" s="13">
        <v>2755555555</v>
      </c>
      <c r="J75" s="16">
        <v>636.22729344245329</v>
      </c>
      <c r="K75" s="13" t="b">
        <f t="shared" si="10"/>
        <v>1</v>
      </c>
    </row>
    <row r="76" spans="1:24" x14ac:dyDescent="0.2">
      <c r="A76" s="13">
        <v>3355555555</v>
      </c>
      <c r="B76" s="16">
        <v>1503.8016539725791</v>
      </c>
      <c r="C76" s="14" t="str">
        <f>INDEX(PolInst[Instr],MATCH(VALUE(LEFT('Figure 7'!A76,1)),PolInst[ID],0))</f>
        <v>CO2_Tax</v>
      </c>
      <c r="D76" s="14" t="str">
        <f>INDEX(Tabelle3[Techno],MATCH('Figure 7'!G76,Tabelle3[ID],0))</f>
        <v>Lignite</v>
      </c>
      <c r="E76" s="15">
        <f>IFERROR(INDEX(Tabelle2[Shock_Strength],MATCH('Figure 7'!H76,Tabelle2[Shock_Strenght_ID],0)),0)</f>
        <v>-0.2</v>
      </c>
      <c r="F76" s="13" t="str">
        <f t="shared" si="7"/>
        <v>355555555</v>
      </c>
      <c r="G76" s="13">
        <f t="shared" si="8"/>
        <v>1</v>
      </c>
      <c r="H76" s="13">
        <f t="shared" si="9"/>
        <v>3</v>
      </c>
      <c r="I76" s="13">
        <v>3355555555</v>
      </c>
      <c r="J76" s="16">
        <v>553.10816529755459</v>
      </c>
      <c r="K76" s="13" t="b">
        <f t="shared" si="10"/>
        <v>1</v>
      </c>
    </row>
    <row r="77" spans="1:24" x14ac:dyDescent="0.2">
      <c r="A77" s="13">
        <v>3455555555</v>
      </c>
      <c r="B77" s="16">
        <v>1503.8016539725809</v>
      </c>
      <c r="C77" s="14" t="str">
        <f>INDEX(PolInst[Instr],MATCH(VALUE(LEFT('Figure 7'!A77,1)),PolInst[ID],0))</f>
        <v>CO2_Tax</v>
      </c>
      <c r="D77" s="14" t="str">
        <f>INDEX(Tabelle3[Techno],MATCH('Figure 7'!G77,Tabelle3[ID],0))</f>
        <v>Lignite</v>
      </c>
      <c r="E77" s="15">
        <f>IFERROR(INDEX(Tabelle2[Shock_Strength],MATCH('Figure 7'!H77,Tabelle2[Shock_Strenght_ID],0)),0)</f>
        <v>-0.1</v>
      </c>
      <c r="F77" s="13" t="str">
        <f t="shared" si="7"/>
        <v>455555555</v>
      </c>
      <c r="G77" s="13">
        <f t="shared" si="8"/>
        <v>1</v>
      </c>
      <c r="H77" s="13">
        <f t="shared" si="9"/>
        <v>4</v>
      </c>
      <c r="I77" s="13">
        <v>3455555555</v>
      </c>
      <c r="J77" s="16">
        <v>553.10816529755448</v>
      </c>
      <c r="K77" s="13" t="b">
        <f t="shared" si="10"/>
        <v>1</v>
      </c>
    </row>
    <row r="78" spans="1:24" x14ac:dyDescent="0.2">
      <c r="A78" s="13">
        <v>3535555555</v>
      </c>
      <c r="B78" s="16">
        <v>1806.3633435617776</v>
      </c>
      <c r="C78" s="14" t="str">
        <f>INDEX(PolInst[Instr],MATCH(VALUE(LEFT('Figure 7'!A78,1)),PolInst[ID],0))</f>
        <v>CO2_Tax</v>
      </c>
      <c r="D78" s="14" t="str">
        <f>INDEX(Tabelle3[Techno],MATCH('Figure 7'!G78,Tabelle3[ID],0))</f>
        <v>Gas</v>
      </c>
      <c r="E78" s="15">
        <f>IFERROR(INDEX(Tabelle2[Shock_Strength],MATCH('Figure 7'!H78,Tabelle2[Shock_Strenght_ID],0)),0)</f>
        <v>-0.2</v>
      </c>
      <c r="F78" s="13" t="str">
        <f t="shared" si="7"/>
        <v>535555555</v>
      </c>
      <c r="G78" s="13">
        <f t="shared" si="8"/>
        <v>2</v>
      </c>
      <c r="H78" s="13">
        <f t="shared" si="9"/>
        <v>3</v>
      </c>
      <c r="I78" s="13">
        <v>3535555555</v>
      </c>
      <c r="J78" s="16">
        <v>499.56641468636155</v>
      </c>
      <c r="K78" s="13" t="b">
        <f t="shared" si="10"/>
        <v>1</v>
      </c>
    </row>
    <row r="79" spans="1:24" x14ac:dyDescent="0.2">
      <c r="A79" s="13">
        <v>3545555555</v>
      </c>
      <c r="B79" s="16">
        <v>1651.3080171855752</v>
      </c>
      <c r="C79" s="14" t="str">
        <f>INDEX(PolInst[Instr],MATCH(VALUE(LEFT('Figure 7'!A79,1)),PolInst[ID],0))</f>
        <v>CO2_Tax</v>
      </c>
      <c r="D79" s="14" t="str">
        <f>INDEX(Tabelle3[Techno],MATCH('Figure 7'!G79,Tabelle3[ID],0))</f>
        <v>Gas</v>
      </c>
      <c r="E79" s="15">
        <f>IFERROR(INDEX(Tabelle2[Shock_Strength],MATCH('Figure 7'!H79,Tabelle2[Shock_Strenght_ID],0)),0)</f>
        <v>-0.1</v>
      </c>
      <c r="F79" s="13" t="str">
        <f t="shared" si="7"/>
        <v>545555555</v>
      </c>
      <c r="G79" s="13">
        <f t="shared" si="8"/>
        <v>2</v>
      </c>
      <c r="H79" s="13">
        <f t="shared" si="9"/>
        <v>4</v>
      </c>
      <c r="I79" s="13">
        <v>3545555555</v>
      </c>
      <c r="J79" s="16">
        <v>526.78882043033843</v>
      </c>
      <c r="K79" s="13" t="b">
        <f t="shared" si="10"/>
        <v>1</v>
      </c>
    </row>
    <row r="80" spans="1:24" x14ac:dyDescent="0.2">
      <c r="A80" s="13">
        <v>3553555555</v>
      </c>
      <c r="B80" s="16">
        <v>1503.8016539725804</v>
      </c>
      <c r="C80" s="14" t="str">
        <f>INDEX(PolInst[Instr],MATCH(VALUE(LEFT('Figure 7'!A80,1)),PolInst[ID],0))</f>
        <v>CO2_Tax</v>
      </c>
      <c r="D80" s="14" t="str">
        <f>INDEX(Tabelle3[Techno],MATCH('Figure 7'!G80,Tabelle3[ID],0))</f>
        <v>Hardcoal</v>
      </c>
      <c r="E80" s="15">
        <f>IFERROR(INDEX(Tabelle2[Shock_Strength],MATCH('Figure 7'!H80,Tabelle2[Shock_Strenght_ID],0)),0)</f>
        <v>-0.2</v>
      </c>
      <c r="F80" s="13" t="str">
        <f t="shared" si="7"/>
        <v>553555555</v>
      </c>
      <c r="G80" s="13">
        <f t="shared" si="8"/>
        <v>3</v>
      </c>
      <c r="H80" s="13">
        <f t="shared" si="9"/>
        <v>3</v>
      </c>
      <c r="I80" s="13">
        <v>3553555555</v>
      </c>
      <c r="J80" s="16">
        <v>553.10816529755448</v>
      </c>
      <c r="K80" s="13" t="b">
        <f t="shared" si="10"/>
        <v>1</v>
      </c>
    </row>
    <row r="81" spans="1:11" x14ac:dyDescent="0.2">
      <c r="A81" s="13">
        <v>3554555555</v>
      </c>
      <c r="B81" s="16">
        <v>1503.8016539725807</v>
      </c>
      <c r="C81" s="14" t="str">
        <f>INDEX(PolInst[Instr],MATCH(VALUE(LEFT('Figure 7'!A81,1)),PolInst[ID],0))</f>
        <v>CO2_Tax</v>
      </c>
      <c r="D81" s="14" t="str">
        <f>INDEX(Tabelle3[Techno],MATCH('Figure 7'!G81,Tabelle3[ID],0))</f>
        <v>Hardcoal</v>
      </c>
      <c r="E81" s="15">
        <f>IFERROR(INDEX(Tabelle2[Shock_Strength],MATCH('Figure 7'!H81,Tabelle2[Shock_Strenght_ID],0)),0)</f>
        <v>-0.1</v>
      </c>
      <c r="F81" s="13" t="str">
        <f t="shared" si="7"/>
        <v>554555555</v>
      </c>
      <c r="G81" s="13">
        <f t="shared" si="8"/>
        <v>3</v>
      </c>
      <c r="H81" s="13">
        <f t="shared" si="9"/>
        <v>4</v>
      </c>
      <c r="I81" s="13">
        <v>3554555555</v>
      </c>
      <c r="J81" s="16">
        <v>553.10816529755448</v>
      </c>
      <c r="K81" s="13" t="b">
        <f t="shared" si="10"/>
        <v>1</v>
      </c>
    </row>
    <row r="82" spans="1:11" x14ac:dyDescent="0.2">
      <c r="A82" s="13">
        <v>3555355555</v>
      </c>
      <c r="B82" s="16">
        <v>1171.0808160552499</v>
      </c>
      <c r="C82" s="14" t="str">
        <f>INDEX(PolInst[Instr],MATCH(VALUE(LEFT('Figure 7'!A82,1)),PolInst[ID],0))</f>
        <v>CO2_Tax</v>
      </c>
      <c r="D82" s="14" t="str">
        <f>INDEX(Tabelle3[Techno],MATCH('Figure 7'!G82,Tabelle3[ID],0))</f>
        <v>Demand</v>
      </c>
      <c r="E82" s="15">
        <f>IFERROR(INDEX(Tabelle2[Shock_Strength],MATCH('Figure 7'!H82,Tabelle2[Shock_Strenght_ID],0)),0)</f>
        <v>-0.2</v>
      </c>
      <c r="F82" s="13" t="str">
        <f t="shared" si="7"/>
        <v>555355555</v>
      </c>
      <c r="G82" s="13">
        <f t="shared" si="8"/>
        <v>4</v>
      </c>
      <c r="H82" s="13">
        <f t="shared" si="9"/>
        <v>3</v>
      </c>
      <c r="I82" s="13">
        <v>3555355555</v>
      </c>
      <c r="J82" s="16">
        <v>458.15720150695705</v>
      </c>
      <c r="K82" s="13" t="b">
        <f t="shared" si="10"/>
        <v>1</v>
      </c>
    </row>
    <row r="83" spans="1:11" x14ac:dyDescent="0.2">
      <c r="A83" s="13">
        <v>3555455555</v>
      </c>
      <c r="B83" s="16">
        <v>1353.0294340094185</v>
      </c>
      <c r="C83" s="14" t="str">
        <f>INDEX(PolInst[Instr],MATCH(VALUE(LEFT('Figure 7'!A83,1)),PolInst[ID],0))</f>
        <v>CO2_Tax</v>
      </c>
      <c r="D83" s="14" t="str">
        <f>INDEX(Tabelle3[Techno],MATCH('Figure 7'!G83,Tabelle3[ID],0))</f>
        <v>Demand</v>
      </c>
      <c r="E83" s="15">
        <f>IFERROR(INDEX(Tabelle2[Shock_Strength],MATCH('Figure 7'!H83,Tabelle2[Shock_Strenght_ID],0)),0)</f>
        <v>-0.1</v>
      </c>
      <c r="F83" s="13" t="str">
        <f t="shared" si="7"/>
        <v>555455555</v>
      </c>
      <c r="G83" s="13">
        <f t="shared" si="8"/>
        <v>4</v>
      </c>
      <c r="H83" s="13">
        <f t="shared" si="9"/>
        <v>4</v>
      </c>
      <c r="I83" s="13">
        <v>3555455555</v>
      </c>
      <c r="J83" s="16">
        <v>503.17279219513881</v>
      </c>
      <c r="K83" s="13" t="b">
        <f t="shared" si="10"/>
        <v>1</v>
      </c>
    </row>
    <row r="84" spans="1:11" x14ac:dyDescent="0.2">
      <c r="A84" s="13">
        <v>3555535555</v>
      </c>
      <c r="B84" s="16">
        <v>1310.7868062900495</v>
      </c>
      <c r="C84" s="14" t="str">
        <f>INDEX(PolInst[Instr],MATCH(VALUE(LEFT('Figure 7'!A84,1)),PolInst[ID],0))</f>
        <v>CO2_Tax</v>
      </c>
      <c r="D84" s="14" t="str">
        <f>INDEX(Tabelle3[Techno],MATCH('Figure 7'!G84,Tabelle3[ID],0))</f>
        <v>Solar</v>
      </c>
      <c r="E84" s="15">
        <f>IFERROR(INDEX(Tabelle2[Shock_Strength],MATCH('Figure 7'!H84,Tabelle2[Shock_Strenght_ID],0)),0)</f>
        <v>-0.2</v>
      </c>
      <c r="F84" s="13" t="str">
        <f t="shared" si="7"/>
        <v>555535555</v>
      </c>
      <c r="G84" s="13">
        <f t="shared" si="8"/>
        <v>5</v>
      </c>
      <c r="H84" s="13">
        <f t="shared" si="9"/>
        <v>3</v>
      </c>
      <c r="I84" s="13">
        <v>3555535555</v>
      </c>
      <c r="J84" s="16">
        <v>558.83985646625774</v>
      </c>
      <c r="K84" s="13" t="b">
        <f t="shared" si="10"/>
        <v>1</v>
      </c>
    </row>
    <row r="85" spans="1:11" x14ac:dyDescent="0.2">
      <c r="A85" s="13">
        <v>3555545555</v>
      </c>
      <c r="B85" s="16">
        <v>1388.1933164039292</v>
      </c>
      <c r="C85" s="14" t="str">
        <f>INDEX(PolInst[Instr],MATCH(VALUE(LEFT('Figure 7'!A85,1)),PolInst[ID],0))</f>
        <v>CO2_Tax</v>
      </c>
      <c r="D85" s="14" t="str">
        <f>INDEX(Tabelle3[Techno],MATCH('Figure 7'!G85,Tabelle3[ID],0))</f>
        <v>Solar</v>
      </c>
      <c r="E85" s="15">
        <f>IFERROR(INDEX(Tabelle2[Shock_Strength],MATCH('Figure 7'!H85,Tabelle2[Shock_Strenght_ID],0)),0)</f>
        <v>-0.1</v>
      </c>
      <c r="F85" s="13" t="str">
        <f t="shared" si="7"/>
        <v>555545555</v>
      </c>
      <c r="G85" s="13">
        <f t="shared" si="8"/>
        <v>5</v>
      </c>
      <c r="H85" s="13">
        <f t="shared" si="9"/>
        <v>4</v>
      </c>
      <c r="I85" s="13">
        <v>3555545555</v>
      </c>
      <c r="J85" s="16">
        <v>558.96287980898501</v>
      </c>
      <c r="K85" s="13" t="b">
        <f t="shared" si="10"/>
        <v>1</v>
      </c>
    </row>
    <row r="86" spans="1:11" x14ac:dyDescent="0.2">
      <c r="A86" s="13">
        <v>3555553555</v>
      </c>
      <c r="B86" s="16">
        <v>1384.0228643365867</v>
      </c>
      <c r="C86" s="14" t="str">
        <f>INDEX(PolInst[Instr],MATCH(VALUE(LEFT('Figure 7'!A86,1)),PolInst[ID],0))</f>
        <v>CO2_Tax</v>
      </c>
      <c r="D86" s="14" t="str">
        <f>INDEX(Tabelle3[Techno],MATCH('Figure 7'!G86,Tabelle3[ID],0))</f>
        <v>Wind_Onshore</v>
      </c>
      <c r="E86" s="15">
        <f>IFERROR(INDEX(Tabelle2[Shock_Strength],MATCH('Figure 7'!H86,Tabelle2[Shock_Strenght_ID],0)),0)</f>
        <v>-0.2</v>
      </c>
      <c r="F86" s="13" t="str">
        <f t="shared" si="7"/>
        <v>555553555</v>
      </c>
      <c r="G86" s="13">
        <f t="shared" si="8"/>
        <v>6</v>
      </c>
      <c r="H86" s="13">
        <f t="shared" si="9"/>
        <v>3</v>
      </c>
      <c r="I86" s="13">
        <v>3555553555</v>
      </c>
      <c r="J86" s="16">
        <v>542.60374451852488</v>
      </c>
      <c r="K86" s="13" t="b">
        <f t="shared" si="10"/>
        <v>1</v>
      </c>
    </row>
    <row r="87" spans="1:11" x14ac:dyDescent="0.2">
      <c r="A87" s="13">
        <v>3555554555</v>
      </c>
      <c r="B87" s="16">
        <v>1435.4534616780047</v>
      </c>
      <c r="C87" s="14" t="str">
        <f>INDEX(PolInst[Instr],MATCH(VALUE(LEFT('Figure 7'!A87,1)),PolInst[ID],0))</f>
        <v>CO2_Tax</v>
      </c>
      <c r="D87" s="14" t="str">
        <f>INDEX(Tabelle3[Techno],MATCH('Figure 7'!G87,Tabelle3[ID],0))</f>
        <v>Wind_Onshore</v>
      </c>
      <c r="E87" s="15">
        <f>IFERROR(INDEX(Tabelle2[Shock_Strength],MATCH('Figure 7'!H87,Tabelle2[Shock_Strenght_ID],0)),0)</f>
        <v>-0.1</v>
      </c>
      <c r="F87" s="13" t="str">
        <f t="shared" si="7"/>
        <v>555554555</v>
      </c>
      <c r="G87" s="13">
        <f t="shared" si="8"/>
        <v>6</v>
      </c>
      <c r="H87" s="13">
        <f t="shared" si="9"/>
        <v>4</v>
      </c>
      <c r="I87" s="13">
        <v>3555554555</v>
      </c>
      <c r="J87" s="16">
        <v>550.30579218398225</v>
      </c>
      <c r="K87" s="13" t="b">
        <f t="shared" si="10"/>
        <v>1</v>
      </c>
    </row>
    <row r="88" spans="1:11" x14ac:dyDescent="0.2">
      <c r="A88" s="13">
        <v>3555555355</v>
      </c>
      <c r="B88" s="16">
        <v>1206.2009951088423</v>
      </c>
      <c r="C88" s="14" t="str">
        <f>INDEX(PolInst[Instr],MATCH(VALUE(LEFT('Figure 7'!A88,1)),PolInst[ID],0))</f>
        <v>CO2_Tax</v>
      </c>
      <c r="D88" s="14" t="str">
        <f>INDEX(Tabelle3[Techno],MATCH('Figure 7'!G88,Tabelle3[ID],0))</f>
        <v>Wind_Offshore</v>
      </c>
      <c r="E88" s="15">
        <f>IFERROR(INDEX(Tabelle2[Shock_Strength],MATCH('Figure 7'!H88,Tabelle2[Shock_Strenght_ID],0)),0)</f>
        <v>-0.2</v>
      </c>
      <c r="F88" s="13" t="str">
        <f t="shared" si="7"/>
        <v>555555355</v>
      </c>
      <c r="G88" s="13">
        <f t="shared" si="8"/>
        <v>7</v>
      </c>
      <c r="H88" s="13">
        <f t="shared" si="9"/>
        <v>3</v>
      </c>
      <c r="I88" s="13">
        <v>3555555355</v>
      </c>
      <c r="J88" s="16">
        <v>554.46548170161452</v>
      </c>
      <c r="K88" s="13" t="b">
        <f t="shared" si="10"/>
        <v>1</v>
      </c>
    </row>
    <row r="89" spans="1:11" x14ac:dyDescent="0.2">
      <c r="A89" s="13">
        <v>3555555455</v>
      </c>
      <c r="B89" s="16">
        <v>1362.4049531065282</v>
      </c>
      <c r="C89" s="14" t="str">
        <f>INDEX(PolInst[Instr],MATCH(VALUE(LEFT('Figure 7'!A89,1)),PolInst[ID],0))</f>
        <v>CO2_Tax</v>
      </c>
      <c r="D89" s="14" t="str">
        <f>INDEX(Tabelle3[Techno],MATCH('Figure 7'!G89,Tabelle3[ID],0))</f>
        <v>Wind_Offshore</v>
      </c>
      <c r="E89" s="15">
        <f>IFERROR(INDEX(Tabelle2[Shock_Strength],MATCH('Figure 7'!H89,Tabelle2[Shock_Strenght_ID],0)),0)</f>
        <v>-0.1</v>
      </c>
      <c r="F89" s="13" t="str">
        <f t="shared" si="7"/>
        <v>555555455</v>
      </c>
      <c r="G89" s="13">
        <f t="shared" si="8"/>
        <v>7</v>
      </c>
      <c r="H89" s="13">
        <f t="shared" si="9"/>
        <v>4</v>
      </c>
      <c r="I89" s="13">
        <v>3555555455</v>
      </c>
      <c r="J89" s="16">
        <v>556.82812276585446</v>
      </c>
      <c r="K89" s="13" t="b">
        <f t="shared" si="10"/>
        <v>1</v>
      </c>
    </row>
    <row r="90" spans="1:11" x14ac:dyDescent="0.2">
      <c r="A90" s="13">
        <v>3555555535</v>
      </c>
      <c r="B90" s="16">
        <v>1474.3730623099818</v>
      </c>
      <c r="C90" s="14" t="str">
        <f>INDEX(PolInst[Instr],MATCH(VALUE(LEFT('Figure 7'!A90,1)),PolInst[ID],0))</f>
        <v>CO2_Tax</v>
      </c>
      <c r="D90" s="14" t="str">
        <f>INDEX(Tabelle3[Techno],MATCH('Figure 7'!G90,Tabelle3[ID],0))</f>
        <v>Lit_Ion</v>
      </c>
      <c r="E90" s="15">
        <f>IFERROR(INDEX(Tabelle2[Shock_Strength],MATCH('Figure 7'!H90,Tabelle2[Shock_Strenght_ID],0)),0)</f>
        <v>-0.2</v>
      </c>
      <c r="F90" s="13" t="str">
        <f t="shared" si="7"/>
        <v>555555535</v>
      </c>
      <c r="G90" s="13">
        <f t="shared" si="8"/>
        <v>8</v>
      </c>
      <c r="H90" s="13">
        <f t="shared" si="9"/>
        <v>3</v>
      </c>
      <c r="I90" s="13">
        <v>3555555535</v>
      </c>
      <c r="J90" s="16">
        <v>555.35381121282705</v>
      </c>
      <c r="K90" s="13" t="b">
        <f t="shared" si="10"/>
        <v>1</v>
      </c>
    </row>
    <row r="91" spans="1:11" x14ac:dyDescent="0.2">
      <c r="A91" s="13">
        <v>3555555545</v>
      </c>
      <c r="B91" s="16">
        <v>1497.5668424702426</v>
      </c>
      <c r="C91" s="14" t="str">
        <f>INDEX(PolInst[Instr],MATCH(VALUE(LEFT('Figure 7'!A91,1)),PolInst[ID],0))</f>
        <v>CO2_Tax</v>
      </c>
      <c r="D91" s="14" t="str">
        <f>INDEX(Tabelle3[Techno],MATCH('Figure 7'!G91,Tabelle3[ID],0))</f>
        <v>Lit_Ion</v>
      </c>
      <c r="E91" s="15">
        <f>IFERROR(INDEX(Tabelle2[Shock_Strength],MATCH('Figure 7'!H91,Tabelle2[Shock_Strenght_ID],0)),0)</f>
        <v>-0.1</v>
      </c>
      <c r="F91" s="13" t="str">
        <f t="shared" si="7"/>
        <v>555555545</v>
      </c>
      <c r="G91" s="13">
        <f t="shared" si="8"/>
        <v>8</v>
      </c>
      <c r="H91" s="13">
        <f t="shared" si="9"/>
        <v>4</v>
      </c>
      <c r="I91" s="13">
        <v>3555555545</v>
      </c>
      <c r="J91" s="16">
        <v>553.46500120039252</v>
      </c>
      <c r="K91" s="13" t="b">
        <f t="shared" si="10"/>
        <v>1</v>
      </c>
    </row>
    <row r="92" spans="1:11" x14ac:dyDescent="0.2">
      <c r="A92" s="13">
        <v>3555555553</v>
      </c>
      <c r="B92" s="16">
        <v>1416.0710780995782</v>
      </c>
      <c r="C92" s="14" t="str">
        <f>INDEX(PolInst[Instr],MATCH(VALUE(LEFT('Figure 7'!A92,1)),PolInst[ID],0))</f>
        <v>CO2_Tax</v>
      </c>
      <c r="D92" s="14" t="str">
        <f>INDEX(Tabelle3[Techno],MATCH('Figure 7'!G92,Tabelle3[ID],0))</f>
        <v>PSH</v>
      </c>
      <c r="E92" s="15">
        <f>IFERROR(INDEX(Tabelle2[Shock_Strength],MATCH('Figure 7'!H92,Tabelle2[Shock_Strenght_ID],0)),0)</f>
        <v>-0.2</v>
      </c>
      <c r="F92" s="13" t="str">
        <f t="shared" si="7"/>
        <v>555555553</v>
      </c>
      <c r="G92" s="13">
        <f t="shared" si="8"/>
        <v>9</v>
      </c>
      <c r="H92" s="13">
        <f t="shared" si="9"/>
        <v>3</v>
      </c>
      <c r="I92" s="13">
        <v>3555555553</v>
      </c>
      <c r="J92" s="16">
        <v>559.36836205178372</v>
      </c>
      <c r="K92" s="13" t="b">
        <f t="shared" si="10"/>
        <v>1</v>
      </c>
    </row>
    <row r="93" spans="1:11" x14ac:dyDescent="0.2">
      <c r="A93" s="13">
        <v>3555555554</v>
      </c>
      <c r="B93" s="16">
        <v>1463.8449871882356</v>
      </c>
      <c r="C93" s="14" t="str">
        <f>INDEX(PolInst[Instr],MATCH(VALUE(LEFT('Figure 7'!A93,1)),PolInst[ID],0))</f>
        <v>CO2_Tax</v>
      </c>
      <c r="D93" s="14" t="str">
        <f>INDEX(Tabelle3[Techno],MATCH('Figure 7'!G93,Tabelle3[ID],0))</f>
        <v>PSH</v>
      </c>
      <c r="E93" s="15">
        <f>IFERROR(INDEX(Tabelle2[Shock_Strength],MATCH('Figure 7'!H93,Tabelle2[Shock_Strenght_ID],0)),0)</f>
        <v>-0.1</v>
      </c>
      <c r="F93" s="13" t="str">
        <f t="shared" si="7"/>
        <v>555555554</v>
      </c>
      <c r="G93" s="13">
        <f t="shared" si="8"/>
        <v>9</v>
      </c>
      <c r="H93" s="13">
        <f t="shared" si="9"/>
        <v>4</v>
      </c>
      <c r="I93" s="13">
        <v>3555555554</v>
      </c>
      <c r="J93" s="16">
        <v>556.09303482820746</v>
      </c>
      <c r="K93" s="13" t="b">
        <f t="shared" si="10"/>
        <v>1</v>
      </c>
    </row>
    <row r="94" spans="1:11" x14ac:dyDescent="0.2">
      <c r="A94" s="13">
        <v>3555555555</v>
      </c>
      <c r="B94" s="16">
        <v>1503.8016539725791</v>
      </c>
      <c r="C94" s="14" t="str">
        <f>INDEX(PolInst[Instr],MATCH(VALUE(LEFT('Figure 7'!A94,1)),PolInst[ID],0))</f>
        <v>CO2_Tax</v>
      </c>
      <c r="D94" s="14" t="str">
        <f>INDEX(Tabelle3[Techno],MATCH('Figure 7'!G94,Tabelle3[ID],0))</f>
        <v>no</v>
      </c>
      <c r="E94" s="15">
        <f>IFERROR(INDEX(Tabelle2[Shock_Strength],MATCH('Figure 7'!H94,Tabelle2[Shock_Strenght_ID],0)),0)</f>
        <v>0</v>
      </c>
      <c r="F94" s="13" t="str">
        <f t="shared" si="7"/>
        <v>555555555</v>
      </c>
      <c r="G94" s="13">
        <f t="shared" si="8"/>
        <v>0</v>
      </c>
      <c r="H94" s="13">
        <v>0</v>
      </c>
      <c r="I94" s="13">
        <v>3555555555</v>
      </c>
      <c r="J94" s="16">
        <v>553.10816529755448</v>
      </c>
      <c r="K94" s="13" t="b">
        <f t="shared" si="10"/>
        <v>1</v>
      </c>
    </row>
    <row r="95" spans="1:11" x14ac:dyDescent="0.2">
      <c r="A95" s="13">
        <v>3555555556</v>
      </c>
      <c r="B95" s="16">
        <v>1536.8034107575202</v>
      </c>
      <c r="C95" s="14" t="str">
        <f>INDEX(PolInst[Instr],MATCH(VALUE(LEFT('Figure 7'!A95,1)),PolInst[ID],0))</f>
        <v>CO2_Tax</v>
      </c>
      <c r="D95" s="14" t="str">
        <f>INDEX(Tabelle3[Techno],MATCH('Figure 7'!G95,Tabelle3[ID],0))</f>
        <v>PSH</v>
      </c>
      <c r="E95" s="15">
        <f>IFERROR(INDEX(Tabelle2[Shock_Strength],MATCH('Figure 7'!H95,Tabelle2[Shock_Strenght_ID],0)),0)</f>
        <v>0.1</v>
      </c>
      <c r="F95" s="13" t="str">
        <f t="shared" si="7"/>
        <v>555555556</v>
      </c>
      <c r="G95" s="13">
        <f t="shared" si="8"/>
        <v>9</v>
      </c>
      <c r="H95" s="13">
        <f t="shared" si="9"/>
        <v>6</v>
      </c>
      <c r="I95" s="13">
        <v>3555555556</v>
      </c>
      <c r="J95" s="16">
        <v>550.65007586850857</v>
      </c>
      <c r="K95" s="13" t="b">
        <f t="shared" si="10"/>
        <v>1</v>
      </c>
    </row>
    <row r="96" spans="1:11" x14ac:dyDescent="0.2">
      <c r="A96" s="13">
        <v>3555555557</v>
      </c>
      <c r="B96" s="16">
        <v>1536.8034107575206</v>
      </c>
      <c r="C96" s="14" t="str">
        <f>INDEX(PolInst[Instr],MATCH(VALUE(LEFT('Figure 7'!A96,1)),PolInst[ID],0))</f>
        <v>CO2_Tax</v>
      </c>
      <c r="D96" s="14" t="str">
        <f>INDEX(Tabelle3[Techno],MATCH('Figure 7'!G96,Tabelle3[ID],0))</f>
        <v>PSH</v>
      </c>
      <c r="E96" s="15">
        <f>IFERROR(INDEX(Tabelle2[Shock_Strength],MATCH('Figure 7'!H96,Tabelle2[Shock_Strenght_ID],0)),0)</f>
        <v>0.2</v>
      </c>
      <c r="F96" s="13" t="str">
        <f t="shared" si="7"/>
        <v>555555557</v>
      </c>
      <c r="G96" s="13">
        <f t="shared" si="8"/>
        <v>9</v>
      </c>
      <c r="H96" s="13">
        <f t="shared" si="9"/>
        <v>7</v>
      </c>
      <c r="I96" s="13">
        <v>3555555557</v>
      </c>
      <c r="J96" s="16">
        <v>550.65007586850857</v>
      </c>
      <c r="K96" s="13" t="b">
        <f t="shared" si="10"/>
        <v>1</v>
      </c>
    </row>
    <row r="97" spans="1:11" x14ac:dyDescent="0.2">
      <c r="A97" s="13">
        <v>3555555565</v>
      </c>
      <c r="B97" s="16">
        <v>1507.4100705910687</v>
      </c>
      <c r="C97" s="14" t="str">
        <f>INDEX(PolInst[Instr],MATCH(VALUE(LEFT('Figure 7'!A97,1)),PolInst[ID],0))</f>
        <v>CO2_Tax</v>
      </c>
      <c r="D97" s="14" t="str">
        <f>INDEX(Tabelle3[Techno],MATCH('Figure 7'!G97,Tabelle3[ID],0))</f>
        <v>Lit_Ion</v>
      </c>
      <c r="E97" s="15">
        <f>IFERROR(INDEX(Tabelle2[Shock_Strength],MATCH('Figure 7'!H97,Tabelle2[Shock_Strenght_ID],0)),0)</f>
        <v>0.1</v>
      </c>
      <c r="F97" s="13" t="str">
        <f t="shared" si="7"/>
        <v>555555565</v>
      </c>
      <c r="G97" s="13">
        <f t="shared" si="8"/>
        <v>8</v>
      </c>
      <c r="H97" s="13">
        <f t="shared" si="9"/>
        <v>6</v>
      </c>
      <c r="I97" s="13">
        <v>3555555565</v>
      </c>
      <c r="J97" s="16">
        <v>552.90658480438117</v>
      </c>
      <c r="K97" s="13" t="b">
        <f t="shared" si="10"/>
        <v>1</v>
      </c>
    </row>
    <row r="98" spans="1:11" x14ac:dyDescent="0.2">
      <c r="A98" s="13">
        <v>3555555575</v>
      </c>
      <c r="B98" s="16">
        <v>1508.5923924756758</v>
      </c>
      <c r="C98" s="14" t="str">
        <f>INDEX(PolInst[Instr],MATCH(VALUE(LEFT('Figure 7'!A98,1)),PolInst[ID],0))</f>
        <v>CO2_Tax</v>
      </c>
      <c r="D98" s="14" t="str">
        <f>INDEX(Tabelle3[Techno],MATCH('Figure 7'!G98,Tabelle3[ID],0))</f>
        <v>Lit_Ion</v>
      </c>
      <c r="E98" s="15">
        <f>IFERROR(INDEX(Tabelle2[Shock_Strength],MATCH('Figure 7'!H98,Tabelle2[Shock_Strenght_ID],0)),0)</f>
        <v>0.2</v>
      </c>
      <c r="F98" s="13" t="str">
        <f t="shared" ref="F98:F129" si="11">MID(A98,2,99)</f>
        <v>555555575</v>
      </c>
      <c r="G98" s="13">
        <f t="shared" ref="G98:G129" si="12">IFERROR(FIND(3,F98),0)+IFERROR(FIND(4,F98),0)+IFERROR(FIND(6,F98),0)+IFERROR(FIND(7,F98),0)</f>
        <v>8</v>
      </c>
      <c r="H98" s="13">
        <f t="shared" ref="H98:H129" si="13">VALUE(MID(F98,G98,1))</f>
        <v>7</v>
      </c>
      <c r="I98" s="13">
        <v>3555555575</v>
      </c>
      <c r="J98" s="16">
        <v>552.91838000882478</v>
      </c>
      <c r="K98" s="13" t="b">
        <f t="shared" si="10"/>
        <v>1</v>
      </c>
    </row>
    <row r="99" spans="1:11" x14ac:dyDescent="0.2">
      <c r="A99" s="13">
        <v>3555555655</v>
      </c>
      <c r="B99" s="16">
        <v>1569.1701576681171</v>
      </c>
      <c r="C99" s="14" t="str">
        <f>INDEX(PolInst[Instr],MATCH(VALUE(LEFT('Figure 7'!A99,1)),PolInst[ID],0))</f>
        <v>CO2_Tax</v>
      </c>
      <c r="D99" s="14" t="str">
        <f>INDEX(Tabelle3[Techno],MATCH('Figure 7'!G99,Tabelle3[ID],0))</f>
        <v>Wind_Offshore</v>
      </c>
      <c r="E99" s="15">
        <f>IFERROR(INDEX(Tabelle2[Shock_Strength],MATCH('Figure 7'!H99,Tabelle2[Shock_Strenght_ID],0)),0)</f>
        <v>0.1</v>
      </c>
      <c r="F99" s="13" t="str">
        <f t="shared" si="11"/>
        <v>555555655</v>
      </c>
      <c r="G99" s="13">
        <f t="shared" si="12"/>
        <v>7</v>
      </c>
      <c r="H99" s="13">
        <f t="shared" si="13"/>
        <v>6</v>
      </c>
      <c r="I99" s="13">
        <v>3555555655</v>
      </c>
      <c r="J99" s="16">
        <v>548.48767200439374</v>
      </c>
      <c r="K99" s="13" t="b">
        <f t="shared" si="10"/>
        <v>1</v>
      </c>
    </row>
    <row r="100" spans="1:11" x14ac:dyDescent="0.2">
      <c r="A100" s="13">
        <v>3555555755</v>
      </c>
      <c r="B100" s="16">
        <v>1569.1701576681171</v>
      </c>
      <c r="C100" s="14" t="str">
        <f>INDEX(PolInst[Instr],MATCH(VALUE(LEFT('Figure 7'!A100,1)),PolInst[ID],0))</f>
        <v>CO2_Tax</v>
      </c>
      <c r="D100" s="14" t="str">
        <f>INDEX(Tabelle3[Techno],MATCH('Figure 7'!G100,Tabelle3[ID],0))</f>
        <v>Wind_Offshore</v>
      </c>
      <c r="E100" s="15">
        <f>IFERROR(INDEX(Tabelle2[Shock_Strength],MATCH('Figure 7'!H100,Tabelle2[Shock_Strenght_ID],0)),0)</f>
        <v>0.2</v>
      </c>
      <c r="F100" s="13" t="str">
        <f t="shared" si="11"/>
        <v>555555755</v>
      </c>
      <c r="G100" s="13">
        <f t="shared" si="12"/>
        <v>7</v>
      </c>
      <c r="H100" s="13">
        <f t="shared" si="13"/>
        <v>7</v>
      </c>
      <c r="I100" s="13">
        <v>3555555755</v>
      </c>
      <c r="J100" s="16">
        <v>548.48767200439363</v>
      </c>
      <c r="K100" s="13" t="b">
        <f t="shared" si="10"/>
        <v>1</v>
      </c>
    </row>
    <row r="101" spans="1:11" x14ac:dyDescent="0.2">
      <c r="A101" s="13">
        <v>3555556555</v>
      </c>
      <c r="B101" s="16">
        <v>1482.8085518655539</v>
      </c>
      <c r="C101" s="14" t="str">
        <f>INDEX(PolInst[Instr],MATCH(VALUE(LEFT('Figure 7'!A101,1)),PolInst[ID],0))</f>
        <v>CO2_Tax</v>
      </c>
      <c r="D101" s="14" t="str">
        <f>INDEX(Tabelle3[Techno],MATCH('Figure 7'!G101,Tabelle3[ID],0))</f>
        <v>Wind_Onshore</v>
      </c>
      <c r="E101" s="15">
        <f>IFERROR(INDEX(Tabelle2[Shock_Strength],MATCH('Figure 7'!H101,Tabelle2[Shock_Strenght_ID],0)),0)</f>
        <v>0.1</v>
      </c>
      <c r="F101" s="13" t="str">
        <f t="shared" si="11"/>
        <v>555556555</v>
      </c>
      <c r="G101" s="13">
        <f t="shared" si="12"/>
        <v>6</v>
      </c>
      <c r="H101" s="13">
        <f t="shared" si="13"/>
        <v>6</v>
      </c>
      <c r="I101" s="13">
        <v>3555556555</v>
      </c>
      <c r="J101" s="16">
        <v>558.94316289988512</v>
      </c>
      <c r="K101" s="13" t="b">
        <f t="shared" si="10"/>
        <v>1</v>
      </c>
    </row>
    <row r="102" spans="1:11" x14ac:dyDescent="0.2">
      <c r="A102" s="13">
        <v>3555557555</v>
      </c>
      <c r="B102" s="16">
        <v>1480.7623127992408</v>
      </c>
      <c r="C102" s="14" t="str">
        <f>INDEX(PolInst[Instr],MATCH(VALUE(LEFT('Figure 7'!A102,1)),PolInst[ID],0))</f>
        <v>CO2_Tax</v>
      </c>
      <c r="D102" s="14" t="str">
        <f>INDEX(Tabelle3[Techno],MATCH('Figure 7'!G102,Tabelle3[ID],0))</f>
        <v>Wind_Onshore</v>
      </c>
      <c r="E102" s="15">
        <f>IFERROR(INDEX(Tabelle2[Shock_Strength],MATCH('Figure 7'!H102,Tabelle2[Shock_Strenght_ID],0)),0)</f>
        <v>0.2</v>
      </c>
      <c r="F102" s="13" t="str">
        <f t="shared" si="11"/>
        <v>555557555</v>
      </c>
      <c r="G102" s="13">
        <f t="shared" si="12"/>
        <v>6</v>
      </c>
      <c r="H102" s="13">
        <f t="shared" si="13"/>
        <v>7</v>
      </c>
      <c r="I102" s="13">
        <v>3555557555</v>
      </c>
      <c r="J102" s="16">
        <v>559.88995679505956</v>
      </c>
      <c r="K102" s="13" t="b">
        <f t="shared" si="10"/>
        <v>1</v>
      </c>
    </row>
    <row r="103" spans="1:11" x14ac:dyDescent="0.2">
      <c r="A103" s="13">
        <v>3555565555</v>
      </c>
      <c r="B103" s="16">
        <v>1611.2429335051311</v>
      </c>
      <c r="C103" s="14" t="str">
        <f>INDEX(PolInst[Instr],MATCH(VALUE(LEFT('Figure 7'!A103,1)),PolInst[ID],0))</f>
        <v>CO2_Tax</v>
      </c>
      <c r="D103" s="14" t="str">
        <f>INDEX(Tabelle3[Techno],MATCH('Figure 7'!G103,Tabelle3[ID],0))</f>
        <v>Solar</v>
      </c>
      <c r="E103" s="15">
        <f>IFERROR(INDEX(Tabelle2[Shock_Strength],MATCH('Figure 7'!H103,Tabelle2[Shock_Strenght_ID],0)),0)</f>
        <v>0.1</v>
      </c>
      <c r="F103" s="13" t="str">
        <f t="shared" si="11"/>
        <v>555565555</v>
      </c>
      <c r="G103" s="13">
        <f t="shared" si="12"/>
        <v>5</v>
      </c>
      <c r="H103" s="13">
        <f t="shared" si="13"/>
        <v>6</v>
      </c>
      <c r="I103" s="13">
        <v>3555565555</v>
      </c>
      <c r="J103" s="16">
        <v>545.95646903802515</v>
      </c>
      <c r="K103" s="13" t="b">
        <f t="shared" si="10"/>
        <v>1</v>
      </c>
    </row>
    <row r="104" spans="1:11" x14ac:dyDescent="0.2">
      <c r="A104" s="13">
        <v>3555575555</v>
      </c>
      <c r="B104" s="16">
        <v>1625.2667498496337</v>
      </c>
      <c r="C104" s="14" t="str">
        <f>INDEX(PolInst[Instr],MATCH(VALUE(LEFT('Figure 7'!A104,1)),PolInst[ID],0))</f>
        <v>CO2_Tax</v>
      </c>
      <c r="D104" s="14" t="str">
        <f>INDEX(Tabelle3[Techno],MATCH('Figure 7'!G104,Tabelle3[ID],0))</f>
        <v>Solar</v>
      </c>
      <c r="E104" s="15">
        <f>IFERROR(INDEX(Tabelle2[Shock_Strength],MATCH('Figure 7'!H104,Tabelle2[Shock_Strenght_ID],0)),0)</f>
        <v>0.2</v>
      </c>
      <c r="F104" s="13" t="str">
        <f t="shared" si="11"/>
        <v>555575555</v>
      </c>
      <c r="G104" s="13">
        <f t="shared" si="12"/>
        <v>5</v>
      </c>
      <c r="H104" s="13">
        <f t="shared" si="13"/>
        <v>7</v>
      </c>
      <c r="I104" s="13">
        <v>3555575555</v>
      </c>
      <c r="J104" s="16">
        <v>545.16530637649851</v>
      </c>
      <c r="K104" s="13" t="b">
        <f t="shared" si="10"/>
        <v>1</v>
      </c>
    </row>
    <row r="105" spans="1:11" x14ac:dyDescent="0.2">
      <c r="A105" s="13">
        <v>3555655555</v>
      </c>
      <c r="B105" s="16">
        <v>1647.0208591128555</v>
      </c>
      <c r="C105" s="14" t="str">
        <f>INDEX(PolInst[Instr],MATCH(VALUE(LEFT('Figure 7'!A105,1)),PolInst[ID],0))</f>
        <v>CO2_Tax</v>
      </c>
      <c r="D105" s="14" t="str">
        <f>INDEX(Tabelle3[Techno],MATCH('Figure 7'!G105,Tabelle3[ID],0))</f>
        <v>Demand</v>
      </c>
      <c r="E105" s="15">
        <f>IFERROR(INDEX(Tabelle2[Shock_Strength],MATCH('Figure 7'!H105,Tabelle2[Shock_Strenght_ID],0)),0)</f>
        <v>0.1</v>
      </c>
      <c r="F105" s="13" t="str">
        <f t="shared" si="11"/>
        <v>555655555</v>
      </c>
      <c r="G105" s="13">
        <f t="shared" si="12"/>
        <v>4</v>
      </c>
      <c r="H105" s="13">
        <f t="shared" si="13"/>
        <v>6</v>
      </c>
      <c r="I105" s="13">
        <v>3555655555</v>
      </c>
      <c r="J105" s="16">
        <v>604.31038337858263</v>
      </c>
      <c r="K105" s="13" t="b">
        <f t="shared" si="10"/>
        <v>1</v>
      </c>
    </row>
    <row r="106" spans="1:11" x14ac:dyDescent="0.2">
      <c r="A106" s="13">
        <v>3555755555</v>
      </c>
      <c r="B106" s="16">
        <v>1790.2400642531147</v>
      </c>
      <c r="C106" s="14" t="str">
        <f>INDEX(PolInst[Instr],MATCH(VALUE(LEFT('Figure 7'!A106,1)),PolInst[ID],0))</f>
        <v>CO2_Tax</v>
      </c>
      <c r="D106" s="14" t="str">
        <f>INDEX(Tabelle3[Techno],MATCH('Figure 7'!G106,Tabelle3[ID],0))</f>
        <v>Demand</v>
      </c>
      <c r="E106" s="15">
        <f>IFERROR(INDEX(Tabelle2[Shock_Strength],MATCH('Figure 7'!H106,Tabelle2[Shock_Strenght_ID],0)),0)</f>
        <v>0.2</v>
      </c>
      <c r="F106" s="13" t="str">
        <f t="shared" si="11"/>
        <v>555755555</v>
      </c>
      <c r="G106" s="13">
        <f t="shared" si="12"/>
        <v>4</v>
      </c>
      <c r="H106" s="13">
        <f t="shared" si="13"/>
        <v>7</v>
      </c>
      <c r="I106" s="13">
        <v>3555755555</v>
      </c>
      <c r="J106" s="16">
        <v>655.51260145961555</v>
      </c>
      <c r="K106" s="13" t="b">
        <f t="shared" si="10"/>
        <v>1</v>
      </c>
    </row>
    <row r="107" spans="1:11" x14ac:dyDescent="0.2">
      <c r="A107" s="13">
        <v>3556555555</v>
      </c>
      <c r="B107" s="16">
        <v>1503.8016539725804</v>
      </c>
      <c r="C107" s="14" t="str">
        <f>INDEX(PolInst[Instr],MATCH(VALUE(LEFT('Figure 7'!A107,1)),PolInst[ID],0))</f>
        <v>CO2_Tax</v>
      </c>
      <c r="D107" s="14" t="str">
        <f>INDEX(Tabelle3[Techno],MATCH('Figure 7'!G107,Tabelle3[ID],0))</f>
        <v>Hardcoal</v>
      </c>
      <c r="E107" s="15">
        <f>IFERROR(INDEX(Tabelle2[Shock_Strength],MATCH('Figure 7'!H107,Tabelle2[Shock_Strenght_ID],0)),0)</f>
        <v>0.1</v>
      </c>
      <c r="F107" s="13" t="str">
        <f t="shared" si="11"/>
        <v>556555555</v>
      </c>
      <c r="G107" s="13">
        <f t="shared" si="12"/>
        <v>3</v>
      </c>
      <c r="H107" s="13">
        <f t="shared" si="13"/>
        <v>6</v>
      </c>
      <c r="I107" s="13">
        <v>3556555555</v>
      </c>
      <c r="J107" s="16">
        <v>553.10816529755448</v>
      </c>
      <c r="K107" s="13" t="b">
        <f t="shared" si="10"/>
        <v>1</v>
      </c>
    </row>
    <row r="108" spans="1:11" x14ac:dyDescent="0.2">
      <c r="A108" s="13">
        <v>3557555555</v>
      </c>
      <c r="B108" s="16">
        <v>1503.8016539725795</v>
      </c>
      <c r="C108" s="14" t="str">
        <f>INDEX(PolInst[Instr],MATCH(VALUE(LEFT('Figure 7'!A108,1)),PolInst[ID],0))</f>
        <v>CO2_Tax</v>
      </c>
      <c r="D108" s="14" t="str">
        <f>INDEX(Tabelle3[Techno],MATCH('Figure 7'!G108,Tabelle3[ID],0))</f>
        <v>Hardcoal</v>
      </c>
      <c r="E108" s="15">
        <f>IFERROR(INDEX(Tabelle2[Shock_Strength],MATCH('Figure 7'!H108,Tabelle2[Shock_Strenght_ID],0)),0)</f>
        <v>0.2</v>
      </c>
      <c r="F108" s="13" t="str">
        <f t="shared" si="11"/>
        <v>557555555</v>
      </c>
      <c r="G108" s="13">
        <f t="shared" si="12"/>
        <v>3</v>
      </c>
      <c r="H108" s="13">
        <f t="shared" si="13"/>
        <v>7</v>
      </c>
      <c r="I108" s="13">
        <v>3557555555</v>
      </c>
      <c r="J108" s="16">
        <v>553.10816529755471</v>
      </c>
      <c r="K108" s="13" t="b">
        <f t="shared" si="10"/>
        <v>1</v>
      </c>
    </row>
    <row r="109" spans="1:11" x14ac:dyDescent="0.2">
      <c r="A109" s="13">
        <v>3565555555</v>
      </c>
      <c r="B109" s="16">
        <v>1344.9837668817665</v>
      </c>
      <c r="C109" s="14" t="str">
        <f>INDEX(PolInst[Instr],MATCH(VALUE(LEFT('Figure 7'!A109,1)),PolInst[ID],0))</f>
        <v>CO2_Tax</v>
      </c>
      <c r="D109" s="14" t="str">
        <f>INDEX(Tabelle3[Techno],MATCH('Figure 7'!G109,Tabelle3[ID],0))</f>
        <v>Gas</v>
      </c>
      <c r="E109" s="15">
        <f>IFERROR(INDEX(Tabelle2[Shock_Strength],MATCH('Figure 7'!H109,Tabelle2[Shock_Strenght_ID],0)),0)</f>
        <v>0.1</v>
      </c>
      <c r="F109" s="13" t="str">
        <f t="shared" si="11"/>
        <v>565555555</v>
      </c>
      <c r="G109" s="13">
        <f t="shared" si="12"/>
        <v>2</v>
      </c>
      <c r="H109" s="13">
        <f t="shared" si="13"/>
        <v>6</v>
      </c>
      <c r="I109" s="13">
        <v>3565555555</v>
      </c>
      <c r="J109" s="16">
        <v>579.64932673043006</v>
      </c>
      <c r="K109" s="13" t="b">
        <f t="shared" si="10"/>
        <v>1</v>
      </c>
    </row>
    <row r="110" spans="1:11" x14ac:dyDescent="0.2">
      <c r="A110" s="13">
        <v>3575555555</v>
      </c>
      <c r="B110" s="16">
        <v>1255.5055596014556</v>
      </c>
      <c r="C110" s="14" t="str">
        <f>INDEX(PolInst[Instr],MATCH(VALUE(LEFT('Figure 7'!A110,1)),PolInst[ID],0))</f>
        <v>CO2_Tax</v>
      </c>
      <c r="D110" s="14" t="str">
        <f>INDEX(Tabelle3[Techno],MATCH('Figure 7'!G110,Tabelle3[ID],0))</f>
        <v>Gas</v>
      </c>
      <c r="E110" s="15">
        <f>IFERROR(INDEX(Tabelle2[Shock_Strength],MATCH('Figure 7'!H110,Tabelle2[Shock_Strenght_ID],0)),0)</f>
        <v>0.2</v>
      </c>
      <c r="F110" s="13" t="str">
        <f t="shared" si="11"/>
        <v>575555555</v>
      </c>
      <c r="G110" s="13">
        <f t="shared" si="12"/>
        <v>2</v>
      </c>
      <c r="H110" s="13">
        <f t="shared" si="13"/>
        <v>7</v>
      </c>
      <c r="I110" s="13">
        <v>3575555555</v>
      </c>
      <c r="J110" s="16">
        <v>598.89262143866881</v>
      </c>
      <c r="K110" s="13" t="b">
        <f t="shared" si="10"/>
        <v>1</v>
      </c>
    </row>
    <row r="111" spans="1:11" x14ac:dyDescent="0.2">
      <c r="A111" s="13">
        <v>3655555555</v>
      </c>
      <c r="B111" s="16">
        <v>1503.8016539725804</v>
      </c>
      <c r="C111" s="14" t="str">
        <f>INDEX(PolInst[Instr],MATCH(VALUE(LEFT('Figure 7'!A111,1)),PolInst[ID],0))</f>
        <v>CO2_Tax</v>
      </c>
      <c r="D111" s="14" t="str">
        <f>INDEX(Tabelle3[Techno],MATCH('Figure 7'!G111,Tabelle3[ID],0))</f>
        <v>Lignite</v>
      </c>
      <c r="E111" s="15">
        <f>IFERROR(INDEX(Tabelle2[Shock_Strength],MATCH('Figure 7'!H111,Tabelle2[Shock_Strenght_ID],0)),0)</f>
        <v>0.1</v>
      </c>
      <c r="F111" s="13" t="str">
        <f t="shared" si="11"/>
        <v>655555555</v>
      </c>
      <c r="G111" s="13">
        <f t="shared" si="12"/>
        <v>1</v>
      </c>
      <c r="H111" s="13">
        <f t="shared" si="13"/>
        <v>6</v>
      </c>
      <c r="I111" s="13">
        <v>3655555555</v>
      </c>
      <c r="J111" s="16">
        <v>553.10816529755459</v>
      </c>
      <c r="K111" s="13" t="b">
        <f t="shared" si="10"/>
        <v>1</v>
      </c>
    </row>
    <row r="112" spans="1:11" x14ac:dyDescent="0.2">
      <c r="A112" s="13">
        <v>3755555555</v>
      </c>
      <c r="B112" s="16">
        <v>1503.8016539725795</v>
      </c>
      <c r="C112" s="14" t="str">
        <f>INDEX(PolInst[Instr],MATCH(VALUE(LEFT('Figure 7'!A112,1)),PolInst[ID],0))</f>
        <v>CO2_Tax</v>
      </c>
      <c r="D112" s="14" t="str">
        <f>INDEX(Tabelle3[Techno],MATCH('Figure 7'!G112,Tabelle3[ID],0))</f>
        <v>Lignite</v>
      </c>
      <c r="E112" s="15">
        <f>IFERROR(INDEX(Tabelle2[Shock_Strength],MATCH('Figure 7'!H112,Tabelle2[Shock_Strenght_ID],0)),0)</f>
        <v>0.2</v>
      </c>
      <c r="F112" s="13" t="str">
        <f t="shared" si="11"/>
        <v>755555555</v>
      </c>
      <c r="G112" s="13">
        <f t="shared" si="12"/>
        <v>1</v>
      </c>
      <c r="H112" s="13">
        <f t="shared" si="13"/>
        <v>7</v>
      </c>
      <c r="I112" s="13">
        <v>3755555555</v>
      </c>
      <c r="J112" s="16">
        <v>553.10816529755459</v>
      </c>
      <c r="K112" s="13" t="b">
        <f t="shared" si="10"/>
        <v>1</v>
      </c>
    </row>
    <row r="113" spans="1:15" x14ac:dyDescent="0.2">
      <c r="A113" s="13">
        <v>4355555555</v>
      </c>
      <c r="B113" s="16">
        <v>1526.0115906720816</v>
      </c>
      <c r="C113" s="14" t="str">
        <f>INDEX(PolInst[Instr],MATCH(VALUE(LEFT('Figure 7'!A113,1)),PolInst[ID],0))</f>
        <v>FIT</v>
      </c>
      <c r="D113" s="14" t="str">
        <f>INDEX(Tabelle3[Techno],MATCH('Figure 7'!G113,Tabelle3[ID],0))</f>
        <v>Lignite</v>
      </c>
      <c r="E113" s="15">
        <f>IFERROR(INDEX(Tabelle2[Shock_Strength],MATCH('Figure 7'!H113,Tabelle2[Shock_Strenght_ID],0)),0)</f>
        <v>-0.2</v>
      </c>
      <c r="F113" s="13" t="str">
        <f t="shared" si="11"/>
        <v>355555555</v>
      </c>
      <c r="G113" s="13">
        <f t="shared" si="12"/>
        <v>1</v>
      </c>
      <c r="H113" s="13">
        <f t="shared" si="13"/>
        <v>3</v>
      </c>
      <c r="I113" s="13">
        <v>4355555555</v>
      </c>
      <c r="J113" s="16">
        <v>666.92148676999125</v>
      </c>
      <c r="K113" s="13" t="b">
        <f t="shared" si="10"/>
        <v>1</v>
      </c>
    </row>
    <row r="114" spans="1:15" x14ac:dyDescent="0.2">
      <c r="A114" s="13">
        <v>4455555555</v>
      </c>
      <c r="B114" s="16">
        <v>1517.9321486232348</v>
      </c>
      <c r="C114" s="14" t="str">
        <f>INDEX(PolInst[Instr],MATCH(VALUE(LEFT('Figure 7'!A114,1)),PolInst[ID],0))</f>
        <v>FIT</v>
      </c>
      <c r="D114" s="14" t="str">
        <f>INDEX(Tabelle3[Techno],MATCH('Figure 7'!G114,Tabelle3[ID],0))</f>
        <v>Lignite</v>
      </c>
      <c r="E114" s="15">
        <f>IFERROR(INDEX(Tabelle2[Shock_Strength],MATCH('Figure 7'!H114,Tabelle2[Shock_Strenght_ID],0)),0)</f>
        <v>-0.1</v>
      </c>
      <c r="F114" s="13" t="str">
        <f t="shared" si="11"/>
        <v>455555555</v>
      </c>
      <c r="G114" s="13">
        <f t="shared" si="12"/>
        <v>1</v>
      </c>
      <c r="H114" s="13">
        <f t="shared" si="13"/>
        <v>4</v>
      </c>
      <c r="I114" s="13">
        <v>4455555555</v>
      </c>
      <c r="J114" s="16">
        <v>667.77659489549103</v>
      </c>
      <c r="K114" s="13" t="b">
        <f t="shared" si="10"/>
        <v>1</v>
      </c>
    </row>
    <row r="115" spans="1:15" x14ac:dyDescent="0.2">
      <c r="A115" s="13">
        <v>4535555555</v>
      </c>
      <c r="B115" s="16">
        <v>1440.0382142315934</v>
      </c>
      <c r="C115" s="14" t="str">
        <f>INDEX(PolInst[Instr],MATCH(VALUE(LEFT('Figure 7'!A115,1)),PolInst[ID],0))</f>
        <v>FIT</v>
      </c>
      <c r="D115" s="14" t="str">
        <f>INDEX(Tabelle3[Techno],MATCH('Figure 7'!G115,Tabelle3[ID],0))</f>
        <v>Gas</v>
      </c>
      <c r="E115" s="15">
        <f>IFERROR(INDEX(Tabelle2[Shock_Strength],MATCH('Figure 7'!H115,Tabelle2[Shock_Strenght_ID],0)),0)</f>
        <v>-0.2</v>
      </c>
      <c r="F115" s="13" t="str">
        <f t="shared" si="11"/>
        <v>535555555</v>
      </c>
      <c r="G115" s="13">
        <f t="shared" si="12"/>
        <v>2</v>
      </c>
      <c r="H115" s="13">
        <f t="shared" si="13"/>
        <v>3</v>
      </c>
      <c r="I115" s="13">
        <v>4535555555</v>
      </c>
      <c r="J115" s="16">
        <v>664.93877295100822</v>
      </c>
      <c r="K115" s="13" t="b">
        <f t="shared" si="10"/>
        <v>1</v>
      </c>
    </row>
    <row r="116" spans="1:15" x14ac:dyDescent="0.2">
      <c r="A116" s="13">
        <v>4545555555</v>
      </c>
      <c r="B116" s="16">
        <v>1482.9202612724303</v>
      </c>
      <c r="C116" s="14" t="str">
        <f>INDEX(PolInst[Instr],MATCH(VALUE(LEFT('Figure 7'!A116,1)),PolInst[ID],0))</f>
        <v>FIT</v>
      </c>
      <c r="D116" s="14" t="str">
        <f>INDEX(Tabelle3[Techno],MATCH('Figure 7'!G116,Tabelle3[ID],0))</f>
        <v>Gas</v>
      </c>
      <c r="E116" s="15">
        <f>IFERROR(INDEX(Tabelle2[Shock_Strength],MATCH('Figure 7'!H116,Tabelle2[Shock_Strenght_ID],0)),0)</f>
        <v>-0.1</v>
      </c>
      <c r="F116" s="13" t="str">
        <f t="shared" si="11"/>
        <v>545555555</v>
      </c>
      <c r="G116" s="13">
        <f t="shared" si="12"/>
        <v>2</v>
      </c>
      <c r="H116" s="13">
        <f t="shared" si="13"/>
        <v>4</v>
      </c>
      <c r="I116" s="13">
        <v>4545555555</v>
      </c>
      <c r="J116" s="16">
        <v>666.97529373716588</v>
      </c>
      <c r="K116" s="13" t="b">
        <f t="shared" si="10"/>
        <v>1</v>
      </c>
    </row>
    <row r="117" spans="1:15" x14ac:dyDescent="0.2">
      <c r="A117" s="13">
        <v>4553555555</v>
      </c>
      <c r="B117" s="16">
        <v>1514.0325659485193</v>
      </c>
      <c r="C117" s="14" t="str">
        <f>INDEX(PolInst[Instr],MATCH(VALUE(LEFT('Figure 7'!A117,1)),PolInst[ID],0))</f>
        <v>FIT</v>
      </c>
      <c r="D117" s="14" t="str">
        <f>INDEX(Tabelle3[Techno],MATCH('Figure 7'!G117,Tabelle3[ID],0))</f>
        <v>Hardcoal</v>
      </c>
      <c r="E117" s="15">
        <f>IFERROR(INDEX(Tabelle2[Shock_Strength],MATCH('Figure 7'!H117,Tabelle2[Shock_Strenght_ID],0)),0)</f>
        <v>-0.2</v>
      </c>
      <c r="F117" s="13" t="str">
        <f t="shared" si="11"/>
        <v>553555555</v>
      </c>
      <c r="G117" s="13">
        <f t="shared" si="12"/>
        <v>3</v>
      </c>
      <c r="H117" s="13">
        <f t="shared" si="13"/>
        <v>3</v>
      </c>
      <c r="I117" s="13">
        <v>4553555555</v>
      </c>
      <c r="J117" s="16">
        <v>668.32773811076436</v>
      </c>
      <c r="K117" s="13" t="b">
        <f t="shared" si="10"/>
        <v>1</v>
      </c>
    </row>
    <row r="118" spans="1:15" x14ac:dyDescent="0.2">
      <c r="A118" s="13">
        <v>4554555555</v>
      </c>
      <c r="B118" s="16">
        <v>1508.7739679576441</v>
      </c>
      <c r="C118" s="14" t="str">
        <f>INDEX(PolInst[Instr],MATCH(VALUE(LEFT('Figure 7'!A118,1)),PolInst[ID],0))</f>
        <v>FIT</v>
      </c>
      <c r="D118" s="14" t="str">
        <f>INDEX(Tabelle3[Techno],MATCH('Figure 7'!G118,Tabelle3[ID],0))</f>
        <v>Hardcoal</v>
      </c>
      <c r="E118" s="15">
        <f>IFERROR(INDEX(Tabelle2[Shock_Strength],MATCH('Figure 7'!H118,Tabelle2[Shock_Strenght_ID],0)),0)</f>
        <v>-0.1</v>
      </c>
      <c r="F118" s="13" t="str">
        <f t="shared" si="11"/>
        <v>554555555</v>
      </c>
      <c r="G118" s="13">
        <f t="shared" si="12"/>
        <v>3</v>
      </c>
      <c r="H118" s="13">
        <f t="shared" si="13"/>
        <v>4</v>
      </c>
      <c r="I118" s="13">
        <v>4554555555</v>
      </c>
      <c r="J118" s="16">
        <v>668.58443227921953</v>
      </c>
      <c r="K118" s="13" t="b">
        <f t="shared" si="10"/>
        <v>1</v>
      </c>
    </row>
    <row r="119" spans="1:15" x14ac:dyDescent="0.2">
      <c r="A119" s="13">
        <v>4555355555</v>
      </c>
      <c r="B119" s="16">
        <v>772.48081503777848</v>
      </c>
      <c r="C119" s="14" t="str">
        <f>INDEX(PolInst[Instr],MATCH(VALUE(LEFT('Figure 7'!A119,1)),PolInst[ID],0))</f>
        <v>FIT</v>
      </c>
      <c r="D119" s="14" t="str">
        <f>INDEX(Tabelle3[Techno],MATCH('Figure 7'!G119,Tabelle3[ID],0))</f>
        <v>Demand</v>
      </c>
      <c r="E119" s="15">
        <f>IFERROR(INDEX(Tabelle2[Shock_Strength],MATCH('Figure 7'!H119,Tabelle2[Shock_Strenght_ID],0)),0)</f>
        <v>-0.2</v>
      </c>
      <c r="F119" s="13" t="str">
        <f t="shared" si="11"/>
        <v>555355555</v>
      </c>
      <c r="G119" s="13">
        <f t="shared" si="12"/>
        <v>4</v>
      </c>
      <c r="H119" s="13">
        <f t="shared" si="13"/>
        <v>3</v>
      </c>
      <c r="I119" s="13">
        <v>4555355555</v>
      </c>
      <c r="J119" s="16">
        <v>639.53962157637523</v>
      </c>
      <c r="K119" s="13" t="b">
        <f t="shared" si="10"/>
        <v>1</v>
      </c>
    </row>
    <row r="120" spans="1:15" x14ac:dyDescent="0.2">
      <c r="A120" s="13">
        <v>4555455555</v>
      </c>
      <c r="B120" s="16">
        <v>1093.7825605573958</v>
      </c>
      <c r="C120" s="14" t="str">
        <f>INDEX(PolInst[Instr],MATCH(VALUE(LEFT('Figure 7'!A120,1)),PolInst[ID],0))</f>
        <v>FIT</v>
      </c>
      <c r="D120" s="14" t="str">
        <f>INDEX(Tabelle3[Techno],MATCH('Figure 7'!G120,Tabelle3[ID],0))</f>
        <v>Demand</v>
      </c>
      <c r="E120" s="15">
        <f>IFERROR(INDEX(Tabelle2[Shock_Strength],MATCH('Figure 7'!H120,Tabelle2[Shock_Strenght_ID],0)),0)</f>
        <v>-0.1</v>
      </c>
      <c r="F120" s="13" t="str">
        <f t="shared" si="11"/>
        <v>555455555</v>
      </c>
      <c r="G120" s="13">
        <f t="shared" si="12"/>
        <v>4</v>
      </c>
      <c r="H120" s="13">
        <f t="shared" si="13"/>
        <v>4</v>
      </c>
      <c r="I120" s="13">
        <v>4555455555</v>
      </c>
      <c r="J120" s="16">
        <v>653.08005431522281</v>
      </c>
      <c r="K120" s="13" t="b">
        <f t="shared" si="10"/>
        <v>1</v>
      </c>
      <c r="O120" s="13" t="s">
        <v>13</v>
      </c>
    </row>
    <row r="121" spans="1:15" x14ac:dyDescent="0.2">
      <c r="A121" s="13">
        <v>4555535555</v>
      </c>
      <c r="B121" s="16">
        <v>1503.6760485649447</v>
      </c>
      <c r="C121" s="14" t="str">
        <f>INDEX(PolInst[Instr],MATCH(VALUE(LEFT('Figure 7'!A121,1)),PolInst[ID],0))</f>
        <v>FIT</v>
      </c>
      <c r="D121" s="14" t="str">
        <f>INDEX(Tabelle3[Techno],MATCH('Figure 7'!G121,Tabelle3[ID],0))</f>
        <v>Solar</v>
      </c>
      <c r="E121" s="15">
        <f>IFERROR(INDEX(Tabelle2[Shock_Strength],MATCH('Figure 7'!H121,Tabelle2[Shock_Strenght_ID],0)),0)</f>
        <v>-0.2</v>
      </c>
      <c r="F121" s="13" t="str">
        <f t="shared" si="11"/>
        <v>555535555</v>
      </c>
      <c r="G121" s="13">
        <f t="shared" si="12"/>
        <v>5</v>
      </c>
      <c r="H121" s="13">
        <f t="shared" si="13"/>
        <v>3</v>
      </c>
      <c r="I121" s="13">
        <v>4555535555</v>
      </c>
      <c r="J121" s="16">
        <v>656.94711300215465</v>
      </c>
      <c r="K121" s="13" t="b">
        <f t="shared" si="10"/>
        <v>1</v>
      </c>
    </row>
    <row r="122" spans="1:15" x14ac:dyDescent="0.2">
      <c r="A122" s="13">
        <v>4555545555</v>
      </c>
      <c r="B122" s="16">
        <v>1503.6760485649447</v>
      </c>
      <c r="C122" s="14" t="str">
        <f>INDEX(PolInst[Instr],MATCH(VALUE(LEFT('Figure 7'!A122,1)),PolInst[ID],0))</f>
        <v>FIT</v>
      </c>
      <c r="D122" s="14" t="str">
        <f>INDEX(Tabelle3[Techno],MATCH('Figure 7'!G122,Tabelle3[ID],0))</f>
        <v>Solar</v>
      </c>
      <c r="E122" s="15">
        <f>IFERROR(INDEX(Tabelle2[Shock_Strength],MATCH('Figure 7'!H122,Tabelle2[Shock_Strenght_ID],0)),0)</f>
        <v>-0.1</v>
      </c>
      <c r="F122" s="13" t="str">
        <f t="shared" si="11"/>
        <v>555545555</v>
      </c>
      <c r="G122" s="13">
        <f t="shared" si="12"/>
        <v>5</v>
      </c>
      <c r="H122" s="13">
        <f t="shared" si="13"/>
        <v>4</v>
      </c>
      <c r="I122" s="13">
        <v>4555545555</v>
      </c>
      <c r="J122" s="16">
        <v>662.78515357561344</v>
      </c>
      <c r="K122" s="13" t="b">
        <f t="shared" si="10"/>
        <v>1</v>
      </c>
    </row>
    <row r="123" spans="1:15" x14ac:dyDescent="0.2">
      <c r="A123" s="13">
        <v>4555553555</v>
      </c>
      <c r="B123" s="16">
        <v>1503.6760485649447</v>
      </c>
      <c r="C123" s="14" t="str">
        <f>INDEX(PolInst[Instr],MATCH(VALUE(LEFT('Figure 7'!A123,1)),PolInst[ID],0))</f>
        <v>FIT</v>
      </c>
      <c r="D123" s="14" t="str">
        <f>INDEX(Tabelle3[Techno],MATCH('Figure 7'!G123,Tabelle3[ID],0))</f>
        <v>Wind_Onshore</v>
      </c>
      <c r="E123" s="15">
        <f>IFERROR(INDEX(Tabelle2[Shock_Strength],MATCH('Figure 7'!H123,Tabelle2[Shock_Strenght_ID],0)),0)</f>
        <v>-0.2</v>
      </c>
      <c r="F123" s="13" t="str">
        <f t="shared" si="11"/>
        <v>555553555</v>
      </c>
      <c r="G123" s="13">
        <f t="shared" si="12"/>
        <v>6</v>
      </c>
      <c r="H123" s="13">
        <f t="shared" si="13"/>
        <v>3</v>
      </c>
      <c r="I123" s="13">
        <v>4555553555</v>
      </c>
      <c r="J123" s="16">
        <v>656.6590017468011</v>
      </c>
      <c r="K123" s="13" t="b">
        <f t="shared" si="10"/>
        <v>1</v>
      </c>
    </row>
    <row r="124" spans="1:15" x14ac:dyDescent="0.2">
      <c r="A124" s="13">
        <v>4555554555</v>
      </c>
      <c r="B124" s="16">
        <v>1503.6760485649447</v>
      </c>
      <c r="C124" s="14" t="str">
        <f>INDEX(PolInst[Instr],MATCH(VALUE(LEFT('Figure 7'!A124,1)),PolInst[ID],0))</f>
        <v>FIT</v>
      </c>
      <c r="D124" s="14" t="str">
        <f>INDEX(Tabelle3[Techno],MATCH('Figure 7'!G124,Tabelle3[ID],0))</f>
        <v>Wind_Onshore</v>
      </c>
      <c r="E124" s="15">
        <f>IFERROR(INDEX(Tabelle2[Shock_Strength],MATCH('Figure 7'!H124,Tabelle2[Shock_Strenght_ID],0)),0)</f>
        <v>-0.1</v>
      </c>
      <c r="F124" s="13" t="str">
        <f t="shared" si="11"/>
        <v>555554555</v>
      </c>
      <c r="G124" s="13">
        <f t="shared" si="12"/>
        <v>6</v>
      </c>
      <c r="H124" s="13">
        <f t="shared" si="13"/>
        <v>4</v>
      </c>
      <c r="I124" s="13">
        <v>4555554555</v>
      </c>
      <c r="J124" s="16">
        <v>662.64109794793683</v>
      </c>
      <c r="K124" s="13" t="b">
        <f t="shared" si="10"/>
        <v>1</v>
      </c>
    </row>
    <row r="125" spans="1:15" x14ac:dyDescent="0.2">
      <c r="A125" s="13">
        <v>4555555355</v>
      </c>
      <c r="B125" s="16">
        <v>1503.6760485649447</v>
      </c>
      <c r="C125" s="14" t="str">
        <f>INDEX(PolInst[Instr],MATCH(VALUE(LEFT('Figure 7'!A125,1)),PolInst[ID],0))</f>
        <v>FIT</v>
      </c>
      <c r="D125" s="14" t="str">
        <f>INDEX(Tabelle3[Techno],MATCH('Figure 7'!G125,Tabelle3[ID],0))</f>
        <v>Wind_Offshore</v>
      </c>
      <c r="E125" s="15">
        <f>IFERROR(INDEX(Tabelle2[Shock_Strength],MATCH('Figure 7'!H125,Tabelle2[Shock_Strenght_ID],0)),0)</f>
        <v>-0.2</v>
      </c>
      <c r="F125" s="13" t="str">
        <f t="shared" si="11"/>
        <v>555555355</v>
      </c>
      <c r="G125" s="13">
        <f t="shared" si="12"/>
        <v>7</v>
      </c>
      <c r="H125" s="13">
        <f t="shared" si="13"/>
        <v>3</v>
      </c>
      <c r="I125" s="13">
        <v>4555555355</v>
      </c>
      <c r="J125" s="16">
        <v>650.3242653239007</v>
      </c>
      <c r="K125" s="13" t="b">
        <f t="shared" si="10"/>
        <v>1</v>
      </c>
    </row>
    <row r="126" spans="1:15" x14ac:dyDescent="0.2">
      <c r="A126" s="13">
        <v>4555555455</v>
      </c>
      <c r="B126" s="16">
        <v>1503.6760485649447</v>
      </c>
      <c r="C126" s="14" t="str">
        <f>INDEX(PolInst[Instr],MATCH(VALUE(LEFT('Figure 7'!A126,1)),PolInst[ID],0))</f>
        <v>FIT</v>
      </c>
      <c r="D126" s="14" t="str">
        <f>INDEX(Tabelle3[Techno],MATCH('Figure 7'!G126,Tabelle3[ID],0))</f>
        <v>Wind_Offshore</v>
      </c>
      <c r="E126" s="15">
        <f>IFERROR(INDEX(Tabelle2[Shock_Strength],MATCH('Figure 7'!H126,Tabelle2[Shock_Strenght_ID],0)),0)</f>
        <v>-0.1</v>
      </c>
      <c r="F126" s="13" t="str">
        <f t="shared" si="11"/>
        <v>555555455</v>
      </c>
      <c r="G126" s="13">
        <f t="shared" si="12"/>
        <v>7</v>
      </c>
      <c r="H126" s="13">
        <f t="shared" si="13"/>
        <v>4</v>
      </c>
      <c r="I126" s="13">
        <v>4555555455</v>
      </c>
      <c r="J126" s="16">
        <v>659.47372973648658</v>
      </c>
      <c r="K126" s="13" t="b">
        <f t="shared" si="10"/>
        <v>1</v>
      </c>
    </row>
    <row r="127" spans="1:15" x14ac:dyDescent="0.2">
      <c r="A127" s="13">
        <v>4555555535</v>
      </c>
      <c r="B127" s="16">
        <v>1477.6181517922635</v>
      </c>
      <c r="C127" s="14" t="str">
        <f>INDEX(PolInst[Instr],MATCH(VALUE(LEFT('Figure 7'!A127,1)),PolInst[ID],0))</f>
        <v>FIT</v>
      </c>
      <c r="D127" s="14" t="str">
        <f>INDEX(Tabelle3[Techno],MATCH('Figure 7'!G127,Tabelle3[ID],0))</f>
        <v>Lit_Ion</v>
      </c>
      <c r="E127" s="15">
        <f>IFERROR(INDEX(Tabelle2[Shock_Strength],MATCH('Figure 7'!H127,Tabelle2[Shock_Strenght_ID],0)),0)</f>
        <v>-0.2</v>
      </c>
      <c r="F127" s="13" t="str">
        <f t="shared" si="11"/>
        <v>555555535</v>
      </c>
      <c r="G127" s="13">
        <f t="shared" si="12"/>
        <v>8</v>
      </c>
      <c r="H127" s="13">
        <f t="shared" si="13"/>
        <v>3</v>
      </c>
      <c r="I127" s="13">
        <v>4555555535</v>
      </c>
      <c r="J127" s="16">
        <v>667.76401542089093</v>
      </c>
      <c r="K127" s="13" t="b">
        <f t="shared" si="10"/>
        <v>1</v>
      </c>
    </row>
    <row r="128" spans="1:15" x14ac:dyDescent="0.2">
      <c r="A128" s="13">
        <v>4555555545</v>
      </c>
      <c r="B128" s="16">
        <v>1488.8823758270275</v>
      </c>
      <c r="C128" s="14" t="str">
        <f>INDEX(PolInst[Instr],MATCH(VALUE(LEFT('Figure 7'!A128,1)),PolInst[ID],0))</f>
        <v>FIT</v>
      </c>
      <c r="D128" s="14" t="str">
        <f>INDEX(Tabelle3[Techno],MATCH('Figure 7'!G128,Tabelle3[ID],0))</f>
        <v>Lit_Ion</v>
      </c>
      <c r="E128" s="15">
        <f>IFERROR(INDEX(Tabelle2[Shock_Strength],MATCH('Figure 7'!H128,Tabelle2[Shock_Strenght_ID],0)),0)</f>
        <v>-0.1</v>
      </c>
      <c r="F128" s="13" t="str">
        <f t="shared" si="11"/>
        <v>555555545</v>
      </c>
      <c r="G128" s="13">
        <f t="shared" si="12"/>
        <v>8</v>
      </c>
      <c r="H128" s="13">
        <f t="shared" si="13"/>
        <v>4</v>
      </c>
      <c r="I128" s="13">
        <v>4555555545</v>
      </c>
      <c r="J128" s="16">
        <v>668.31274496904666</v>
      </c>
      <c r="K128" s="13" t="b">
        <f t="shared" si="10"/>
        <v>1</v>
      </c>
    </row>
    <row r="129" spans="1:24" x14ac:dyDescent="0.2">
      <c r="A129" s="13">
        <v>4555555553</v>
      </c>
      <c r="B129" s="16">
        <v>1346.7920845380429</v>
      </c>
      <c r="C129" s="14" t="str">
        <f>INDEX(PolInst[Instr],MATCH(VALUE(LEFT('Figure 7'!A129,1)),PolInst[ID],0))</f>
        <v>FIT</v>
      </c>
      <c r="D129" s="14" t="str">
        <f>INDEX(Tabelle3[Techno],MATCH('Figure 7'!G129,Tabelle3[ID],0))</f>
        <v>PSH</v>
      </c>
      <c r="E129" s="15">
        <f>IFERROR(INDEX(Tabelle2[Shock_Strength],MATCH('Figure 7'!H129,Tabelle2[Shock_Strenght_ID],0)),0)</f>
        <v>-0.2</v>
      </c>
      <c r="F129" s="13" t="str">
        <f t="shared" si="11"/>
        <v>555555553</v>
      </c>
      <c r="G129" s="13">
        <f t="shared" si="12"/>
        <v>9</v>
      </c>
      <c r="H129" s="13">
        <f t="shared" si="13"/>
        <v>3</v>
      </c>
      <c r="I129" s="13">
        <v>4555555553</v>
      </c>
      <c r="J129" s="16">
        <v>666.62981688607533</v>
      </c>
      <c r="K129" s="13" t="b">
        <f t="shared" si="10"/>
        <v>1</v>
      </c>
    </row>
    <row r="130" spans="1:24" x14ac:dyDescent="0.2">
      <c r="A130" s="13">
        <v>4555555554</v>
      </c>
      <c r="B130" s="16">
        <v>1406.5648152026122</v>
      </c>
      <c r="C130" s="14" t="str">
        <f>INDEX(PolInst[Instr],MATCH(VALUE(LEFT('Figure 7'!A130,1)),PolInst[ID],0))</f>
        <v>FIT</v>
      </c>
      <c r="D130" s="14" t="str">
        <f>INDEX(Tabelle3[Techno],MATCH('Figure 7'!G130,Tabelle3[ID],0))</f>
        <v>PSH</v>
      </c>
      <c r="E130" s="15">
        <f>IFERROR(INDEX(Tabelle2[Shock_Strength],MATCH('Figure 7'!H130,Tabelle2[Shock_Strenght_ID],0)),0)</f>
        <v>-0.1</v>
      </c>
      <c r="F130" s="13" t="str">
        <f t="shared" ref="F130:F149" si="14">MID(A130,2,99)</f>
        <v>555555554</v>
      </c>
      <c r="G130" s="13">
        <f t="shared" ref="G130:G149" si="15">IFERROR(FIND(3,F130),0)+IFERROR(FIND(4,F130),0)+IFERROR(FIND(6,F130),0)+IFERROR(FIND(7,F130),0)</f>
        <v>9</v>
      </c>
      <c r="H130" s="13">
        <f t="shared" ref="H130:H149" si="16">VALUE(MID(F130,G130,1))</f>
        <v>4</v>
      </c>
      <c r="I130" s="13">
        <v>4555555554</v>
      </c>
      <c r="J130" s="16">
        <v>667.93842105688839</v>
      </c>
      <c r="K130" s="13" t="b">
        <f t="shared" si="10"/>
        <v>1</v>
      </c>
    </row>
    <row r="131" spans="1:24" x14ac:dyDescent="0.2">
      <c r="A131" s="13">
        <v>4555555555</v>
      </c>
      <c r="B131" s="16">
        <v>1503.6760485649447</v>
      </c>
      <c r="C131" s="14" t="str">
        <f>INDEX(PolInst[Instr],MATCH(VALUE(LEFT('Figure 7'!A131,1)),PolInst[ID],0))</f>
        <v>FIT</v>
      </c>
      <c r="D131" s="14" t="str">
        <f>INDEX(Tabelle3[Techno],MATCH('Figure 7'!G131,Tabelle3[ID],0))</f>
        <v>no</v>
      </c>
      <c r="E131" s="15">
        <f>IFERROR(INDEX(Tabelle2[Shock_Strength],MATCH('Figure 7'!H131,Tabelle2[Shock_Strenght_ID],0)),0)</f>
        <v>0</v>
      </c>
      <c r="F131" s="13" t="str">
        <f t="shared" si="14"/>
        <v>555555555</v>
      </c>
      <c r="G131" s="13">
        <f t="shared" si="15"/>
        <v>0</v>
      </c>
      <c r="H131" s="13">
        <v>0</v>
      </c>
      <c r="I131" s="13">
        <v>4555555555</v>
      </c>
      <c r="J131" s="16">
        <v>668.62319414907245</v>
      </c>
      <c r="K131" s="13" t="b">
        <f t="shared" ref="K131:K149" si="17">(A131=I131)</f>
        <v>1</v>
      </c>
      <c r="X131" s="13" t="s">
        <v>14</v>
      </c>
    </row>
    <row r="132" spans="1:24" x14ac:dyDescent="0.2">
      <c r="A132" s="13">
        <v>4555555556</v>
      </c>
      <c r="B132" s="16">
        <v>1548.334923074543</v>
      </c>
      <c r="C132" s="14" t="str">
        <f>INDEX(PolInst[Instr],MATCH(VALUE(LEFT('Figure 7'!A132,1)),PolInst[ID],0))</f>
        <v>FIT</v>
      </c>
      <c r="D132" s="14" t="str">
        <f>INDEX(Tabelle3[Techno],MATCH('Figure 7'!G132,Tabelle3[ID],0))</f>
        <v>PSH</v>
      </c>
      <c r="E132" s="15">
        <f>IFERROR(INDEX(Tabelle2[Shock_Strength],MATCH('Figure 7'!H132,Tabelle2[Shock_Strenght_ID],0)),0)</f>
        <v>0.1</v>
      </c>
      <c r="F132" s="13" t="str">
        <f t="shared" si="14"/>
        <v>555555556</v>
      </c>
      <c r="G132" s="13">
        <f t="shared" si="15"/>
        <v>9</v>
      </c>
      <c r="H132" s="13">
        <f t="shared" si="16"/>
        <v>6</v>
      </c>
      <c r="I132" s="13">
        <v>4555555556</v>
      </c>
      <c r="J132" s="16">
        <v>668.75946697024392</v>
      </c>
      <c r="K132" s="13" t="b">
        <f t="shared" si="17"/>
        <v>1</v>
      </c>
    </row>
    <row r="133" spans="1:24" x14ac:dyDescent="0.2">
      <c r="A133" s="13">
        <v>4555555557</v>
      </c>
      <c r="B133" s="16">
        <v>1548.156172711803</v>
      </c>
      <c r="C133" s="14" t="str">
        <f>INDEX(PolInst[Instr],MATCH(VALUE(LEFT('Figure 7'!A133,1)),PolInst[ID],0))</f>
        <v>FIT</v>
      </c>
      <c r="D133" s="14" t="str">
        <f>INDEX(Tabelle3[Techno],MATCH('Figure 7'!G133,Tabelle3[ID],0))</f>
        <v>PSH</v>
      </c>
      <c r="E133" s="15">
        <f>IFERROR(INDEX(Tabelle2[Shock_Strength],MATCH('Figure 7'!H133,Tabelle2[Shock_Strenght_ID],0)),0)</f>
        <v>0.2</v>
      </c>
      <c r="F133" s="13" t="str">
        <f t="shared" si="14"/>
        <v>555555557</v>
      </c>
      <c r="G133" s="13">
        <f t="shared" si="15"/>
        <v>9</v>
      </c>
      <c r="H133" s="13">
        <f t="shared" si="16"/>
        <v>7</v>
      </c>
      <c r="I133" s="13">
        <v>4555555557</v>
      </c>
      <c r="J133" s="16">
        <v>668.76016888000265</v>
      </c>
      <c r="K133" s="13" t="b">
        <f t="shared" si="17"/>
        <v>1</v>
      </c>
    </row>
    <row r="134" spans="1:24" x14ac:dyDescent="0.2">
      <c r="A134" s="13">
        <v>4555555565</v>
      </c>
      <c r="B134" s="16">
        <v>1503.6784584674585</v>
      </c>
      <c r="C134" s="14" t="str">
        <f>INDEX(PolInst[Instr],MATCH(VALUE(LEFT('Figure 7'!A134,1)),PolInst[ID],0))</f>
        <v>FIT</v>
      </c>
      <c r="D134" s="14" t="str">
        <f>INDEX(Tabelle3[Techno],MATCH('Figure 7'!G134,Tabelle3[ID],0))</f>
        <v>Lit_Ion</v>
      </c>
      <c r="E134" s="15">
        <f>IFERROR(INDEX(Tabelle2[Shock_Strength],MATCH('Figure 7'!H134,Tabelle2[Shock_Strenght_ID],0)),0)</f>
        <v>0.1</v>
      </c>
      <c r="F134" s="13" t="str">
        <f t="shared" si="14"/>
        <v>555555565</v>
      </c>
      <c r="G134" s="13">
        <f t="shared" si="15"/>
        <v>8</v>
      </c>
      <c r="H134" s="13">
        <f t="shared" si="16"/>
        <v>6</v>
      </c>
      <c r="I134" s="13">
        <v>4555555565</v>
      </c>
      <c r="J134" s="16">
        <v>668.69661030775876</v>
      </c>
      <c r="K134" s="13" t="b">
        <f t="shared" si="17"/>
        <v>1</v>
      </c>
    </row>
    <row r="135" spans="1:24" x14ac:dyDescent="0.2">
      <c r="A135" s="13">
        <v>4555555575</v>
      </c>
      <c r="B135" s="16">
        <v>1507.5925561083723</v>
      </c>
      <c r="C135" s="14" t="str">
        <f>INDEX(PolInst[Instr],MATCH(VALUE(LEFT('Figure 7'!A135,1)),PolInst[ID],0))</f>
        <v>FIT</v>
      </c>
      <c r="D135" s="14" t="str">
        <f>INDEX(Tabelle3[Techno],MATCH('Figure 7'!G135,Tabelle3[ID],0))</f>
        <v>Lit_Ion</v>
      </c>
      <c r="E135" s="15">
        <f>IFERROR(INDEX(Tabelle2[Shock_Strength],MATCH('Figure 7'!H135,Tabelle2[Shock_Strenght_ID],0)),0)</f>
        <v>0.2</v>
      </c>
      <c r="F135" s="13" t="str">
        <f t="shared" si="14"/>
        <v>555555575</v>
      </c>
      <c r="G135" s="13">
        <f t="shared" si="15"/>
        <v>8</v>
      </c>
      <c r="H135" s="13">
        <f t="shared" si="16"/>
        <v>7</v>
      </c>
      <c r="I135" s="13">
        <v>4555555575</v>
      </c>
      <c r="J135" s="16">
        <v>668.74326289778082</v>
      </c>
      <c r="K135" s="13" t="b">
        <f t="shared" si="17"/>
        <v>1</v>
      </c>
    </row>
    <row r="136" spans="1:24" x14ac:dyDescent="0.2">
      <c r="A136" s="13">
        <v>4555555655</v>
      </c>
      <c r="B136" s="16">
        <v>1503.6760485649447</v>
      </c>
      <c r="C136" s="14" t="str">
        <f>INDEX(PolInst[Instr],MATCH(VALUE(LEFT('Figure 7'!A136,1)),PolInst[ID],0))</f>
        <v>FIT</v>
      </c>
      <c r="D136" s="14" t="str">
        <f>INDEX(Tabelle3[Techno],MATCH('Figure 7'!G136,Tabelle3[ID],0))</f>
        <v>Wind_Offshore</v>
      </c>
      <c r="E136" s="15">
        <f>IFERROR(INDEX(Tabelle2[Shock_Strength],MATCH('Figure 7'!H136,Tabelle2[Shock_Strenght_ID],0)),0)</f>
        <v>0.1</v>
      </c>
      <c r="F136" s="13" t="str">
        <f t="shared" si="14"/>
        <v>555555655</v>
      </c>
      <c r="G136" s="13">
        <f t="shared" si="15"/>
        <v>7</v>
      </c>
      <c r="H136" s="13">
        <f t="shared" si="16"/>
        <v>6</v>
      </c>
      <c r="I136" s="13">
        <v>4555555655</v>
      </c>
      <c r="J136" s="16">
        <v>677.77265856165786</v>
      </c>
      <c r="K136" s="13" t="b">
        <f t="shared" si="17"/>
        <v>1</v>
      </c>
    </row>
    <row r="137" spans="1:24" x14ac:dyDescent="0.2">
      <c r="A137" s="13">
        <v>4555555755</v>
      </c>
      <c r="B137" s="16">
        <v>1503.6760485649447</v>
      </c>
      <c r="C137" s="14" t="str">
        <f>INDEX(PolInst[Instr],MATCH(VALUE(LEFT('Figure 7'!A137,1)),PolInst[ID],0))</f>
        <v>FIT</v>
      </c>
      <c r="D137" s="14" t="str">
        <f>INDEX(Tabelle3[Techno],MATCH('Figure 7'!G137,Tabelle3[ID],0))</f>
        <v>Wind_Offshore</v>
      </c>
      <c r="E137" s="15">
        <f>IFERROR(INDEX(Tabelle2[Shock_Strength],MATCH('Figure 7'!H137,Tabelle2[Shock_Strenght_ID],0)),0)</f>
        <v>0.2</v>
      </c>
      <c r="F137" s="13" t="str">
        <f t="shared" si="14"/>
        <v>555555755</v>
      </c>
      <c r="G137" s="13">
        <f t="shared" si="15"/>
        <v>7</v>
      </c>
      <c r="H137" s="13">
        <f t="shared" si="16"/>
        <v>7</v>
      </c>
      <c r="I137" s="13">
        <v>4555555755</v>
      </c>
      <c r="J137" s="16">
        <v>686.92212297424385</v>
      </c>
      <c r="K137" s="13" t="b">
        <f t="shared" si="17"/>
        <v>1</v>
      </c>
    </row>
    <row r="138" spans="1:24" x14ac:dyDescent="0.2">
      <c r="A138" s="13">
        <v>4555556555</v>
      </c>
      <c r="B138" s="16">
        <v>1503.6760485649447</v>
      </c>
      <c r="C138" s="14" t="str">
        <f>INDEX(PolInst[Instr],MATCH(VALUE(LEFT('Figure 7'!A138,1)),PolInst[ID],0))</f>
        <v>FIT</v>
      </c>
      <c r="D138" s="14" t="str">
        <f>INDEX(Tabelle3[Techno],MATCH('Figure 7'!G138,Tabelle3[ID],0))</f>
        <v>Wind_Onshore</v>
      </c>
      <c r="E138" s="15">
        <f>IFERROR(INDEX(Tabelle2[Shock_Strength],MATCH('Figure 7'!H138,Tabelle2[Shock_Strenght_ID],0)),0)</f>
        <v>0.1</v>
      </c>
      <c r="F138" s="13" t="str">
        <f t="shared" si="14"/>
        <v>555556555</v>
      </c>
      <c r="G138" s="13">
        <f t="shared" si="15"/>
        <v>6</v>
      </c>
      <c r="H138" s="13">
        <f t="shared" si="16"/>
        <v>6</v>
      </c>
      <c r="I138" s="13">
        <v>4555556555</v>
      </c>
      <c r="J138" s="16">
        <v>674.60529035020784</v>
      </c>
      <c r="K138" s="13" t="b">
        <f t="shared" si="17"/>
        <v>1</v>
      </c>
    </row>
    <row r="139" spans="1:24" x14ac:dyDescent="0.2">
      <c r="A139" s="13">
        <v>4555557555</v>
      </c>
      <c r="B139" s="16">
        <v>1503.6760485649447</v>
      </c>
      <c r="C139" s="14" t="str">
        <f>INDEX(PolInst[Instr],MATCH(VALUE(LEFT('Figure 7'!A139,1)),PolInst[ID],0))</f>
        <v>FIT</v>
      </c>
      <c r="D139" s="14" t="str">
        <f>INDEX(Tabelle3[Techno],MATCH('Figure 7'!G139,Tabelle3[ID],0))</f>
        <v>Wind_Onshore</v>
      </c>
      <c r="E139" s="15">
        <f>IFERROR(INDEX(Tabelle2[Shock_Strength],MATCH('Figure 7'!H139,Tabelle2[Shock_Strenght_ID],0)),0)</f>
        <v>0.2</v>
      </c>
      <c r="F139" s="13" t="str">
        <f t="shared" si="14"/>
        <v>555557555</v>
      </c>
      <c r="G139" s="13">
        <f t="shared" si="15"/>
        <v>6</v>
      </c>
      <c r="H139" s="13">
        <f t="shared" si="16"/>
        <v>7</v>
      </c>
      <c r="I139" s="13">
        <v>4555557555</v>
      </c>
      <c r="J139" s="16">
        <v>680.58738655134323</v>
      </c>
      <c r="K139" s="13" t="b">
        <f t="shared" si="17"/>
        <v>1</v>
      </c>
    </row>
    <row r="140" spans="1:24" x14ac:dyDescent="0.2">
      <c r="A140" s="13">
        <v>4555565555</v>
      </c>
      <c r="B140" s="16">
        <v>1503.6760485649447</v>
      </c>
      <c r="C140" s="14" t="str">
        <f>INDEX(PolInst[Instr],MATCH(VALUE(LEFT('Figure 7'!A140,1)),PolInst[ID],0))</f>
        <v>FIT</v>
      </c>
      <c r="D140" s="14" t="str">
        <f>INDEX(Tabelle3[Techno],MATCH('Figure 7'!G140,Tabelle3[ID],0))</f>
        <v>Solar</v>
      </c>
      <c r="E140" s="15">
        <f>IFERROR(INDEX(Tabelle2[Shock_Strength],MATCH('Figure 7'!H140,Tabelle2[Shock_Strenght_ID],0)),0)</f>
        <v>0.1</v>
      </c>
      <c r="F140" s="13" t="str">
        <f t="shared" si="14"/>
        <v>555565555</v>
      </c>
      <c r="G140" s="13">
        <f t="shared" si="15"/>
        <v>5</v>
      </c>
      <c r="H140" s="13">
        <f t="shared" si="16"/>
        <v>6</v>
      </c>
      <c r="I140" s="13">
        <v>4555565555</v>
      </c>
      <c r="J140" s="16">
        <v>674.46123472253112</v>
      </c>
      <c r="K140" s="13" t="b">
        <f t="shared" si="17"/>
        <v>1</v>
      </c>
    </row>
    <row r="141" spans="1:24" x14ac:dyDescent="0.2">
      <c r="A141" s="13">
        <v>4555575555</v>
      </c>
      <c r="B141" s="16">
        <v>1503.6760485649447</v>
      </c>
      <c r="C141" s="14" t="str">
        <f>INDEX(PolInst[Instr],MATCH(VALUE(LEFT('Figure 7'!A141,1)),PolInst[ID],0))</f>
        <v>FIT</v>
      </c>
      <c r="D141" s="14" t="str">
        <f>INDEX(Tabelle3[Techno],MATCH('Figure 7'!G141,Tabelle3[ID],0))</f>
        <v>Solar</v>
      </c>
      <c r="E141" s="15">
        <f>IFERROR(INDEX(Tabelle2[Shock_Strength],MATCH('Figure 7'!H141,Tabelle2[Shock_Strenght_ID],0)),0)</f>
        <v>0.2</v>
      </c>
      <c r="F141" s="13" t="str">
        <f t="shared" si="14"/>
        <v>555575555</v>
      </c>
      <c r="G141" s="13">
        <f t="shared" si="15"/>
        <v>5</v>
      </c>
      <c r="H141" s="13">
        <f t="shared" si="16"/>
        <v>7</v>
      </c>
      <c r="I141" s="13">
        <v>4555575555</v>
      </c>
      <c r="J141" s="16">
        <v>680.29927529598979</v>
      </c>
      <c r="K141" s="13" t="b">
        <f t="shared" si="17"/>
        <v>1</v>
      </c>
    </row>
    <row r="142" spans="1:24" x14ac:dyDescent="0.2">
      <c r="A142" s="13">
        <v>4555655555</v>
      </c>
      <c r="B142" s="16">
        <v>1964.6317521515073</v>
      </c>
      <c r="C142" s="14" t="str">
        <f>INDEX(PolInst[Instr],MATCH(VALUE(LEFT('Figure 7'!A142,1)),PolInst[ID],0))</f>
        <v>FIT</v>
      </c>
      <c r="D142" s="14" t="str">
        <f>INDEX(Tabelle3[Techno],MATCH('Figure 7'!G142,Tabelle3[ID],0))</f>
        <v>Demand</v>
      </c>
      <c r="E142" s="15">
        <f>IFERROR(INDEX(Tabelle2[Shock_Strength],MATCH('Figure 7'!H142,Tabelle2[Shock_Strenght_ID],0)),0)</f>
        <v>0.1</v>
      </c>
      <c r="F142" s="13" t="str">
        <f t="shared" si="14"/>
        <v>555655555</v>
      </c>
      <c r="G142" s="13">
        <f t="shared" si="15"/>
        <v>4</v>
      </c>
      <c r="H142" s="13">
        <f t="shared" si="16"/>
        <v>6</v>
      </c>
      <c r="I142" s="13">
        <v>4555655555</v>
      </c>
      <c r="J142" s="16">
        <v>684.89578160812266</v>
      </c>
      <c r="K142" s="13" t="b">
        <f t="shared" si="17"/>
        <v>1</v>
      </c>
    </row>
    <row r="143" spans="1:24" x14ac:dyDescent="0.2">
      <c r="A143" s="13">
        <v>4555755555</v>
      </c>
      <c r="B143" s="16">
        <v>2507.7373677316536</v>
      </c>
      <c r="C143" s="14" t="str">
        <f>INDEX(PolInst[Instr],MATCH(VALUE(LEFT('Figure 7'!A143,1)),PolInst[ID],0))</f>
        <v>FIT</v>
      </c>
      <c r="D143" s="14" t="str">
        <f>INDEX(Tabelle3[Techno],MATCH('Figure 7'!G143,Tabelle3[ID],0))</f>
        <v>Demand</v>
      </c>
      <c r="E143" s="15">
        <f>IFERROR(INDEX(Tabelle2[Shock_Strength],MATCH('Figure 7'!H143,Tabelle2[Shock_Strenght_ID],0)),0)</f>
        <v>0.2</v>
      </c>
      <c r="F143" s="13" t="str">
        <f t="shared" si="14"/>
        <v>555755555</v>
      </c>
      <c r="G143" s="13">
        <f t="shared" si="15"/>
        <v>4</v>
      </c>
      <c r="H143" s="13">
        <f t="shared" si="16"/>
        <v>7</v>
      </c>
      <c r="I143" s="13">
        <v>4555755555</v>
      </c>
      <c r="J143" s="16">
        <v>701.6225332803009</v>
      </c>
      <c r="K143" s="13" t="b">
        <f t="shared" si="17"/>
        <v>1</v>
      </c>
    </row>
    <row r="144" spans="1:24" x14ac:dyDescent="0.2">
      <c r="A144" s="13">
        <v>4556555555</v>
      </c>
      <c r="B144" s="16">
        <v>1503.6760133773234</v>
      </c>
      <c r="C144" s="14" t="str">
        <f>INDEX(PolInst[Instr],MATCH(VALUE(LEFT('Figure 7'!A144,1)),PolInst[ID],0))</f>
        <v>FIT</v>
      </c>
      <c r="D144" s="14" t="str">
        <f>INDEX(Tabelle3[Techno],MATCH('Figure 7'!G144,Tabelle3[ID],0))</f>
        <v>Hardcoal</v>
      </c>
      <c r="E144" s="15">
        <f>IFERROR(INDEX(Tabelle2[Shock_Strength],MATCH('Figure 7'!H144,Tabelle2[Shock_Strenght_ID],0)),0)</f>
        <v>0.1</v>
      </c>
      <c r="F144" s="13" t="str">
        <f t="shared" si="14"/>
        <v>556555555</v>
      </c>
      <c r="G144" s="13">
        <f t="shared" si="15"/>
        <v>3</v>
      </c>
      <c r="H144" s="13">
        <f t="shared" si="16"/>
        <v>6</v>
      </c>
      <c r="I144" s="13">
        <v>4556555555</v>
      </c>
      <c r="J144" s="16">
        <v>668.62319404025334</v>
      </c>
      <c r="K144" s="13" t="b">
        <f t="shared" si="17"/>
        <v>1</v>
      </c>
    </row>
    <row r="145" spans="1:24" x14ac:dyDescent="0.2">
      <c r="A145" s="13">
        <v>4557555555</v>
      </c>
      <c r="B145" s="16">
        <v>1503.6759982112908</v>
      </c>
      <c r="C145" s="14" t="str">
        <f>INDEX(PolInst[Instr],MATCH(VALUE(LEFT('Figure 7'!A145,1)),PolInst[ID],0))</f>
        <v>FIT</v>
      </c>
      <c r="D145" s="14" t="str">
        <f>INDEX(Tabelle3[Techno],MATCH('Figure 7'!G145,Tabelle3[ID],0))</f>
        <v>Hardcoal</v>
      </c>
      <c r="E145" s="15">
        <f>IFERROR(INDEX(Tabelle2[Shock_Strength],MATCH('Figure 7'!H145,Tabelle2[Shock_Strenght_ID],0)),0)</f>
        <v>0.2</v>
      </c>
      <c r="F145" s="13" t="str">
        <f t="shared" si="14"/>
        <v>557555555</v>
      </c>
      <c r="G145" s="13">
        <f t="shared" si="15"/>
        <v>3</v>
      </c>
      <c r="H145" s="13">
        <f t="shared" si="16"/>
        <v>7</v>
      </c>
      <c r="I145" s="13">
        <v>4557555555</v>
      </c>
      <c r="J145" s="16">
        <v>668.62319393988162</v>
      </c>
      <c r="K145" s="13" t="b">
        <f t="shared" si="17"/>
        <v>1</v>
      </c>
    </row>
    <row r="146" spans="1:24" x14ac:dyDescent="0.2">
      <c r="A146" s="13">
        <v>4565555555</v>
      </c>
      <c r="B146" s="16">
        <v>1521.0415608353153</v>
      </c>
      <c r="C146" s="14" t="str">
        <f>INDEX(PolInst[Instr],MATCH(VALUE(LEFT('Figure 7'!A146,1)),PolInst[ID],0))</f>
        <v>FIT</v>
      </c>
      <c r="D146" s="14" t="str">
        <f>INDEX(Tabelle3[Techno],MATCH('Figure 7'!G146,Tabelle3[ID],0))</f>
        <v>Gas</v>
      </c>
      <c r="E146" s="15">
        <f>IFERROR(INDEX(Tabelle2[Shock_Strength],MATCH('Figure 7'!H146,Tabelle2[Shock_Strenght_ID],0)),0)</f>
        <v>0.1</v>
      </c>
      <c r="F146" s="13" t="str">
        <f t="shared" si="14"/>
        <v>565555555</v>
      </c>
      <c r="G146" s="13">
        <f t="shared" si="15"/>
        <v>2</v>
      </c>
      <c r="H146" s="13">
        <f t="shared" si="16"/>
        <v>6</v>
      </c>
      <c r="I146" s="13">
        <v>4565555555</v>
      </c>
      <c r="J146" s="16">
        <v>669.98802165333086</v>
      </c>
      <c r="K146" s="13" t="b">
        <f t="shared" si="17"/>
        <v>1</v>
      </c>
    </row>
    <row r="147" spans="1:24" x14ac:dyDescent="0.2">
      <c r="A147" s="13">
        <v>4575555555</v>
      </c>
      <c r="B147" s="16">
        <v>1551.0557215161055</v>
      </c>
      <c r="C147" s="14" t="str">
        <f>INDEX(PolInst[Instr],MATCH(VALUE(LEFT('Figure 7'!A147,1)),PolInst[ID],0))</f>
        <v>FIT</v>
      </c>
      <c r="D147" s="14" t="str">
        <f>INDEX(Tabelle3[Techno],MATCH('Figure 7'!G147,Tabelle3[ID],0))</f>
        <v>Gas</v>
      </c>
      <c r="E147" s="15">
        <f>IFERROR(INDEX(Tabelle2[Shock_Strength],MATCH('Figure 7'!H147,Tabelle2[Shock_Strenght_ID],0)),0)</f>
        <v>0.2</v>
      </c>
      <c r="F147" s="13" t="str">
        <f t="shared" si="14"/>
        <v>575555555</v>
      </c>
      <c r="G147" s="13">
        <f t="shared" si="15"/>
        <v>2</v>
      </c>
      <c r="H147" s="13">
        <f t="shared" si="16"/>
        <v>7</v>
      </c>
      <c r="I147" s="13">
        <v>4575555555</v>
      </c>
      <c r="J147" s="16">
        <v>671.14018116820148</v>
      </c>
      <c r="K147" s="13" t="b">
        <f t="shared" si="17"/>
        <v>1</v>
      </c>
    </row>
    <row r="148" spans="1:24" x14ac:dyDescent="0.2">
      <c r="A148" s="13">
        <v>4655555555</v>
      </c>
      <c r="B148" s="16">
        <v>1483.8932654419939</v>
      </c>
      <c r="C148" s="14" t="str">
        <f>INDEX(PolInst[Instr],MATCH(VALUE(LEFT('Figure 7'!A148,1)),PolInst[ID],0))</f>
        <v>FIT</v>
      </c>
      <c r="D148" s="14" t="str">
        <f>INDEX(Tabelle3[Techno],MATCH('Figure 7'!G148,Tabelle3[ID],0))</f>
        <v>Lignite</v>
      </c>
      <c r="E148" s="15">
        <f>IFERROR(INDEX(Tabelle2[Shock_Strength],MATCH('Figure 7'!H148,Tabelle2[Shock_Strenght_ID],0)),0)</f>
        <v>0.1</v>
      </c>
      <c r="F148" s="13" t="str">
        <f t="shared" si="14"/>
        <v>655555555</v>
      </c>
      <c r="G148" s="13">
        <f t="shared" si="15"/>
        <v>1</v>
      </c>
      <c r="H148" s="13">
        <f t="shared" si="16"/>
        <v>6</v>
      </c>
      <c r="I148" s="13">
        <v>4655555555</v>
      </c>
      <c r="J148" s="16">
        <v>669.45782113910604</v>
      </c>
      <c r="K148" s="13" t="b">
        <f t="shared" si="17"/>
        <v>1</v>
      </c>
    </row>
    <row r="149" spans="1:24" x14ac:dyDescent="0.2">
      <c r="A149" s="13">
        <v>4755555555</v>
      </c>
      <c r="B149" s="16">
        <v>1468.0995185073084</v>
      </c>
      <c r="C149" s="14" t="str">
        <f>INDEX(PolInst[Instr],MATCH(VALUE(LEFT('Figure 7'!A149,1)),PolInst[ID],0))</f>
        <v>FIT</v>
      </c>
      <c r="D149" s="14" t="str">
        <f>INDEX(Tabelle3[Techno],MATCH('Figure 7'!G149,Tabelle3[ID],0))</f>
        <v>Lignite</v>
      </c>
      <c r="E149" s="15">
        <f>IFERROR(INDEX(Tabelle2[Shock_Strength],MATCH('Figure 7'!H149,Tabelle2[Shock_Strenght_ID],0)),0)</f>
        <v>0.2</v>
      </c>
      <c r="F149" s="13" t="str">
        <f t="shared" si="14"/>
        <v>755555555</v>
      </c>
      <c r="G149" s="13">
        <f t="shared" si="15"/>
        <v>1</v>
      </c>
      <c r="H149" s="13">
        <f t="shared" si="16"/>
        <v>7</v>
      </c>
      <c r="I149" s="13">
        <v>4755555555</v>
      </c>
      <c r="J149" s="16">
        <v>670.2724339973812</v>
      </c>
      <c r="K149" s="13" t="b">
        <f t="shared" si="17"/>
        <v>1</v>
      </c>
    </row>
    <row r="153" spans="1:24" x14ac:dyDescent="0.2">
      <c r="O153" s="13" t="s">
        <v>48</v>
      </c>
    </row>
    <row r="154" spans="1:24" x14ac:dyDescent="0.2">
      <c r="X154" s="13" t="s">
        <v>44</v>
      </c>
    </row>
    <row r="161" spans="19:19" x14ac:dyDescent="0.2">
      <c r="S161" s="13" t="s">
        <v>49</v>
      </c>
    </row>
  </sheetData>
  <autoFilter ref="A1:X1" xr:uid="{65E2CBAD-D839-FE4F-9E01-D67C3B37C4DB}"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D7B99-0643-A842-9A7C-8CAFAA9957E9}">
  <dimension ref="A1:K149"/>
  <sheetViews>
    <sheetView workbookViewId="0">
      <selection activeCell="F4" sqref="F4"/>
    </sheetView>
  </sheetViews>
  <sheetFormatPr baseColWidth="10" defaultRowHeight="15" x14ac:dyDescent="0.2"/>
  <cols>
    <col min="1" max="1" width="11.1640625" style="13" bestFit="1" customWidth="1"/>
    <col min="2" max="2" width="17.6640625" style="13" bestFit="1" customWidth="1"/>
    <col min="3" max="3" width="34.83203125" style="16" customWidth="1"/>
    <col min="4" max="4" width="10.83203125" style="13"/>
    <col min="5" max="5" width="11" style="13" bestFit="1" customWidth="1"/>
    <col min="6" max="6" width="10.83203125" style="13"/>
    <col min="7" max="8" width="11" style="13" bestFit="1" customWidth="1"/>
    <col min="9" max="9" width="11.1640625" style="13" bestFit="1" customWidth="1"/>
    <col min="10" max="10" width="18" style="16" bestFit="1" customWidth="1"/>
    <col min="11" max="11" width="11" style="13" bestFit="1" customWidth="1"/>
    <col min="12" max="16384" width="10.83203125" style="13"/>
  </cols>
  <sheetData>
    <row r="1" spans="1:11" x14ac:dyDescent="0.2">
      <c r="A1" s="13" t="s">
        <v>1</v>
      </c>
      <c r="B1" s="14" t="s">
        <v>28</v>
      </c>
      <c r="C1" s="16" t="s">
        <v>30</v>
      </c>
      <c r="D1" s="14" t="s">
        <v>33</v>
      </c>
      <c r="E1" s="14" t="s">
        <v>34</v>
      </c>
      <c r="I1" s="13" t="s">
        <v>1</v>
      </c>
      <c r="J1" s="16" t="s">
        <v>50</v>
      </c>
    </row>
    <row r="2" spans="1:11" x14ac:dyDescent="0.2">
      <c r="A2" s="17">
        <v>1555355555</v>
      </c>
      <c r="B2" s="18">
        <v>1503.600000000059</v>
      </c>
      <c r="C2" s="19" t="str">
        <f>INDEX(PolInst[Instr],MATCH(VALUE(LEFT('Figure 8'!A8,1)),PolInst[ID],0))</f>
        <v>CO2_Cap</v>
      </c>
      <c r="D2" s="18" t="str">
        <f>INDEX(Tabelle3[Techno],MATCH('Figure 8'!G8,Tabelle3[ID],0))</f>
        <v>Wind_Onshore</v>
      </c>
      <c r="E2" s="20">
        <f>IFERROR(INDEX(Tabelle2[Shock_Strength],MATCH('Figure 8'!H8,Tabelle2[Shock_Strenght_ID],0)),0)</f>
        <v>-0.1</v>
      </c>
      <c r="F2" s="17" t="str">
        <f t="shared" ref="F2:F38" si="0">MID(A2,2,99)</f>
        <v>555355555</v>
      </c>
      <c r="G2" s="17">
        <f t="shared" ref="G2:G38" si="1">IFERROR(FIND(3,F2),0)+IFERROR(FIND(4,F2),0)+IFERROR(FIND(6,F2),0)+IFERROR(FIND(7,F2),0)</f>
        <v>4</v>
      </c>
      <c r="H2" s="17">
        <f t="shared" ref="H2:H38" si="2">VALUE(MID(F2,G2,1))</f>
        <v>3</v>
      </c>
      <c r="I2" s="17">
        <v>1555355555</v>
      </c>
      <c r="J2" s="19">
        <v>68.859564996551427</v>
      </c>
      <c r="K2" s="17" t="b">
        <f t="shared" ref="K2:K38" si="3">(A2=I2)</f>
        <v>1</v>
      </c>
    </row>
    <row r="3" spans="1:11" x14ac:dyDescent="0.2">
      <c r="A3" s="13">
        <v>1555555355</v>
      </c>
      <c r="B3" s="14">
        <v>1503.5999999999988</v>
      </c>
      <c r="C3" s="16" t="str">
        <f>INDEX(PolInst[Instr],MATCH(VALUE(LEFT('Figure 8'!A14,1)),PolInst[ID],0))</f>
        <v>CO2_Cap</v>
      </c>
      <c r="D3" s="14" t="str">
        <f>INDEX(Tabelle3[Techno],MATCH('Figure 8'!G14,Tabelle3[ID],0))</f>
        <v>Lit_Ion</v>
      </c>
      <c r="E3" s="15">
        <f>IFERROR(INDEX(Tabelle2[Shock_Strength],MATCH('Figure 8'!H14,Tabelle2[Shock_Strenght_ID],0)),0)</f>
        <v>-0.2</v>
      </c>
      <c r="F3" s="13" t="str">
        <f t="shared" si="0"/>
        <v>555555355</v>
      </c>
      <c r="G3" s="13">
        <f t="shared" si="1"/>
        <v>7</v>
      </c>
      <c r="H3" s="13">
        <f t="shared" si="2"/>
        <v>3</v>
      </c>
      <c r="I3" s="13">
        <v>1555555355</v>
      </c>
      <c r="J3" s="16">
        <v>72.422947071165666</v>
      </c>
      <c r="K3" s="13" t="b">
        <f t="shared" si="3"/>
        <v>1</v>
      </c>
    </row>
    <row r="4" spans="1:11" x14ac:dyDescent="0.2">
      <c r="A4" s="13">
        <v>1555553555</v>
      </c>
      <c r="B4" s="14">
        <v>1503.6000000000042</v>
      </c>
      <c r="C4" s="16" t="str">
        <f>INDEX(PolInst[Instr],MATCH(VALUE(LEFT('Figure 8'!A12,1)),PolInst[ID],0))</f>
        <v>CO2_Cap</v>
      </c>
      <c r="D4" s="14" t="str">
        <f>INDEX(Tabelle3[Techno],MATCH('Figure 8'!G12,Tabelle3[ID],0))</f>
        <v>PSH</v>
      </c>
      <c r="E4" s="15">
        <f>IFERROR(INDEX(Tabelle2[Shock_Strength],MATCH('Figure 8'!H12,Tabelle2[Shock_Strenght_ID],0)),0)</f>
        <v>-0.2</v>
      </c>
      <c r="F4" s="13" t="str">
        <f t="shared" si="0"/>
        <v>555553555</v>
      </c>
      <c r="G4" s="13">
        <f t="shared" si="1"/>
        <v>6</v>
      </c>
      <c r="H4" s="13">
        <f t="shared" si="2"/>
        <v>3</v>
      </c>
      <c r="I4" s="13">
        <v>1555553555</v>
      </c>
      <c r="J4" s="16">
        <v>72.837519331253858</v>
      </c>
      <c r="K4" s="13" t="b">
        <f t="shared" si="3"/>
        <v>1</v>
      </c>
    </row>
    <row r="5" spans="1:11" x14ac:dyDescent="0.2">
      <c r="A5" s="17">
        <v>1555455555</v>
      </c>
      <c r="B5" s="18">
        <v>1503.5999999998887</v>
      </c>
      <c r="C5" s="19" t="str">
        <f>INDEX(PolInst[Instr],MATCH(VALUE(LEFT('Figure 8'!A9,1)),PolInst[ID],0))</f>
        <v>CO2_Cap</v>
      </c>
      <c r="D5" s="18" t="str">
        <f>INDEX(Tabelle3[Techno],MATCH('Figure 8'!G9,Tabelle3[ID],0))</f>
        <v>Wind_Offshore</v>
      </c>
      <c r="E5" s="20">
        <f>IFERROR(INDEX(Tabelle2[Shock_Strength],MATCH('Figure 8'!H9,Tabelle2[Shock_Strenght_ID],0)),0)</f>
        <v>-0.1</v>
      </c>
      <c r="F5" s="17" t="str">
        <f t="shared" si="0"/>
        <v>555455555</v>
      </c>
      <c r="G5" s="17">
        <f t="shared" si="1"/>
        <v>4</v>
      </c>
      <c r="H5" s="17">
        <f t="shared" si="2"/>
        <v>4</v>
      </c>
      <c r="I5" s="17">
        <v>1555455555</v>
      </c>
      <c r="J5" s="19">
        <v>74.850247596914443</v>
      </c>
      <c r="K5" s="17" t="b">
        <f t="shared" si="3"/>
        <v>1</v>
      </c>
    </row>
    <row r="6" spans="1:11" x14ac:dyDescent="0.2">
      <c r="A6" s="13">
        <v>1535555555</v>
      </c>
      <c r="B6" s="14">
        <v>1503.6000000000251</v>
      </c>
      <c r="C6" s="16" t="str">
        <f>INDEX(PolInst[Instr],MATCH(VALUE(LEFT('Figure 8'!A4,1)),PolInst[ID],0))</f>
        <v>CO2_Cap</v>
      </c>
      <c r="D6" s="14" t="str">
        <f>INDEX(Tabelle3[Techno],MATCH('Figure 8'!G4,Tabelle3[ID],0))</f>
        <v>Wind_Onshore</v>
      </c>
      <c r="E6" s="15">
        <f>IFERROR(INDEX(Tabelle2[Shock_Strength],MATCH('Figure 8'!H4,Tabelle2[Shock_Strenght_ID],0)),0)</f>
        <v>-0.2</v>
      </c>
      <c r="F6" s="13" t="str">
        <f t="shared" si="0"/>
        <v>535555555</v>
      </c>
      <c r="G6" s="13">
        <f t="shared" si="1"/>
        <v>2</v>
      </c>
      <c r="H6" s="13">
        <f t="shared" si="2"/>
        <v>3</v>
      </c>
      <c r="I6" s="13">
        <v>1535555555</v>
      </c>
      <c r="J6" s="16">
        <v>75.831855959530557</v>
      </c>
      <c r="K6" s="13" t="b">
        <f t="shared" si="3"/>
        <v>1</v>
      </c>
    </row>
    <row r="7" spans="1:11" x14ac:dyDescent="0.2">
      <c r="A7" s="13">
        <v>1555535555</v>
      </c>
      <c r="B7" s="14">
        <v>1503.6000000000108</v>
      </c>
      <c r="C7" s="16" t="str">
        <f>INDEX(PolInst[Instr],MATCH(VALUE(LEFT('Figure 8'!A10,1)),PolInst[ID],0))</f>
        <v>CO2_Cap</v>
      </c>
      <c r="D7" s="14" t="str">
        <f>INDEX(Tabelle3[Techno],MATCH('Figure 8'!G10,Tabelle3[ID],0))</f>
        <v>Gas</v>
      </c>
      <c r="E7" s="15">
        <f>IFERROR(INDEX(Tabelle2[Shock_Strength],MATCH('Figure 8'!H10,Tabelle2[Shock_Strenght_ID],0)),0)</f>
        <v>-0.1</v>
      </c>
      <c r="F7" s="13" t="str">
        <f t="shared" si="0"/>
        <v>555535555</v>
      </c>
      <c r="G7" s="13">
        <f t="shared" si="1"/>
        <v>5</v>
      </c>
      <c r="H7" s="13">
        <f t="shared" si="2"/>
        <v>3</v>
      </c>
      <c r="I7" s="13">
        <v>1555535555</v>
      </c>
      <c r="J7" s="16">
        <v>76.264501456440911</v>
      </c>
      <c r="K7" s="13" t="b">
        <f t="shared" si="3"/>
        <v>1</v>
      </c>
    </row>
    <row r="8" spans="1:11" s="17" customFormat="1" x14ac:dyDescent="0.2">
      <c r="A8" s="13">
        <v>1555554555</v>
      </c>
      <c r="B8" s="14">
        <v>1503.5999999999997</v>
      </c>
      <c r="C8" s="16" t="str">
        <f>INDEX(PolInst[Instr],MATCH(VALUE(LEFT('Figure 8'!A13,1)),PolInst[ID],0))</f>
        <v>CO2_Cap</v>
      </c>
      <c r="D8" s="14" t="str">
        <f>INDEX(Tabelle3[Techno],MATCH('Figure 8'!G13,Tabelle3[ID],0))</f>
        <v>PSH</v>
      </c>
      <c r="E8" s="15">
        <f>IFERROR(INDEX(Tabelle2[Shock_Strength],MATCH('Figure 8'!H13,Tabelle2[Shock_Strenght_ID],0)),0)</f>
        <v>-0.1</v>
      </c>
      <c r="F8" s="13" t="str">
        <f t="shared" si="0"/>
        <v>555554555</v>
      </c>
      <c r="G8" s="13">
        <f t="shared" si="1"/>
        <v>6</v>
      </c>
      <c r="H8" s="13">
        <f t="shared" si="2"/>
        <v>4</v>
      </c>
      <c r="I8" s="13">
        <v>1555554555</v>
      </c>
      <c r="J8" s="16">
        <v>76.678968179436666</v>
      </c>
      <c r="K8" s="13" t="b">
        <f t="shared" si="3"/>
        <v>1</v>
      </c>
    </row>
    <row r="9" spans="1:11" s="17" customFormat="1" x14ac:dyDescent="0.2">
      <c r="A9" s="13">
        <v>1555555455</v>
      </c>
      <c r="B9" s="14">
        <v>1503.6000000000015</v>
      </c>
      <c r="C9" s="16" t="str">
        <f>INDEX(PolInst[Instr],MATCH(VALUE(LEFT('Figure 8'!A15,1)),PolInst[ID],0))</f>
        <v>CO2_Cap</v>
      </c>
      <c r="D9" s="14" t="str">
        <f>INDEX(Tabelle3[Techno],MATCH('Figure 8'!G15,Tabelle3[ID],0))</f>
        <v>Lit_Ion</v>
      </c>
      <c r="E9" s="15">
        <f>IFERROR(INDEX(Tabelle2[Shock_Strength],MATCH('Figure 8'!H15,Tabelle2[Shock_Strenght_ID],0)),0)</f>
        <v>-0.1</v>
      </c>
      <c r="F9" s="13" t="str">
        <f t="shared" si="0"/>
        <v>555555455</v>
      </c>
      <c r="G9" s="13">
        <f t="shared" si="1"/>
        <v>7</v>
      </c>
      <c r="H9" s="13">
        <f t="shared" si="2"/>
        <v>4</v>
      </c>
      <c r="I9" s="13">
        <v>1555555455</v>
      </c>
      <c r="J9" s="16">
        <v>76.995909611446976</v>
      </c>
      <c r="K9" s="13" t="b">
        <f t="shared" si="3"/>
        <v>1</v>
      </c>
    </row>
    <row r="10" spans="1:11" x14ac:dyDescent="0.2">
      <c r="A10" s="13">
        <v>1545555555</v>
      </c>
      <c r="B10" s="14">
        <v>1503.6000000000251</v>
      </c>
      <c r="C10" s="16" t="str">
        <f>INDEX(PolInst[Instr],MATCH(VALUE(LEFT('Figure 8'!A5,1)),PolInst[ID],0))</f>
        <v>CO2_Cap</v>
      </c>
      <c r="D10" s="14" t="str">
        <f>INDEX(Tabelle3[Techno],MATCH('Figure 8'!G5,Tabelle3[ID],0))</f>
        <v>Demand</v>
      </c>
      <c r="E10" s="15">
        <f>IFERROR(INDEX(Tabelle2[Shock_Strength],MATCH('Figure 8'!H5,Tabelle2[Shock_Strenght_ID],0)),0)</f>
        <v>-0.1</v>
      </c>
      <c r="F10" s="13" t="str">
        <f t="shared" si="0"/>
        <v>545555555</v>
      </c>
      <c r="G10" s="13">
        <f t="shared" si="1"/>
        <v>2</v>
      </c>
      <c r="H10" s="13">
        <f t="shared" si="2"/>
        <v>4</v>
      </c>
      <c r="I10" s="13">
        <v>1545555555</v>
      </c>
      <c r="J10" s="16">
        <v>77.805191593393786</v>
      </c>
      <c r="K10" s="13" t="b">
        <f t="shared" si="3"/>
        <v>1</v>
      </c>
    </row>
    <row r="11" spans="1:11" x14ac:dyDescent="0.2">
      <c r="A11" s="13">
        <v>1555545555</v>
      </c>
      <c r="B11" s="14">
        <v>1503.6000000000042</v>
      </c>
      <c r="C11" s="16" t="str">
        <f>INDEX(PolInst[Instr],MATCH(VALUE(LEFT('Figure 8'!A11,1)),PolInst[ID],0))</f>
        <v>CO2_Cap</v>
      </c>
      <c r="D11" s="14" t="str">
        <f>INDEX(Tabelle3[Techno],MATCH('Figure 8'!G11,Tabelle3[ID],0))</f>
        <v>Solar</v>
      </c>
      <c r="E11" s="15">
        <f>IFERROR(INDEX(Tabelle2[Shock_Strength],MATCH('Figure 8'!H11,Tabelle2[Shock_Strenght_ID],0)),0)</f>
        <v>-0.1</v>
      </c>
      <c r="F11" s="13" t="str">
        <f t="shared" si="0"/>
        <v>555545555</v>
      </c>
      <c r="G11" s="13">
        <f t="shared" si="1"/>
        <v>5</v>
      </c>
      <c r="H11" s="13">
        <f t="shared" si="2"/>
        <v>4</v>
      </c>
      <c r="I11" s="13">
        <v>1555545555</v>
      </c>
      <c r="J11" s="16">
        <v>78.312067890129157</v>
      </c>
      <c r="K11" s="13" t="b">
        <f t="shared" si="3"/>
        <v>1</v>
      </c>
    </row>
    <row r="12" spans="1:11" x14ac:dyDescent="0.2">
      <c r="A12" s="13">
        <v>1555555553</v>
      </c>
      <c r="B12" s="14">
        <v>1503.6000000000188</v>
      </c>
      <c r="C12" s="16" t="str">
        <f>INDEX(PolInst[Instr],MATCH(VALUE(LEFT('Figure 8'!A18,1)),PolInst[ID],0))</f>
        <v>CO2_Cap</v>
      </c>
      <c r="D12" s="14" t="str">
        <f>INDEX(Tabelle3[Techno],MATCH('Figure 8'!G18,Tabelle3[ID],0))</f>
        <v>Hardcoal</v>
      </c>
      <c r="E12" s="15">
        <f>IFERROR(INDEX(Tabelle2[Shock_Strength],MATCH('Figure 8'!H18,Tabelle2[Shock_Strenght_ID],0)),0)</f>
        <v>0.2</v>
      </c>
      <c r="F12" s="13" t="str">
        <f t="shared" si="0"/>
        <v>555555553</v>
      </c>
      <c r="G12" s="13">
        <f t="shared" si="1"/>
        <v>9</v>
      </c>
      <c r="H12" s="13">
        <f t="shared" si="2"/>
        <v>3</v>
      </c>
      <c r="I12" s="13">
        <v>1555555553</v>
      </c>
      <c r="J12" s="16">
        <v>79.153990296152216</v>
      </c>
      <c r="K12" s="13" t="b">
        <f t="shared" si="3"/>
        <v>1</v>
      </c>
    </row>
    <row r="13" spans="1:11" x14ac:dyDescent="0.2">
      <c r="A13" s="13">
        <v>1555555554</v>
      </c>
      <c r="B13" s="14">
        <v>1503.5999999999892</v>
      </c>
      <c r="C13" s="16" t="str">
        <f>INDEX(PolInst[Instr],MATCH(VALUE(LEFT('Figure 8'!A19,1)),PolInst[ID],0))</f>
        <v>CO2_Cap</v>
      </c>
      <c r="D13" s="14" t="str">
        <f>INDEX(Tabelle3[Techno],MATCH('Figure 8'!G19,Tabelle3[ID],0))</f>
        <v>Lignite</v>
      </c>
      <c r="E13" s="15">
        <f>IFERROR(INDEX(Tabelle2[Shock_Strength],MATCH('Figure 8'!H19,Tabelle2[Shock_Strenght_ID],0)),0)</f>
        <v>0.1</v>
      </c>
      <c r="F13" s="13" t="str">
        <f t="shared" si="0"/>
        <v>555555554</v>
      </c>
      <c r="G13" s="13">
        <f t="shared" si="1"/>
        <v>9</v>
      </c>
      <c r="H13" s="13">
        <f t="shared" si="2"/>
        <v>4</v>
      </c>
      <c r="I13" s="13">
        <v>1555555554</v>
      </c>
      <c r="J13" s="16">
        <v>79.513196562479735</v>
      </c>
      <c r="K13" s="13" t="b">
        <f t="shared" si="3"/>
        <v>1</v>
      </c>
    </row>
    <row r="14" spans="1:11" x14ac:dyDescent="0.2">
      <c r="A14" s="13">
        <v>1555555535</v>
      </c>
      <c r="B14" s="14">
        <v>1503.6000000000149</v>
      </c>
      <c r="C14" s="16" t="str">
        <f>INDEX(PolInst[Instr],MATCH(VALUE(LEFT('Figure 8'!A16,1)),PolInst[ID],0))</f>
        <v>CO2_Cap</v>
      </c>
      <c r="D14" s="14" t="str">
        <f>INDEX(Tabelle3[Techno],MATCH('Figure 8'!G16,Tabelle3[ID],0))</f>
        <v>Lignite</v>
      </c>
      <c r="E14" s="15">
        <f>IFERROR(INDEX(Tabelle2[Shock_Strength],MATCH('Figure 8'!H16,Tabelle2[Shock_Strenght_ID],0)),0)</f>
        <v>-0.1</v>
      </c>
      <c r="F14" s="13" t="str">
        <f t="shared" si="0"/>
        <v>555555535</v>
      </c>
      <c r="G14" s="13">
        <f t="shared" si="1"/>
        <v>8</v>
      </c>
      <c r="H14" s="13">
        <f t="shared" si="2"/>
        <v>3</v>
      </c>
      <c r="I14" s="13">
        <v>1555555535</v>
      </c>
      <c r="J14" s="16">
        <v>79.639967265610139</v>
      </c>
      <c r="K14" s="13" t="b">
        <f t="shared" si="3"/>
        <v>1</v>
      </c>
    </row>
    <row r="15" spans="1:11" x14ac:dyDescent="0.2">
      <c r="A15" s="13">
        <v>1555555545</v>
      </c>
      <c r="B15" s="14">
        <v>1503.5999999999947</v>
      </c>
      <c r="C15" s="16" t="str">
        <f>INDEX(PolInst[Instr],MATCH(VALUE(LEFT('Figure 8'!A17,1)),PolInst[ID],0))</f>
        <v>CO2_Cap</v>
      </c>
      <c r="D15" s="14" t="str">
        <f>INDEX(Tabelle3[Techno],MATCH('Figure 8'!G17,Tabelle3[ID],0))</f>
        <v>Hardcoal</v>
      </c>
      <c r="E15" s="15">
        <f>IFERROR(INDEX(Tabelle2[Shock_Strength],MATCH('Figure 8'!H17,Tabelle2[Shock_Strenght_ID],0)),0)</f>
        <v>0.1</v>
      </c>
      <c r="F15" s="13" t="str">
        <f t="shared" si="0"/>
        <v>555555545</v>
      </c>
      <c r="G15" s="13">
        <f t="shared" si="1"/>
        <v>8</v>
      </c>
      <c r="H15" s="13">
        <f t="shared" si="2"/>
        <v>4</v>
      </c>
      <c r="I15" s="13">
        <v>1555555545</v>
      </c>
      <c r="J15" s="16">
        <v>79.712742676812312</v>
      </c>
      <c r="K15" s="13" t="b">
        <f t="shared" si="3"/>
        <v>1</v>
      </c>
    </row>
    <row r="16" spans="1:11" x14ac:dyDescent="0.2">
      <c r="A16" s="13">
        <v>1455555555</v>
      </c>
      <c r="B16" s="14">
        <v>1503.6000000000251</v>
      </c>
      <c r="C16" s="16" t="str">
        <f>INDEX(PolInst[Instr],MATCH(VALUE(LEFT('Figure 8'!A3,1)),PolInst[ID],0))</f>
        <v>CO2_Cap</v>
      </c>
      <c r="D16" s="14" t="str">
        <f>INDEX(Tabelle3[Techno],MATCH('Figure 8'!G3,Tabelle3[ID],0))</f>
        <v>Wind_Offshore</v>
      </c>
      <c r="E16" s="15">
        <f>IFERROR(INDEX(Tabelle2[Shock_Strength],MATCH('Figure 8'!H3,Tabelle2[Shock_Strenght_ID],0)),0)</f>
        <v>-0.2</v>
      </c>
      <c r="F16" s="13" t="str">
        <f t="shared" si="0"/>
        <v>455555555</v>
      </c>
      <c r="G16" s="13">
        <f t="shared" si="1"/>
        <v>1</v>
      </c>
      <c r="H16" s="13">
        <f t="shared" si="2"/>
        <v>4</v>
      </c>
      <c r="I16" s="13">
        <v>1455555555</v>
      </c>
      <c r="J16" s="16">
        <v>79.778527227072829</v>
      </c>
      <c r="K16" s="13" t="b">
        <f t="shared" si="3"/>
        <v>1</v>
      </c>
    </row>
    <row r="17" spans="1:11" x14ac:dyDescent="0.2">
      <c r="A17" s="13">
        <v>1556555555</v>
      </c>
      <c r="B17" s="14">
        <v>1503.6000000000265</v>
      </c>
      <c r="C17" s="16" t="str">
        <f>INDEX(PolInst[Instr],MATCH(VALUE(LEFT('Figure 8'!A33,1)),PolInst[ID],0))</f>
        <v>CO2_Cap</v>
      </c>
      <c r="D17" s="14" t="str">
        <f>INDEX(Tabelle3[Techno],MATCH('Figure 8'!G33,Tabelle3[ID],0))</f>
        <v>Wind_Onshore</v>
      </c>
      <c r="E17" s="15">
        <f>IFERROR(INDEX(Tabelle2[Shock_Strength],MATCH('Figure 8'!H33,Tabelle2[Shock_Strenght_ID],0)),0)</f>
        <v>0.1</v>
      </c>
      <c r="F17" s="13" t="str">
        <f t="shared" si="0"/>
        <v>556555555</v>
      </c>
      <c r="G17" s="13">
        <f t="shared" si="1"/>
        <v>3</v>
      </c>
      <c r="H17" s="13">
        <f t="shared" si="2"/>
        <v>6</v>
      </c>
      <c r="I17" s="13">
        <v>1556555555</v>
      </c>
      <c r="J17" s="16">
        <v>79.778527227072829</v>
      </c>
      <c r="K17" s="13" t="b">
        <f t="shared" si="3"/>
        <v>1</v>
      </c>
    </row>
    <row r="18" spans="1:11" x14ac:dyDescent="0.2">
      <c r="A18" s="13">
        <v>1557555555</v>
      </c>
      <c r="B18" s="14">
        <v>1503.6000000000265</v>
      </c>
      <c r="C18" s="16" t="str">
        <f>INDEX(PolInst[Instr],MATCH(VALUE(LEFT('Figure 8'!A34,1)),PolInst[ID],0))</f>
        <v>CO2_Cap</v>
      </c>
      <c r="D18" s="14" t="str">
        <f>INDEX(Tabelle3[Techno],MATCH('Figure 8'!G34,Tabelle3[ID],0))</f>
        <v>Wind_Onshore</v>
      </c>
      <c r="E18" s="15">
        <f>IFERROR(INDEX(Tabelle2[Shock_Strength],MATCH('Figure 8'!H34,Tabelle2[Shock_Strenght_ID],0)),0)</f>
        <v>0.2</v>
      </c>
      <c r="F18" s="13" t="str">
        <f t="shared" si="0"/>
        <v>557555555</v>
      </c>
      <c r="G18" s="13">
        <f t="shared" si="1"/>
        <v>3</v>
      </c>
      <c r="H18" s="13">
        <f t="shared" si="2"/>
        <v>7</v>
      </c>
      <c r="I18" s="13">
        <v>1557555555</v>
      </c>
      <c r="J18" s="16">
        <v>79.778527227072829</v>
      </c>
      <c r="K18" s="13" t="b">
        <f t="shared" si="3"/>
        <v>1</v>
      </c>
    </row>
    <row r="19" spans="1:11" x14ac:dyDescent="0.2">
      <c r="A19" s="13">
        <v>1655555555</v>
      </c>
      <c r="B19" s="14">
        <v>1503.6000000000265</v>
      </c>
      <c r="C19" s="16" t="str">
        <f>INDEX(PolInst[Instr],MATCH(VALUE(LEFT('Figure 8'!A37,1)),PolInst[ID],0))</f>
        <v>CO2_Cap</v>
      </c>
      <c r="D19" s="14" t="str">
        <f>INDEX(Tabelle3[Techno],MATCH('Figure 8'!G37,Tabelle3[ID],0))</f>
        <v>Demand</v>
      </c>
      <c r="E19" s="15">
        <f>IFERROR(INDEX(Tabelle2[Shock_Strength],MATCH('Figure 8'!H37,Tabelle2[Shock_Strenght_ID],0)),0)</f>
        <v>0.2</v>
      </c>
      <c r="F19" s="13" t="str">
        <f t="shared" si="0"/>
        <v>655555555</v>
      </c>
      <c r="G19" s="13">
        <f t="shared" si="1"/>
        <v>1</v>
      </c>
      <c r="H19" s="13">
        <f t="shared" si="2"/>
        <v>6</v>
      </c>
      <c r="I19" s="13">
        <v>1655555555</v>
      </c>
      <c r="J19" s="16">
        <v>79.778527227072829</v>
      </c>
      <c r="K19" s="13" t="b">
        <f t="shared" si="3"/>
        <v>1</v>
      </c>
    </row>
    <row r="20" spans="1:11" s="21" customFormat="1" x14ac:dyDescent="0.2">
      <c r="A20" s="13">
        <v>1755555555</v>
      </c>
      <c r="B20" s="14">
        <v>1503.6000000000263</v>
      </c>
      <c r="C20" s="16" t="str">
        <f>INDEX(PolInst[Instr],MATCH(VALUE(LEFT('Figure 8'!A38,1)),PolInst[ID],0))</f>
        <v>CO2_Cap</v>
      </c>
      <c r="D20" s="14" t="str">
        <f>INDEX(Tabelle3[Techno],MATCH('Figure 8'!G38,Tabelle3[ID],0))</f>
        <v>Gas</v>
      </c>
      <c r="E20" s="15">
        <f>IFERROR(INDEX(Tabelle2[Shock_Strength],MATCH('Figure 8'!H38,Tabelle2[Shock_Strenght_ID],0)),0)</f>
        <v>0.2</v>
      </c>
      <c r="F20" s="13" t="str">
        <f t="shared" si="0"/>
        <v>755555555</v>
      </c>
      <c r="G20" s="13">
        <f t="shared" si="1"/>
        <v>1</v>
      </c>
      <c r="H20" s="13">
        <f t="shared" si="2"/>
        <v>7</v>
      </c>
      <c r="I20" s="13">
        <v>1755555555</v>
      </c>
      <c r="J20" s="16">
        <v>79.778527227072829</v>
      </c>
      <c r="K20" s="13" t="b">
        <f t="shared" si="3"/>
        <v>1</v>
      </c>
    </row>
    <row r="21" spans="1:11" x14ac:dyDescent="0.2">
      <c r="A21" s="13">
        <v>1554555555</v>
      </c>
      <c r="B21" s="14">
        <v>1503.6000000000242</v>
      </c>
      <c r="C21" s="16" t="str">
        <f>INDEX(PolInst[Instr],MATCH(VALUE(LEFT('Figure 8'!A7,1)),PolInst[ID],0))</f>
        <v>CO2_Cap</v>
      </c>
      <c r="D21" s="14" t="str">
        <f>INDEX(Tabelle3[Techno],MATCH('Figure 8'!G7,Tabelle3[ID],0))</f>
        <v>Solar</v>
      </c>
      <c r="E21" s="15">
        <f>IFERROR(INDEX(Tabelle2[Shock_Strength],MATCH('Figure 8'!H7,Tabelle2[Shock_Strenght_ID],0)),0)</f>
        <v>-0.2</v>
      </c>
      <c r="F21" s="13" t="str">
        <f t="shared" si="0"/>
        <v>554555555</v>
      </c>
      <c r="G21" s="13">
        <f t="shared" si="1"/>
        <v>3</v>
      </c>
      <c r="H21" s="13">
        <f t="shared" si="2"/>
        <v>4</v>
      </c>
      <c r="I21" s="13">
        <v>1554555555</v>
      </c>
      <c r="J21" s="16">
        <v>79.778527227072843</v>
      </c>
      <c r="K21" s="13" t="b">
        <f t="shared" si="3"/>
        <v>1</v>
      </c>
    </row>
    <row r="22" spans="1:11" x14ac:dyDescent="0.2">
      <c r="A22" s="21">
        <v>1555555555</v>
      </c>
      <c r="B22" s="22">
        <v>1503.6000000000258</v>
      </c>
      <c r="C22" s="23" t="str">
        <f>INDEX(PolInst[Instr],MATCH(VALUE(LEFT('Figure 8'!A20,1)),PolInst[ID],0))</f>
        <v>CO2_Cap</v>
      </c>
      <c r="D22" s="22" t="str">
        <f>INDEX(Tabelle3[Techno],MATCH('Figure 8'!G20,Tabelle3[ID],0))</f>
        <v>Lignite</v>
      </c>
      <c r="E22" s="24">
        <f>IFERROR(INDEX(Tabelle2[Shock_Strength],MATCH('Figure 8'!H20,Tabelle2[Shock_Strenght_ID],0)),0)</f>
        <v>0.2</v>
      </c>
      <c r="F22" s="21" t="str">
        <f t="shared" si="0"/>
        <v>555555555</v>
      </c>
      <c r="G22" s="21">
        <f t="shared" si="1"/>
        <v>0</v>
      </c>
      <c r="H22" s="21" t="e">
        <f t="shared" si="2"/>
        <v>#VALUE!</v>
      </c>
      <c r="I22" s="21">
        <v>1555555555</v>
      </c>
      <c r="J22" s="23">
        <v>79.778527227072843</v>
      </c>
      <c r="K22" s="21" t="b">
        <f t="shared" si="3"/>
        <v>1</v>
      </c>
    </row>
    <row r="23" spans="1:11" x14ac:dyDescent="0.2">
      <c r="A23" s="13">
        <v>1355555555</v>
      </c>
      <c r="B23" s="14">
        <v>1503.6000000000251</v>
      </c>
      <c r="C23" s="16" t="str">
        <f>INDEX(PolInst[Instr],MATCH(VALUE(LEFT('Figure 8'!A2,1)),PolInst[ID],0))</f>
        <v>CO2_Cap</v>
      </c>
      <c r="D23" s="14" t="str">
        <f>INDEX(Tabelle3[Techno],MATCH('Figure 8'!G2,Tabelle3[ID],0))</f>
        <v>Demand</v>
      </c>
      <c r="E23" s="15">
        <f>IFERROR(INDEX(Tabelle2[Shock_Strength],MATCH('Figure 8'!H2,Tabelle2[Shock_Strenght_ID],0)),0)</f>
        <v>-0.2</v>
      </c>
      <c r="F23" s="13" t="str">
        <f t="shared" si="0"/>
        <v>355555555</v>
      </c>
      <c r="G23" s="13">
        <f t="shared" si="1"/>
        <v>1</v>
      </c>
      <c r="H23" s="13">
        <f t="shared" si="2"/>
        <v>3</v>
      </c>
      <c r="I23" s="13">
        <v>1355555555</v>
      </c>
      <c r="J23" s="16">
        <v>79.778527227072857</v>
      </c>
      <c r="K23" s="13" t="b">
        <f t="shared" si="3"/>
        <v>1</v>
      </c>
    </row>
    <row r="24" spans="1:11" x14ac:dyDescent="0.2">
      <c r="A24" s="13">
        <v>1553555555</v>
      </c>
      <c r="B24" s="14">
        <v>1503.600000000024</v>
      </c>
      <c r="C24" s="16" t="str">
        <f>INDEX(PolInst[Instr],MATCH(VALUE(LEFT('Figure 8'!A6,1)),PolInst[ID],0))</f>
        <v>CO2_Cap</v>
      </c>
      <c r="D24" s="14" t="str">
        <f>INDEX(Tabelle3[Techno],MATCH('Figure 8'!G6,Tabelle3[ID],0))</f>
        <v>Gas</v>
      </c>
      <c r="E24" s="15">
        <f>IFERROR(INDEX(Tabelle2[Shock_Strength],MATCH('Figure 8'!H6,Tabelle2[Shock_Strenght_ID],0)),0)</f>
        <v>-0.2</v>
      </c>
      <c r="F24" s="13" t="str">
        <f t="shared" si="0"/>
        <v>553555555</v>
      </c>
      <c r="G24" s="13">
        <f t="shared" si="1"/>
        <v>3</v>
      </c>
      <c r="H24" s="13">
        <f t="shared" si="2"/>
        <v>3</v>
      </c>
      <c r="I24" s="13">
        <v>1553555555</v>
      </c>
      <c r="J24" s="16">
        <v>79.778527227072885</v>
      </c>
      <c r="K24" s="13" t="b">
        <f t="shared" si="3"/>
        <v>1</v>
      </c>
    </row>
    <row r="25" spans="1:11" x14ac:dyDescent="0.2">
      <c r="A25" s="13">
        <v>1555555565</v>
      </c>
      <c r="B25" s="14">
        <v>1503.5999999999817</v>
      </c>
      <c r="C25" s="16" t="str">
        <f>INDEX(PolInst[Instr],MATCH(VALUE(LEFT('Figure 8'!A23,1)),PolInst[ID],0))</f>
        <v>CO2_Cap</v>
      </c>
      <c r="D25" s="14" t="str">
        <f>INDEX(Tabelle3[Techno],MATCH('Figure 8'!G23,Tabelle3[ID],0))</f>
        <v>Lignite</v>
      </c>
      <c r="E25" s="15">
        <f>IFERROR(INDEX(Tabelle2[Shock_Strength],MATCH('Figure 8'!H23,Tabelle2[Shock_Strenght_ID],0)),0)</f>
        <v>-0.2</v>
      </c>
      <c r="F25" s="13" t="str">
        <f t="shared" si="0"/>
        <v>555555565</v>
      </c>
      <c r="G25" s="13">
        <f t="shared" si="1"/>
        <v>8</v>
      </c>
      <c r="H25" s="13">
        <f t="shared" si="2"/>
        <v>6</v>
      </c>
      <c r="I25" s="13">
        <v>1555555565</v>
      </c>
      <c r="J25" s="16">
        <v>79.81874569583529</v>
      </c>
      <c r="K25" s="13" t="b">
        <f t="shared" si="3"/>
        <v>1</v>
      </c>
    </row>
    <row r="26" spans="1:11" x14ac:dyDescent="0.2">
      <c r="A26" s="13">
        <v>1555555575</v>
      </c>
      <c r="B26" s="14">
        <v>1503.6000000000067</v>
      </c>
      <c r="C26" s="16" t="str">
        <f>INDEX(PolInst[Instr],MATCH(VALUE(LEFT('Figure 8'!A24,1)),PolInst[ID],0))</f>
        <v>CO2_Cap</v>
      </c>
      <c r="D26" s="14" t="str">
        <f>INDEX(Tabelle3[Techno],MATCH('Figure 8'!G24,Tabelle3[ID],0))</f>
        <v>Hardcoal</v>
      </c>
      <c r="E26" s="15">
        <f>IFERROR(INDEX(Tabelle2[Shock_Strength],MATCH('Figure 8'!H24,Tabelle2[Shock_Strenght_ID],0)),0)</f>
        <v>-0.2</v>
      </c>
      <c r="F26" s="13" t="str">
        <f t="shared" si="0"/>
        <v>555555575</v>
      </c>
      <c r="G26" s="13">
        <f t="shared" si="1"/>
        <v>8</v>
      </c>
      <c r="H26" s="13">
        <f t="shared" si="2"/>
        <v>7</v>
      </c>
      <c r="I26" s="13">
        <v>1555555575</v>
      </c>
      <c r="J26" s="16">
        <v>79.849576592904185</v>
      </c>
      <c r="K26" s="13" t="b">
        <f t="shared" si="3"/>
        <v>1</v>
      </c>
    </row>
    <row r="27" spans="1:11" x14ac:dyDescent="0.2">
      <c r="A27" s="13">
        <v>1555555556</v>
      </c>
      <c r="B27" s="14">
        <v>1503.600000000007</v>
      </c>
      <c r="C27" s="16" t="str">
        <f>INDEX(PolInst[Instr],MATCH(VALUE(LEFT('Figure 8'!A21,1)),PolInst[ID],0))</f>
        <v>CO2_Cap</v>
      </c>
      <c r="D27" s="14" t="str">
        <f>INDEX(Tabelle3[Techno],MATCH('Figure 8'!G21,Tabelle3[ID],0))</f>
        <v>Hardcoal</v>
      </c>
      <c r="E27" s="15">
        <f>IFERROR(INDEX(Tabelle2[Shock_Strength],MATCH('Figure 8'!H21,Tabelle2[Shock_Strenght_ID],0)),0)</f>
        <v>-0.1</v>
      </c>
      <c r="F27" s="13" t="str">
        <f t="shared" si="0"/>
        <v>555555556</v>
      </c>
      <c r="G27" s="13">
        <f t="shared" si="1"/>
        <v>9</v>
      </c>
      <c r="H27" s="13">
        <f t="shared" si="2"/>
        <v>6</v>
      </c>
      <c r="I27" s="13">
        <v>1555555556</v>
      </c>
      <c r="J27" s="16">
        <v>79.896383112240031</v>
      </c>
      <c r="K27" s="13" t="b">
        <f t="shared" si="3"/>
        <v>1</v>
      </c>
    </row>
    <row r="28" spans="1:11" x14ac:dyDescent="0.2">
      <c r="A28" s="13">
        <v>1555555557</v>
      </c>
      <c r="B28" s="14">
        <v>1503.6000000000029</v>
      </c>
      <c r="C28" s="16" t="str">
        <f>INDEX(PolInst[Instr],MATCH(VALUE(LEFT('Figure 8'!A22,1)),PolInst[ID],0))</f>
        <v>CO2_Cap</v>
      </c>
      <c r="D28" s="14" t="str">
        <f>INDEX(Tabelle3[Techno],MATCH('Figure 8'!G22,Tabelle3[ID],0))</f>
        <v>no</v>
      </c>
      <c r="E28" s="15">
        <f>IFERROR(INDEX(Tabelle2[Shock_Strength],MATCH('Figure 8'!H22,Tabelle2[Shock_Strenght_ID],0)),0)</f>
        <v>0</v>
      </c>
      <c r="F28" s="13" t="str">
        <f t="shared" si="0"/>
        <v>555555557</v>
      </c>
      <c r="G28" s="13">
        <f t="shared" si="1"/>
        <v>9</v>
      </c>
      <c r="H28" s="13">
        <f t="shared" si="2"/>
        <v>7</v>
      </c>
      <c r="I28" s="13">
        <v>1555555557</v>
      </c>
      <c r="J28" s="16">
        <v>79.913136317855859</v>
      </c>
      <c r="K28" s="13" t="b">
        <f t="shared" si="3"/>
        <v>1</v>
      </c>
    </row>
    <row r="29" spans="1:11" x14ac:dyDescent="0.2">
      <c r="A29" s="13">
        <v>1555555655</v>
      </c>
      <c r="B29" s="14">
        <v>1503.5999999999924</v>
      </c>
      <c r="C29" s="16" t="str">
        <f>INDEX(PolInst[Instr],MATCH(VALUE(LEFT('Figure 8'!A25,1)),PolInst[ID],0))</f>
        <v>CO2_Cap</v>
      </c>
      <c r="D29" s="14" t="str">
        <f>INDEX(Tabelle3[Techno],MATCH('Figure 8'!G25,Tabelle3[ID],0))</f>
        <v>Lit_Ion</v>
      </c>
      <c r="E29" s="15">
        <f>IFERROR(INDEX(Tabelle2[Shock_Strength],MATCH('Figure 8'!H25,Tabelle2[Shock_Strenght_ID],0)),0)</f>
        <v>0.1</v>
      </c>
      <c r="F29" s="13" t="str">
        <f t="shared" si="0"/>
        <v>555555655</v>
      </c>
      <c r="G29" s="13">
        <f t="shared" si="1"/>
        <v>7</v>
      </c>
      <c r="H29" s="13">
        <f t="shared" si="2"/>
        <v>6</v>
      </c>
      <c r="I29" s="13">
        <v>1555555655</v>
      </c>
      <c r="J29" s="16">
        <v>80.003920313110555</v>
      </c>
      <c r="K29" s="13" t="b">
        <f t="shared" si="3"/>
        <v>1</v>
      </c>
    </row>
    <row r="30" spans="1:11" x14ac:dyDescent="0.2">
      <c r="A30" s="13">
        <v>1555555755</v>
      </c>
      <c r="B30" s="14">
        <v>1503.5999999999924</v>
      </c>
      <c r="C30" s="16" t="str">
        <f>INDEX(PolInst[Instr],MATCH(VALUE(LEFT('Figure 8'!A26,1)),PolInst[ID],0))</f>
        <v>CO2_Cap</v>
      </c>
      <c r="D30" s="14" t="str">
        <f>INDEX(Tabelle3[Techno],MATCH('Figure 8'!G26,Tabelle3[ID],0))</f>
        <v>Lit_Ion</v>
      </c>
      <c r="E30" s="15">
        <f>IFERROR(INDEX(Tabelle2[Shock_Strength],MATCH('Figure 8'!H26,Tabelle2[Shock_Strenght_ID],0)),0)</f>
        <v>0.2</v>
      </c>
      <c r="F30" s="13" t="str">
        <f t="shared" si="0"/>
        <v>555555755</v>
      </c>
      <c r="G30" s="13">
        <f t="shared" si="1"/>
        <v>7</v>
      </c>
      <c r="H30" s="13">
        <f t="shared" si="2"/>
        <v>7</v>
      </c>
      <c r="I30" s="13">
        <v>1555555755</v>
      </c>
      <c r="J30" s="16">
        <v>80.003920313110555</v>
      </c>
      <c r="K30" s="13" t="b">
        <f t="shared" si="3"/>
        <v>1</v>
      </c>
    </row>
    <row r="31" spans="1:11" s="17" customFormat="1" x14ac:dyDescent="0.2">
      <c r="A31" s="13">
        <v>1555565555</v>
      </c>
      <c r="B31" s="14">
        <v>1503.5999999999976</v>
      </c>
      <c r="C31" s="16" t="str">
        <f>INDEX(PolInst[Instr],MATCH(VALUE(LEFT('Figure 8'!A29,1)),PolInst[ID],0))</f>
        <v>CO2_Cap</v>
      </c>
      <c r="D31" s="14" t="str">
        <f>INDEX(Tabelle3[Techno],MATCH('Figure 8'!G29,Tabelle3[ID],0))</f>
        <v>Wind_Offshore</v>
      </c>
      <c r="E31" s="15">
        <f>IFERROR(INDEX(Tabelle2[Shock_Strength],MATCH('Figure 8'!H29,Tabelle2[Shock_Strenght_ID],0)),0)</f>
        <v>0.1</v>
      </c>
      <c r="F31" s="13" t="str">
        <f t="shared" si="0"/>
        <v>555565555</v>
      </c>
      <c r="G31" s="13">
        <f t="shared" si="1"/>
        <v>5</v>
      </c>
      <c r="H31" s="13">
        <f t="shared" si="2"/>
        <v>6</v>
      </c>
      <c r="I31" s="13">
        <v>1555565555</v>
      </c>
      <c r="J31" s="16">
        <v>80.553270543113541</v>
      </c>
      <c r="K31" s="13" t="b">
        <f t="shared" si="3"/>
        <v>1</v>
      </c>
    </row>
    <row r="32" spans="1:11" s="17" customFormat="1" x14ac:dyDescent="0.2">
      <c r="A32" s="13">
        <v>1555575555</v>
      </c>
      <c r="B32" s="14">
        <v>1503.5999999999992</v>
      </c>
      <c r="C32" s="16" t="str">
        <f>INDEX(PolInst[Instr],MATCH(VALUE(LEFT('Figure 8'!A30,1)),PolInst[ID],0))</f>
        <v>CO2_Cap</v>
      </c>
      <c r="D32" s="14" t="str">
        <f>INDEX(Tabelle3[Techno],MATCH('Figure 8'!G30,Tabelle3[ID],0))</f>
        <v>Wind_Offshore</v>
      </c>
      <c r="E32" s="15">
        <f>IFERROR(INDEX(Tabelle2[Shock_Strength],MATCH('Figure 8'!H30,Tabelle2[Shock_Strenght_ID],0)),0)</f>
        <v>0.2</v>
      </c>
      <c r="F32" s="13" t="str">
        <f t="shared" si="0"/>
        <v>555575555</v>
      </c>
      <c r="G32" s="13">
        <f t="shared" si="1"/>
        <v>5</v>
      </c>
      <c r="H32" s="13">
        <f t="shared" si="2"/>
        <v>7</v>
      </c>
      <c r="I32" s="13">
        <v>1555575555</v>
      </c>
      <c r="J32" s="16">
        <v>80.700460726027174</v>
      </c>
      <c r="K32" s="13" t="b">
        <f t="shared" si="3"/>
        <v>1</v>
      </c>
    </row>
    <row r="33" spans="1:11" x14ac:dyDescent="0.2">
      <c r="A33" s="13">
        <v>1555556555</v>
      </c>
      <c r="B33" s="14">
        <v>1503.5999999999992</v>
      </c>
      <c r="C33" s="16" t="str">
        <f>INDEX(PolInst[Instr],MATCH(VALUE(LEFT('Figure 8'!A27,1)),PolInst[ID],0))</f>
        <v>CO2_Cap</v>
      </c>
      <c r="D33" s="14" t="str">
        <f>INDEX(Tabelle3[Techno],MATCH('Figure 8'!G27,Tabelle3[ID],0))</f>
        <v>PSH</v>
      </c>
      <c r="E33" s="15">
        <f>IFERROR(INDEX(Tabelle2[Shock_Strength],MATCH('Figure 8'!H27,Tabelle2[Shock_Strenght_ID],0)),0)</f>
        <v>0.1</v>
      </c>
      <c r="F33" s="13" t="str">
        <f t="shared" si="0"/>
        <v>555556555</v>
      </c>
      <c r="G33" s="13">
        <f t="shared" si="1"/>
        <v>6</v>
      </c>
      <c r="H33" s="13">
        <f t="shared" si="2"/>
        <v>6</v>
      </c>
      <c r="I33" s="13">
        <v>1555556555</v>
      </c>
      <c r="J33" s="16">
        <v>81.029247426173953</v>
      </c>
      <c r="K33" s="13" t="b">
        <f t="shared" si="3"/>
        <v>1</v>
      </c>
    </row>
    <row r="34" spans="1:11" x14ac:dyDescent="0.2">
      <c r="A34" s="13">
        <v>1555557555</v>
      </c>
      <c r="B34" s="14">
        <v>1503.6000000000017</v>
      </c>
      <c r="C34" s="16" t="str">
        <f>INDEX(PolInst[Instr],MATCH(VALUE(LEFT('Figure 8'!A28,1)),PolInst[ID],0))</f>
        <v>CO2_Cap</v>
      </c>
      <c r="D34" s="14" t="str">
        <f>INDEX(Tabelle3[Techno],MATCH('Figure 8'!G28,Tabelle3[ID],0))</f>
        <v>PSH</v>
      </c>
      <c r="E34" s="15">
        <f>IFERROR(INDEX(Tabelle2[Shock_Strength],MATCH('Figure 8'!H28,Tabelle2[Shock_Strenght_ID],0)),0)</f>
        <v>0.2</v>
      </c>
      <c r="F34" s="13" t="str">
        <f t="shared" si="0"/>
        <v>555557555</v>
      </c>
      <c r="G34" s="13">
        <f t="shared" si="1"/>
        <v>6</v>
      </c>
      <c r="H34" s="13">
        <f t="shared" si="2"/>
        <v>7</v>
      </c>
      <c r="I34" s="13">
        <v>1555557555</v>
      </c>
      <c r="J34" s="16">
        <v>81.339423036400589</v>
      </c>
      <c r="K34" s="13" t="b">
        <f t="shared" si="3"/>
        <v>1</v>
      </c>
    </row>
    <row r="35" spans="1:11" x14ac:dyDescent="0.2">
      <c r="A35" s="17">
        <v>1555655555</v>
      </c>
      <c r="B35" s="18">
        <v>1503.6000000000347</v>
      </c>
      <c r="C35" s="19" t="str">
        <f>INDEX(PolInst[Instr],MATCH(VALUE(LEFT('Figure 8'!A31,1)),PolInst[ID],0))</f>
        <v>CO2_Cap</v>
      </c>
      <c r="D35" s="18" t="str">
        <f>INDEX(Tabelle3[Techno],MATCH('Figure 8'!G31,Tabelle3[ID],0))</f>
        <v>Solar</v>
      </c>
      <c r="E35" s="20">
        <f>IFERROR(INDEX(Tabelle2[Shock_Strength],MATCH('Figure 8'!H31,Tabelle2[Shock_Strenght_ID],0)),0)</f>
        <v>0.1</v>
      </c>
      <c r="F35" s="17" t="str">
        <f t="shared" si="0"/>
        <v>555655555</v>
      </c>
      <c r="G35" s="17">
        <f t="shared" si="1"/>
        <v>4</v>
      </c>
      <c r="H35" s="17">
        <f t="shared" si="2"/>
        <v>6</v>
      </c>
      <c r="I35" s="17">
        <v>1555655555</v>
      </c>
      <c r="J35" s="19">
        <v>81.565491059364078</v>
      </c>
      <c r="K35" s="17" t="b">
        <f t="shared" si="3"/>
        <v>1</v>
      </c>
    </row>
    <row r="36" spans="1:11" x14ac:dyDescent="0.2">
      <c r="A36" s="13">
        <v>1565555555</v>
      </c>
      <c r="B36" s="14">
        <v>1503.6000000000265</v>
      </c>
      <c r="C36" s="16" t="str">
        <f>INDEX(PolInst[Instr],MATCH(VALUE(LEFT('Figure 8'!A35,1)),PolInst[ID],0))</f>
        <v>CO2_Cap</v>
      </c>
      <c r="D36" s="14" t="str">
        <f>INDEX(Tabelle3[Techno],MATCH('Figure 8'!G35,Tabelle3[ID],0))</f>
        <v>Demand</v>
      </c>
      <c r="E36" s="15">
        <f>IFERROR(INDEX(Tabelle2[Shock_Strength],MATCH('Figure 8'!H35,Tabelle2[Shock_Strenght_ID],0)),0)</f>
        <v>0.1</v>
      </c>
      <c r="F36" s="13" t="str">
        <f t="shared" si="0"/>
        <v>565555555</v>
      </c>
      <c r="G36" s="13">
        <f t="shared" si="1"/>
        <v>2</v>
      </c>
      <c r="H36" s="13">
        <f t="shared" si="2"/>
        <v>6</v>
      </c>
      <c r="I36" s="13">
        <v>1565555555</v>
      </c>
      <c r="J36" s="16">
        <v>81.751862860844042</v>
      </c>
      <c r="K36" s="13" t="b">
        <f t="shared" si="3"/>
        <v>1</v>
      </c>
    </row>
    <row r="37" spans="1:11" x14ac:dyDescent="0.2">
      <c r="A37" s="17">
        <v>1555755555</v>
      </c>
      <c r="B37" s="18">
        <v>1503.6000000000017</v>
      </c>
      <c r="C37" s="19" t="str">
        <f>INDEX(PolInst[Instr],MATCH(VALUE(LEFT('Figure 8'!A32,1)),PolInst[ID],0))</f>
        <v>CO2_Cap</v>
      </c>
      <c r="D37" s="18" t="str">
        <f>INDEX(Tabelle3[Techno],MATCH('Figure 8'!G32,Tabelle3[ID],0))</f>
        <v>Solar</v>
      </c>
      <c r="E37" s="20">
        <f>IFERROR(INDEX(Tabelle2[Shock_Strength],MATCH('Figure 8'!H32,Tabelle2[Shock_Strenght_ID],0)),0)</f>
        <v>0.2</v>
      </c>
      <c r="F37" s="17" t="str">
        <f t="shared" si="0"/>
        <v>555755555</v>
      </c>
      <c r="G37" s="17">
        <f t="shared" si="1"/>
        <v>4</v>
      </c>
      <c r="H37" s="17">
        <f t="shared" si="2"/>
        <v>7</v>
      </c>
      <c r="I37" s="17">
        <v>1555755555</v>
      </c>
      <c r="J37" s="19">
        <v>83.1672438709262</v>
      </c>
      <c r="K37" s="17" t="b">
        <f t="shared" si="3"/>
        <v>1</v>
      </c>
    </row>
    <row r="38" spans="1:11" ht="16" customHeight="1" x14ac:dyDescent="0.2">
      <c r="A38" s="13">
        <v>1575555555</v>
      </c>
      <c r="B38" s="14">
        <v>1503.6000000000263</v>
      </c>
      <c r="C38" s="16" t="str">
        <f>INDEX(PolInst[Instr],MATCH(VALUE(LEFT('Figure 8'!A36,1)),PolInst[ID],0))</f>
        <v>CO2_Cap</v>
      </c>
      <c r="D38" s="14" t="str">
        <f>INDEX(Tabelle3[Techno],MATCH('Figure 8'!G36,Tabelle3[ID],0))</f>
        <v>Gas</v>
      </c>
      <c r="E38" s="15">
        <f>IFERROR(INDEX(Tabelle2[Shock_Strength],MATCH('Figure 8'!H36,Tabelle2[Shock_Strenght_ID],0)),0)</f>
        <v>0.1</v>
      </c>
      <c r="F38" s="13" t="str">
        <f t="shared" si="0"/>
        <v>575555555</v>
      </c>
      <c r="G38" s="13">
        <f t="shared" si="1"/>
        <v>2</v>
      </c>
      <c r="H38" s="13">
        <f t="shared" si="2"/>
        <v>7</v>
      </c>
      <c r="I38" s="13">
        <v>1575555555</v>
      </c>
      <c r="J38" s="16">
        <v>83.725198494614844</v>
      </c>
      <c r="K38" s="13" t="b">
        <f t="shared" si="3"/>
        <v>1</v>
      </c>
    </row>
    <row r="39" spans="1:11" x14ac:dyDescent="0.2">
      <c r="A39" s="13">
        <v>2355555555</v>
      </c>
      <c r="B39" s="14">
        <v>1504.5579876738359</v>
      </c>
      <c r="C39" s="16" t="str">
        <f>INDEX(PolInst[Instr],MATCH(VALUE(LEFT('Figure 8'!A39,1)),PolInst[ID],0))</f>
        <v>Min_RES_Quota</v>
      </c>
      <c r="D39" s="14" t="str">
        <f>INDEX(Tabelle3[Techno],MATCH('Figure 8'!G39,Tabelle3[ID],0))</f>
        <v>Lignite</v>
      </c>
      <c r="E39" s="15">
        <f>IFERROR(INDEX(Tabelle2[Shock_Strength],MATCH('Figure 8'!H39,Tabelle2[Shock_Strenght_ID],0)),0)</f>
        <v>-0.2</v>
      </c>
      <c r="F39" s="13" t="str">
        <f t="shared" ref="F39:F65" si="4">MID(A39,2,99)</f>
        <v>355555555</v>
      </c>
      <c r="G39" s="13">
        <f t="shared" ref="G39:G65" si="5">IFERROR(FIND(3,F39),0)+IFERROR(FIND(4,F39),0)+IFERROR(FIND(6,F39),0)+IFERROR(FIND(7,F39),0)</f>
        <v>1</v>
      </c>
      <c r="H39" s="13">
        <f t="shared" ref="H39:H65" si="6">VALUE(MID(F39,G39,1))</f>
        <v>3</v>
      </c>
      <c r="I39" s="13">
        <v>2355555555</v>
      </c>
      <c r="J39" s="16">
        <v>91.259589292680729</v>
      </c>
      <c r="K39" s="13" t="b">
        <f t="shared" ref="K39:K66" si="7">(A39=I39)</f>
        <v>1</v>
      </c>
    </row>
    <row r="40" spans="1:11" x14ac:dyDescent="0.2">
      <c r="A40" s="13">
        <v>2455555555</v>
      </c>
      <c r="B40" s="14">
        <v>1503.7161124474305</v>
      </c>
      <c r="C40" s="16" t="str">
        <f>INDEX(PolInst[Instr],MATCH(VALUE(LEFT('Figure 8'!A40,1)),PolInst[ID],0))</f>
        <v>Min_RES_Quota</v>
      </c>
      <c r="D40" s="14" t="str">
        <f>INDEX(Tabelle3[Techno],MATCH('Figure 8'!G40,Tabelle3[ID],0))</f>
        <v>Lignite</v>
      </c>
      <c r="E40" s="15">
        <f>IFERROR(INDEX(Tabelle2[Shock_Strength],MATCH('Figure 8'!H40,Tabelle2[Shock_Strenght_ID],0)),0)</f>
        <v>-0.1</v>
      </c>
      <c r="F40" s="13" t="str">
        <f t="shared" si="4"/>
        <v>455555555</v>
      </c>
      <c r="G40" s="13">
        <f t="shared" si="5"/>
        <v>1</v>
      </c>
      <c r="H40" s="13">
        <f t="shared" si="6"/>
        <v>4</v>
      </c>
      <c r="I40" s="13">
        <v>2455555555</v>
      </c>
      <c r="J40" s="16">
        <v>91.388030001940876</v>
      </c>
      <c r="K40" s="13" t="b">
        <f t="shared" si="7"/>
        <v>1</v>
      </c>
    </row>
    <row r="41" spans="1:11" x14ac:dyDescent="0.2">
      <c r="A41" s="13">
        <v>2535555555</v>
      </c>
      <c r="B41" s="14">
        <v>1480.4402399099138</v>
      </c>
      <c r="C41" s="16" t="str">
        <f>INDEX(PolInst[Instr],MATCH(VALUE(LEFT('Figure 8'!A41,1)),PolInst[ID],0))</f>
        <v>Min_RES_Quota</v>
      </c>
      <c r="D41" s="14" t="str">
        <f>INDEX(Tabelle3[Techno],MATCH('Figure 8'!G41,Tabelle3[ID],0))</f>
        <v>Gas</v>
      </c>
      <c r="E41" s="15">
        <f>IFERROR(INDEX(Tabelle2[Shock_Strength],MATCH('Figure 8'!H41,Tabelle2[Shock_Strenght_ID],0)),0)</f>
        <v>-0.2</v>
      </c>
      <c r="F41" s="13" t="str">
        <f t="shared" si="4"/>
        <v>535555555</v>
      </c>
      <c r="G41" s="13">
        <f t="shared" si="5"/>
        <v>2</v>
      </c>
      <c r="H41" s="13">
        <f t="shared" si="6"/>
        <v>3</v>
      </c>
      <c r="I41" s="13">
        <v>2535555555</v>
      </c>
      <c r="J41" s="16">
        <v>91.056655380616334</v>
      </c>
      <c r="K41" s="13" t="b">
        <f t="shared" si="7"/>
        <v>1</v>
      </c>
    </row>
    <row r="42" spans="1:11" x14ac:dyDescent="0.2">
      <c r="A42" s="13">
        <v>2545555555</v>
      </c>
      <c r="B42" s="14">
        <v>1486.5013273637492</v>
      </c>
      <c r="C42" s="16" t="str">
        <f>INDEX(PolInst[Instr],MATCH(VALUE(LEFT('Figure 8'!A42,1)),PolInst[ID],0))</f>
        <v>Min_RES_Quota</v>
      </c>
      <c r="D42" s="14" t="str">
        <f>INDEX(Tabelle3[Techno],MATCH('Figure 8'!G42,Tabelle3[ID],0))</f>
        <v>Gas</v>
      </c>
      <c r="E42" s="15">
        <f>IFERROR(INDEX(Tabelle2[Shock_Strength],MATCH('Figure 8'!H42,Tabelle2[Shock_Strenght_ID],0)),0)</f>
        <v>-0.1</v>
      </c>
      <c r="F42" s="13" t="str">
        <f t="shared" si="4"/>
        <v>545555555</v>
      </c>
      <c r="G42" s="13">
        <f t="shared" si="5"/>
        <v>2</v>
      </c>
      <c r="H42" s="13">
        <f t="shared" si="6"/>
        <v>4</v>
      </c>
      <c r="I42" s="13">
        <v>2545555555</v>
      </c>
      <c r="J42" s="16">
        <v>91.31864019631459</v>
      </c>
      <c r="K42" s="13" t="b">
        <f t="shared" si="7"/>
        <v>1</v>
      </c>
    </row>
    <row r="43" spans="1:11" x14ac:dyDescent="0.2">
      <c r="A43" s="13">
        <v>2553555555</v>
      </c>
      <c r="B43" s="14">
        <v>1495.8168127965505</v>
      </c>
      <c r="C43" s="16" t="str">
        <f>INDEX(PolInst[Instr],MATCH(VALUE(LEFT('Figure 8'!A43,1)),PolInst[ID],0))</f>
        <v>Min_RES_Quota</v>
      </c>
      <c r="D43" s="14" t="str">
        <f>INDEX(Tabelle3[Techno],MATCH('Figure 8'!G43,Tabelle3[ID],0))</f>
        <v>Hardcoal</v>
      </c>
      <c r="E43" s="15">
        <f>IFERROR(INDEX(Tabelle2[Shock_Strength],MATCH('Figure 8'!H43,Tabelle2[Shock_Strenght_ID],0)),0)</f>
        <v>-0.2</v>
      </c>
      <c r="F43" s="13" t="str">
        <f t="shared" si="4"/>
        <v>553555555</v>
      </c>
      <c r="G43" s="13">
        <f t="shared" si="5"/>
        <v>3</v>
      </c>
      <c r="H43" s="13">
        <f t="shared" si="6"/>
        <v>3</v>
      </c>
      <c r="I43" s="13">
        <v>2553555555</v>
      </c>
      <c r="J43" s="16">
        <v>91.491465014813372</v>
      </c>
      <c r="K43" s="13" t="b">
        <f t="shared" si="7"/>
        <v>1</v>
      </c>
    </row>
    <row r="44" spans="1:11" x14ac:dyDescent="0.2">
      <c r="A44" s="13">
        <v>2554555555</v>
      </c>
      <c r="B44" s="14">
        <v>1503.2666779648625</v>
      </c>
      <c r="C44" s="16" t="str">
        <f>INDEX(PolInst[Instr],MATCH(VALUE(LEFT('Figure 8'!A44,1)),PolInst[ID],0))</f>
        <v>Min_RES_Quota</v>
      </c>
      <c r="D44" s="14" t="str">
        <f>INDEX(Tabelle3[Techno],MATCH('Figure 8'!G44,Tabelle3[ID],0))</f>
        <v>Hardcoal</v>
      </c>
      <c r="E44" s="15">
        <f>IFERROR(INDEX(Tabelle2[Shock_Strength],MATCH('Figure 8'!H44,Tabelle2[Shock_Strenght_ID],0)),0)</f>
        <v>-0.1</v>
      </c>
      <c r="F44" s="13" t="str">
        <f t="shared" si="4"/>
        <v>554555555</v>
      </c>
      <c r="G44" s="13">
        <f t="shared" si="5"/>
        <v>3</v>
      </c>
      <c r="H44" s="13">
        <f t="shared" si="6"/>
        <v>4</v>
      </c>
      <c r="I44" s="13">
        <v>2554555555</v>
      </c>
      <c r="J44" s="16">
        <v>91.516228738057947</v>
      </c>
      <c r="K44" s="13" t="b">
        <f t="shared" si="7"/>
        <v>1</v>
      </c>
    </row>
    <row r="45" spans="1:11" x14ac:dyDescent="0.2">
      <c r="A45" s="13">
        <v>2555355555</v>
      </c>
      <c r="B45" s="14">
        <v>1153.6928291520376</v>
      </c>
      <c r="C45" s="16" t="str">
        <f>INDEX(PolInst[Instr],MATCH(VALUE(LEFT('Figure 8'!A45,1)),PolInst[ID],0))</f>
        <v>Min_RES_Quota</v>
      </c>
      <c r="D45" s="14" t="str">
        <f>INDEX(Tabelle3[Techno],MATCH('Figure 8'!G45,Tabelle3[ID],0))</f>
        <v>Demand</v>
      </c>
      <c r="E45" s="15">
        <f>IFERROR(INDEX(Tabelle2[Shock_Strength],MATCH('Figure 8'!H45,Tabelle2[Shock_Strenght_ID],0)),0)</f>
        <v>-0.2</v>
      </c>
      <c r="F45" s="13" t="str">
        <f t="shared" si="4"/>
        <v>555355555</v>
      </c>
      <c r="G45" s="13">
        <f t="shared" si="5"/>
        <v>4</v>
      </c>
      <c r="H45" s="13">
        <f t="shared" si="6"/>
        <v>3</v>
      </c>
      <c r="I45" s="13">
        <v>2555355555</v>
      </c>
      <c r="J45" s="16">
        <v>75.480482529001904</v>
      </c>
      <c r="K45" s="13" t="b">
        <f t="shared" si="7"/>
        <v>1</v>
      </c>
    </row>
    <row r="46" spans="1:11" x14ac:dyDescent="0.2">
      <c r="A46" s="13">
        <v>2555455555</v>
      </c>
      <c r="B46" s="14">
        <v>1347.6475055856431</v>
      </c>
      <c r="C46" s="16" t="str">
        <f>INDEX(PolInst[Instr],MATCH(VALUE(LEFT('Figure 8'!A46,1)),PolInst[ID],0))</f>
        <v>Min_RES_Quota</v>
      </c>
      <c r="D46" s="14" t="str">
        <f>INDEX(Tabelle3[Techno],MATCH('Figure 8'!G46,Tabelle3[ID],0))</f>
        <v>Demand</v>
      </c>
      <c r="E46" s="15">
        <f>IFERROR(INDEX(Tabelle2[Shock_Strength],MATCH('Figure 8'!H46,Tabelle2[Shock_Strenght_ID],0)),0)</f>
        <v>-0.1</v>
      </c>
      <c r="F46" s="13" t="str">
        <f t="shared" si="4"/>
        <v>555455555</v>
      </c>
      <c r="G46" s="13">
        <f t="shared" si="5"/>
        <v>4</v>
      </c>
      <c r="H46" s="13">
        <f t="shared" si="6"/>
        <v>4</v>
      </c>
      <c r="I46" s="13">
        <v>2555455555</v>
      </c>
      <c r="J46" s="16">
        <v>84.040822182959616</v>
      </c>
      <c r="K46" s="13" t="b">
        <f t="shared" si="7"/>
        <v>1</v>
      </c>
    </row>
    <row r="47" spans="1:11" x14ac:dyDescent="0.2">
      <c r="A47" s="13">
        <v>2555535555</v>
      </c>
      <c r="B47" s="14">
        <v>1485.4406426177497</v>
      </c>
      <c r="C47" s="16" t="str">
        <f>INDEX(PolInst[Instr],MATCH(VALUE(LEFT('Figure 8'!A47,1)),PolInst[ID],0))</f>
        <v>Min_RES_Quota</v>
      </c>
      <c r="D47" s="14" t="str">
        <f>INDEX(Tabelle3[Techno],MATCH('Figure 8'!G47,Tabelle3[ID],0))</f>
        <v>Solar</v>
      </c>
      <c r="E47" s="15">
        <f>IFERROR(INDEX(Tabelle2[Shock_Strength],MATCH('Figure 8'!H47,Tabelle2[Shock_Strenght_ID],0)),0)</f>
        <v>-0.2</v>
      </c>
      <c r="F47" s="13" t="str">
        <f t="shared" si="4"/>
        <v>555535555</v>
      </c>
      <c r="G47" s="13">
        <f t="shared" si="5"/>
        <v>5</v>
      </c>
      <c r="H47" s="13">
        <f t="shared" si="6"/>
        <v>3</v>
      </c>
      <c r="I47" s="13">
        <v>2555535555</v>
      </c>
      <c r="J47" s="16">
        <v>86.123491887860581</v>
      </c>
      <c r="K47" s="13" t="b">
        <f t="shared" si="7"/>
        <v>1</v>
      </c>
    </row>
    <row r="48" spans="1:11" x14ac:dyDescent="0.2">
      <c r="A48" s="13">
        <v>2555545555</v>
      </c>
      <c r="B48" s="14">
        <v>1489.025945013304</v>
      </c>
      <c r="C48" s="16" t="str">
        <f>INDEX(PolInst[Instr],MATCH(VALUE(LEFT('Figure 8'!A48,1)),PolInst[ID],0))</f>
        <v>Min_RES_Quota</v>
      </c>
      <c r="D48" s="14" t="str">
        <f>INDEX(Tabelle3[Techno],MATCH('Figure 8'!G48,Tabelle3[ID],0))</f>
        <v>Solar</v>
      </c>
      <c r="E48" s="15">
        <f>IFERROR(INDEX(Tabelle2[Shock_Strength],MATCH('Figure 8'!H48,Tabelle2[Shock_Strenght_ID],0)),0)</f>
        <v>-0.1</v>
      </c>
      <c r="F48" s="13" t="str">
        <f t="shared" si="4"/>
        <v>555545555</v>
      </c>
      <c r="G48" s="13">
        <f t="shared" si="5"/>
        <v>5</v>
      </c>
      <c r="H48" s="13">
        <f t="shared" si="6"/>
        <v>4</v>
      </c>
      <c r="I48" s="13">
        <v>2555545555</v>
      </c>
      <c r="J48" s="16">
        <v>89.085069343081656</v>
      </c>
      <c r="K48" s="13" t="b">
        <f t="shared" si="7"/>
        <v>1</v>
      </c>
    </row>
    <row r="49" spans="1:11" x14ac:dyDescent="0.2">
      <c r="A49" s="13">
        <v>2555553555</v>
      </c>
      <c r="B49" s="14">
        <v>1483.8869327781256</v>
      </c>
      <c r="C49" s="16" t="str">
        <f>INDEX(PolInst[Instr],MATCH(VALUE(LEFT('Figure 8'!A49,1)),PolInst[ID],0))</f>
        <v>Min_RES_Quota</v>
      </c>
      <c r="D49" s="14" t="str">
        <f>INDEX(Tabelle3[Techno],MATCH('Figure 8'!G49,Tabelle3[ID],0))</f>
        <v>Wind_Onshore</v>
      </c>
      <c r="E49" s="15">
        <f>IFERROR(INDEX(Tabelle2[Shock_Strength],MATCH('Figure 8'!H49,Tabelle2[Shock_Strenght_ID],0)),0)</f>
        <v>-0.2</v>
      </c>
      <c r="F49" s="13" t="str">
        <f t="shared" si="4"/>
        <v>555553555</v>
      </c>
      <c r="G49" s="13">
        <f t="shared" si="5"/>
        <v>6</v>
      </c>
      <c r="H49" s="13">
        <f t="shared" si="6"/>
        <v>3</v>
      </c>
      <c r="I49" s="13">
        <v>2555553555</v>
      </c>
      <c r="J49" s="16">
        <v>83.57706154460179</v>
      </c>
      <c r="K49" s="13" t="b">
        <f t="shared" si="7"/>
        <v>1</v>
      </c>
    </row>
    <row r="50" spans="1:11" x14ac:dyDescent="0.2">
      <c r="A50" s="13">
        <v>2555554555</v>
      </c>
      <c r="B50" s="14">
        <v>1485.0224454860768</v>
      </c>
      <c r="C50" s="16" t="str">
        <f>INDEX(PolInst[Instr],MATCH(VALUE(LEFT('Figure 8'!A50,1)),PolInst[ID],0))</f>
        <v>Min_RES_Quota</v>
      </c>
      <c r="D50" s="14" t="str">
        <f>INDEX(Tabelle3[Techno],MATCH('Figure 8'!G50,Tabelle3[ID],0))</f>
        <v>Wind_Onshore</v>
      </c>
      <c r="E50" s="15">
        <f>IFERROR(INDEX(Tabelle2[Shock_Strength],MATCH('Figure 8'!H50,Tabelle2[Shock_Strenght_ID],0)),0)</f>
        <v>-0.1</v>
      </c>
      <c r="F50" s="13" t="str">
        <f t="shared" si="4"/>
        <v>555554555</v>
      </c>
      <c r="G50" s="13">
        <f t="shared" si="5"/>
        <v>6</v>
      </c>
      <c r="H50" s="13">
        <f t="shared" si="6"/>
        <v>4</v>
      </c>
      <c r="I50" s="13">
        <v>2555554555</v>
      </c>
      <c r="J50" s="16">
        <v>88.405091183226688</v>
      </c>
      <c r="K50" s="13" t="b">
        <f t="shared" si="7"/>
        <v>1</v>
      </c>
    </row>
    <row r="51" spans="1:11" x14ac:dyDescent="0.2">
      <c r="A51" s="13">
        <v>2555555355</v>
      </c>
      <c r="B51" s="14">
        <v>1503.0073537204421</v>
      </c>
      <c r="C51" s="16" t="str">
        <f>INDEX(PolInst[Instr],MATCH(VALUE(LEFT('Figure 8'!A51,1)),PolInst[ID],0))</f>
        <v>Min_RES_Quota</v>
      </c>
      <c r="D51" s="14" t="str">
        <f>INDEX(Tabelle3[Techno],MATCH('Figure 8'!G51,Tabelle3[ID],0))</f>
        <v>Wind_Offshore</v>
      </c>
      <c r="E51" s="15">
        <f>IFERROR(INDEX(Tabelle2[Shock_Strength],MATCH('Figure 8'!H51,Tabelle2[Shock_Strenght_ID],0)),0)</f>
        <v>-0.2</v>
      </c>
      <c r="F51" s="13" t="str">
        <f t="shared" si="4"/>
        <v>555555355</v>
      </c>
      <c r="G51" s="13">
        <f t="shared" si="5"/>
        <v>7</v>
      </c>
      <c r="H51" s="13">
        <f t="shared" si="6"/>
        <v>3</v>
      </c>
      <c r="I51" s="13">
        <v>2555555355</v>
      </c>
      <c r="J51" s="16">
        <v>81.813406323389273</v>
      </c>
      <c r="K51" s="13" t="b">
        <f t="shared" si="7"/>
        <v>1</v>
      </c>
    </row>
    <row r="52" spans="1:11" x14ac:dyDescent="0.2">
      <c r="A52" s="13">
        <v>2555555455</v>
      </c>
      <c r="B52" s="14">
        <v>1505.5185937525969</v>
      </c>
      <c r="C52" s="16" t="str">
        <f>INDEX(PolInst[Instr],MATCH(VALUE(LEFT('Figure 8'!A52,1)),PolInst[ID],0))</f>
        <v>Min_RES_Quota</v>
      </c>
      <c r="D52" s="14" t="str">
        <f>INDEX(Tabelle3[Techno],MATCH('Figure 8'!G52,Tabelle3[ID],0))</f>
        <v>Wind_Offshore</v>
      </c>
      <c r="E52" s="15">
        <f>IFERROR(INDEX(Tabelle2[Shock_Strength],MATCH('Figure 8'!H52,Tabelle2[Shock_Strenght_ID],0)),0)</f>
        <v>-0.1</v>
      </c>
      <c r="F52" s="13" t="str">
        <f t="shared" si="4"/>
        <v>555555455</v>
      </c>
      <c r="G52" s="13">
        <f t="shared" si="5"/>
        <v>7</v>
      </c>
      <c r="H52" s="13">
        <f t="shared" si="6"/>
        <v>4</v>
      </c>
      <c r="I52" s="13">
        <v>2555555455</v>
      </c>
      <c r="J52" s="16">
        <v>87.462636643188389</v>
      </c>
      <c r="K52" s="13" t="b">
        <f t="shared" si="7"/>
        <v>1</v>
      </c>
    </row>
    <row r="53" spans="1:11" x14ac:dyDescent="0.2">
      <c r="A53" s="13">
        <v>2555555535</v>
      </c>
      <c r="B53" s="14">
        <v>1501.0959661376844</v>
      </c>
      <c r="C53" s="16" t="str">
        <f>INDEX(PolInst[Instr],MATCH(VALUE(LEFT('Figure 8'!A53,1)),PolInst[ID],0))</f>
        <v>Min_RES_Quota</v>
      </c>
      <c r="D53" s="14" t="str">
        <f>INDEX(Tabelle3[Techno],MATCH('Figure 8'!G53,Tabelle3[ID],0))</f>
        <v>Lit_Ion</v>
      </c>
      <c r="E53" s="15">
        <f>IFERROR(INDEX(Tabelle2[Shock_Strength],MATCH('Figure 8'!H53,Tabelle2[Shock_Strenght_ID],0)),0)</f>
        <v>-0.2</v>
      </c>
      <c r="F53" s="13" t="str">
        <f t="shared" si="4"/>
        <v>555555535</v>
      </c>
      <c r="G53" s="13">
        <f t="shared" si="5"/>
        <v>8</v>
      </c>
      <c r="H53" s="13">
        <f t="shared" si="6"/>
        <v>3</v>
      </c>
      <c r="I53" s="13">
        <v>2555555535</v>
      </c>
      <c r="J53" s="16">
        <v>91.293893331028571</v>
      </c>
      <c r="K53" s="13" t="b">
        <f t="shared" si="7"/>
        <v>1</v>
      </c>
    </row>
    <row r="54" spans="1:11" x14ac:dyDescent="0.2">
      <c r="A54" s="13">
        <v>2555555545</v>
      </c>
      <c r="B54" s="14">
        <v>1502.5924365865822</v>
      </c>
      <c r="C54" s="16" t="str">
        <f>INDEX(PolInst[Instr],MATCH(VALUE(LEFT('Figure 8'!A54,1)),PolInst[ID],0))</f>
        <v>Min_RES_Quota</v>
      </c>
      <c r="D54" s="14" t="str">
        <f>INDEX(Tabelle3[Techno],MATCH('Figure 8'!G54,Tabelle3[ID],0))</f>
        <v>Lit_Ion</v>
      </c>
      <c r="E54" s="15">
        <f>IFERROR(INDEX(Tabelle2[Shock_Strength],MATCH('Figure 8'!H54,Tabelle2[Shock_Strenght_ID],0)),0)</f>
        <v>-0.1</v>
      </c>
      <c r="F54" s="13" t="str">
        <f t="shared" si="4"/>
        <v>555555545</v>
      </c>
      <c r="G54" s="13">
        <f t="shared" si="5"/>
        <v>8</v>
      </c>
      <c r="H54" s="13">
        <f t="shared" si="6"/>
        <v>4</v>
      </c>
      <c r="I54" s="13">
        <v>2555555545</v>
      </c>
      <c r="J54" s="16">
        <v>91.453099994514119</v>
      </c>
      <c r="K54" s="13" t="b">
        <f t="shared" si="7"/>
        <v>1</v>
      </c>
    </row>
    <row r="55" spans="1:11" x14ac:dyDescent="0.2">
      <c r="A55" s="13">
        <v>2555555553</v>
      </c>
      <c r="B55" s="14">
        <v>1499.4748990079293</v>
      </c>
      <c r="C55" s="16" t="str">
        <f>INDEX(PolInst[Instr],MATCH(VALUE(LEFT('Figure 8'!A55,1)),PolInst[ID],0))</f>
        <v>Min_RES_Quota</v>
      </c>
      <c r="D55" s="14" t="str">
        <f>INDEX(Tabelle3[Techno],MATCH('Figure 8'!G55,Tabelle3[ID],0))</f>
        <v>PSH</v>
      </c>
      <c r="E55" s="15">
        <f>IFERROR(INDEX(Tabelle2[Shock_Strength],MATCH('Figure 8'!H55,Tabelle2[Shock_Strenght_ID],0)),0)</f>
        <v>-0.2</v>
      </c>
      <c r="F55" s="13" t="str">
        <f t="shared" si="4"/>
        <v>555555553</v>
      </c>
      <c r="G55" s="13">
        <f t="shared" si="5"/>
        <v>9</v>
      </c>
      <c r="H55" s="13">
        <f t="shared" si="6"/>
        <v>3</v>
      </c>
      <c r="I55" s="13">
        <v>2555555553</v>
      </c>
      <c r="J55" s="16">
        <v>89.593504632208607</v>
      </c>
      <c r="K55" s="13" t="b">
        <f t="shared" si="7"/>
        <v>1</v>
      </c>
    </row>
    <row r="56" spans="1:11" x14ac:dyDescent="0.2">
      <c r="A56" s="13">
        <v>2555555554</v>
      </c>
      <c r="B56" s="14">
        <v>1503.7172106053483</v>
      </c>
      <c r="C56" s="16" t="str">
        <f>INDEX(PolInst[Instr],MATCH(VALUE(LEFT('Figure 8'!A56,1)),PolInst[ID],0))</f>
        <v>Min_RES_Quota</v>
      </c>
      <c r="D56" s="14" t="str">
        <f>INDEX(Tabelle3[Techno],MATCH('Figure 8'!G56,Tabelle3[ID],0))</f>
        <v>PSH</v>
      </c>
      <c r="E56" s="15">
        <f>IFERROR(INDEX(Tabelle2[Shock_Strength],MATCH('Figure 8'!H56,Tabelle2[Shock_Strenght_ID],0)),0)</f>
        <v>-0.1</v>
      </c>
      <c r="F56" s="13" t="str">
        <f t="shared" si="4"/>
        <v>555555554</v>
      </c>
      <c r="G56" s="13">
        <f t="shared" si="5"/>
        <v>9</v>
      </c>
      <c r="H56" s="13">
        <f t="shared" si="6"/>
        <v>4</v>
      </c>
      <c r="I56" s="13">
        <v>2555555554</v>
      </c>
      <c r="J56" s="16">
        <v>90.587811313412303</v>
      </c>
      <c r="K56" s="13" t="b">
        <f t="shared" si="7"/>
        <v>1</v>
      </c>
    </row>
    <row r="57" spans="1:11" x14ac:dyDescent="0.2">
      <c r="A57" s="13">
        <v>2555555555</v>
      </c>
      <c r="B57" s="14">
        <v>1503.2693131994488</v>
      </c>
      <c r="C57" s="16" t="str">
        <f>INDEX(PolInst[Instr],MATCH(VALUE(LEFT('Figure 8'!A57,1)),PolInst[ID],0))</f>
        <v>Min_RES_Quota</v>
      </c>
      <c r="D57" s="14" t="str">
        <f>INDEX(Tabelle3[Techno],MATCH('Figure 8'!G57,Tabelle3[ID],0))</f>
        <v>no</v>
      </c>
      <c r="E57" s="15">
        <f>IFERROR(INDEX(Tabelle2[Shock_Strength],MATCH('Figure 8'!H57,Tabelle2[Shock_Strenght_ID],0)),0)</f>
        <v>0</v>
      </c>
      <c r="F57" s="13" t="str">
        <f t="shared" si="4"/>
        <v>555555555</v>
      </c>
      <c r="G57" s="13">
        <f t="shared" si="5"/>
        <v>0</v>
      </c>
      <c r="H57" s="13" t="e">
        <f t="shared" si="6"/>
        <v>#VALUE!</v>
      </c>
      <c r="I57" s="13">
        <v>2555555555</v>
      </c>
      <c r="J57" s="16">
        <v>91.516228738058757</v>
      </c>
      <c r="K57" s="13" t="b">
        <f t="shared" si="7"/>
        <v>1</v>
      </c>
    </row>
    <row r="58" spans="1:11" x14ac:dyDescent="0.2">
      <c r="A58" s="13">
        <v>2555555556</v>
      </c>
      <c r="B58" s="14">
        <v>1499.1391000591577</v>
      </c>
      <c r="C58" s="16" t="str">
        <f>INDEX(PolInst[Instr],MATCH(VALUE(LEFT('Figure 8'!A58,1)),PolInst[ID],0))</f>
        <v>Min_RES_Quota</v>
      </c>
      <c r="D58" s="14" t="str">
        <f>INDEX(Tabelle3[Techno],MATCH('Figure 8'!G58,Tabelle3[ID],0))</f>
        <v>PSH</v>
      </c>
      <c r="E58" s="15">
        <f>IFERROR(INDEX(Tabelle2[Shock_Strength],MATCH('Figure 8'!H58,Tabelle2[Shock_Strenght_ID],0)),0)</f>
        <v>0.1</v>
      </c>
      <c r="F58" s="13" t="str">
        <f t="shared" si="4"/>
        <v>555555556</v>
      </c>
      <c r="G58" s="13">
        <f t="shared" si="5"/>
        <v>9</v>
      </c>
      <c r="H58" s="13">
        <f t="shared" si="6"/>
        <v>6</v>
      </c>
      <c r="I58" s="13">
        <v>2555555556</v>
      </c>
      <c r="J58" s="16">
        <v>92.156284388137806</v>
      </c>
      <c r="K58" s="13" t="b">
        <f t="shared" si="7"/>
        <v>1</v>
      </c>
    </row>
    <row r="59" spans="1:11" x14ac:dyDescent="0.2">
      <c r="A59" s="13">
        <v>2555555557</v>
      </c>
      <c r="B59" s="14">
        <v>1496.2823562875851</v>
      </c>
      <c r="C59" s="16" t="str">
        <f>INDEX(PolInst[Instr],MATCH(VALUE(LEFT('Figure 8'!A59,1)),PolInst[ID],0))</f>
        <v>Min_RES_Quota</v>
      </c>
      <c r="D59" s="14" t="str">
        <f>INDEX(Tabelle3[Techno],MATCH('Figure 8'!G59,Tabelle3[ID],0))</f>
        <v>PSH</v>
      </c>
      <c r="E59" s="15">
        <f>IFERROR(INDEX(Tabelle2[Shock_Strength],MATCH('Figure 8'!H59,Tabelle2[Shock_Strenght_ID],0)),0)</f>
        <v>0.2</v>
      </c>
      <c r="F59" s="13" t="str">
        <f t="shared" si="4"/>
        <v>555555557</v>
      </c>
      <c r="G59" s="13">
        <f t="shared" si="5"/>
        <v>9</v>
      </c>
      <c r="H59" s="13">
        <f t="shared" si="6"/>
        <v>7</v>
      </c>
      <c r="I59" s="13">
        <v>2555555557</v>
      </c>
      <c r="J59" s="16">
        <v>92.609499412460906</v>
      </c>
      <c r="K59" s="13" t="b">
        <f t="shared" si="7"/>
        <v>1</v>
      </c>
    </row>
    <row r="60" spans="1:11" x14ac:dyDescent="0.2">
      <c r="A60" s="13">
        <v>2555555565</v>
      </c>
      <c r="B60" s="14">
        <v>1504.7271691726417</v>
      </c>
      <c r="C60" s="16" t="str">
        <f>INDEX(PolInst[Instr],MATCH(VALUE(LEFT('Figure 8'!A60,1)),PolInst[ID],0))</f>
        <v>Min_RES_Quota</v>
      </c>
      <c r="D60" s="14" t="str">
        <f>INDEX(Tabelle3[Techno],MATCH('Figure 8'!G60,Tabelle3[ID],0))</f>
        <v>Lit_Ion</v>
      </c>
      <c r="E60" s="15">
        <f>IFERROR(INDEX(Tabelle2[Shock_Strength],MATCH('Figure 8'!H60,Tabelle2[Shock_Strenght_ID],0)),0)</f>
        <v>0.1</v>
      </c>
      <c r="F60" s="13" t="str">
        <f t="shared" si="4"/>
        <v>555555565</v>
      </c>
      <c r="G60" s="13">
        <f t="shared" si="5"/>
        <v>8</v>
      </c>
      <c r="H60" s="13">
        <f t="shared" si="6"/>
        <v>6</v>
      </c>
      <c r="I60" s="13">
        <v>2555555565</v>
      </c>
      <c r="J60" s="16">
        <v>91.539963479126556</v>
      </c>
      <c r="K60" s="13" t="b">
        <f t="shared" si="7"/>
        <v>1</v>
      </c>
    </row>
    <row r="61" spans="1:11" x14ac:dyDescent="0.2">
      <c r="A61" s="13">
        <v>2555555575</v>
      </c>
      <c r="B61" s="14">
        <v>1504.8592762427056</v>
      </c>
      <c r="C61" s="16" t="str">
        <f>INDEX(PolInst[Instr],MATCH(VALUE(LEFT('Figure 8'!A61,1)),PolInst[ID],0))</f>
        <v>Min_RES_Quota</v>
      </c>
      <c r="D61" s="14" t="str">
        <f>INDEX(Tabelle3[Techno],MATCH('Figure 8'!G61,Tabelle3[ID],0))</f>
        <v>Lit_Ion</v>
      </c>
      <c r="E61" s="15">
        <f>IFERROR(INDEX(Tabelle2[Shock_Strength],MATCH('Figure 8'!H61,Tabelle2[Shock_Strenght_ID],0)),0)</f>
        <v>0.2</v>
      </c>
      <c r="F61" s="13" t="str">
        <f t="shared" si="4"/>
        <v>555555575</v>
      </c>
      <c r="G61" s="13">
        <f t="shared" si="5"/>
        <v>8</v>
      </c>
      <c r="H61" s="13">
        <f t="shared" si="6"/>
        <v>7</v>
      </c>
      <c r="I61" s="13">
        <v>2555555575</v>
      </c>
      <c r="J61" s="16">
        <v>91.544527314740279</v>
      </c>
      <c r="K61" s="13" t="b">
        <f t="shared" si="7"/>
        <v>1</v>
      </c>
    </row>
    <row r="62" spans="1:11" x14ac:dyDescent="0.2">
      <c r="A62" s="13">
        <v>2555555655</v>
      </c>
      <c r="B62" s="14">
        <v>1480.9113771291793</v>
      </c>
      <c r="C62" s="16" t="str">
        <f>INDEX(PolInst[Instr],MATCH(VALUE(LEFT('Figure 8'!A62,1)),PolInst[ID],0))</f>
        <v>Min_RES_Quota</v>
      </c>
      <c r="D62" s="14" t="str">
        <f>INDEX(Tabelle3[Techno],MATCH('Figure 8'!G62,Tabelle3[ID],0))</f>
        <v>Wind_Offshore</v>
      </c>
      <c r="E62" s="15">
        <f>IFERROR(INDEX(Tabelle2[Shock_Strength],MATCH('Figure 8'!H62,Tabelle2[Shock_Strenght_ID],0)),0)</f>
        <v>0.1</v>
      </c>
      <c r="F62" s="13" t="str">
        <f t="shared" si="4"/>
        <v>555555655</v>
      </c>
      <c r="G62" s="13">
        <f t="shared" si="5"/>
        <v>7</v>
      </c>
      <c r="H62" s="13">
        <f t="shared" si="6"/>
        <v>6</v>
      </c>
      <c r="I62" s="13">
        <v>2555555655</v>
      </c>
      <c r="J62" s="16">
        <v>93.016397333167916</v>
      </c>
      <c r="K62" s="13" t="b">
        <f t="shared" si="7"/>
        <v>1</v>
      </c>
    </row>
    <row r="63" spans="1:11" x14ac:dyDescent="0.2">
      <c r="A63" s="13">
        <v>2555555755</v>
      </c>
      <c r="B63" s="14">
        <v>1478.8110260693136</v>
      </c>
      <c r="C63" s="16" t="str">
        <f>INDEX(PolInst[Instr],MATCH(VALUE(LEFT('Figure 8'!A63,1)),PolInst[ID],0))</f>
        <v>Min_RES_Quota</v>
      </c>
      <c r="D63" s="14" t="str">
        <f>INDEX(Tabelle3[Techno],MATCH('Figure 8'!G63,Tabelle3[ID],0))</f>
        <v>Wind_Offshore</v>
      </c>
      <c r="E63" s="15">
        <f>IFERROR(INDEX(Tabelle2[Shock_Strength],MATCH('Figure 8'!H63,Tabelle2[Shock_Strenght_ID],0)),0)</f>
        <v>0.2</v>
      </c>
      <c r="F63" s="13" t="str">
        <f t="shared" si="4"/>
        <v>555555755</v>
      </c>
      <c r="G63" s="13">
        <f t="shared" si="5"/>
        <v>7</v>
      </c>
      <c r="H63" s="13">
        <f t="shared" si="6"/>
        <v>7</v>
      </c>
      <c r="I63" s="13">
        <v>2555555755</v>
      </c>
      <c r="J63" s="16">
        <v>93.068271157210091</v>
      </c>
      <c r="K63" s="13" t="b">
        <f t="shared" si="7"/>
        <v>1</v>
      </c>
    </row>
    <row r="64" spans="1:11" x14ac:dyDescent="0.2">
      <c r="A64" s="13">
        <v>2555556555</v>
      </c>
      <c r="B64" s="14">
        <v>1505.229214879801</v>
      </c>
      <c r="C64" s="16" t="str">
        <f>INDEX(PolInst[Instr],MATCH(VALUE(LEFT('Figure 8'!A64,1)),PolInst[ID],0))</f>
        <v>Min_RES_Quota</v>
      </c>
      <c r="D64" s="14" t="str">
        <f>INDEX(Tabelle3[Techno],MATCH('Figure 8'!G64,Tabelle3[ID],0))</f>
        <v>Wind_Onshore</v>
      </c>
      <c r="E64" s="15">
        <f>IFERROR(INDEX(Tabelle2[Shock_Strength],MATCH('Figure 8'!H64,Tabelle2[Shock_Strenght_ID],0)),0)</f>
        <v>0.1</v>
      </c>
      <c r="F64" s="13" t="str">
        <f t="shared" si="4"/>
        <v>555556555</v>
      </c>
      <c r="G64" s="13">
        <f t="shared" si="5"/>
        <v>6</v>
      </c>
      <c r="H64" s="13">
        <f t="shared" si="6"/>
        <v>6</v>
      </c>
      <c r="I64" s="13">
        <v>2555556555</v>
      </c>
      <c r="J64" s="16">
        <v>92.665046586832261</v>
      </c>
      <c r="K64" s="13" t="b">
        <f t="shared" si="7"/>
        <v>1</v>
      </c>
    </row>
    <row r="65" spans="1:11" x14ac:dyDescent="0.2">
      <c r="A65" s="13">
        <v>2555557555</v>
      </c>
      <c r="B65" s="14">
        <v>1506.0608902025454</v>
      </c>
      <c r="C65" s="16" t="str">
        <f>INDEX(PolInst[Instr],MATCH(VALUE(LEFT('Figure 8'!A65,1)),PolInst[ID],0))</f>
        <v>Min_RES_Quota</v>
      </c>
      <c r="D65" s="14" t="str">
        <f>INDEX(Tabelle3[Techno],MATCH('Figure 8'!G65,Tabelle3[ID],0))</f>
        <v>Wind_Onshore</v>
      </c>
      <c r="E65" s="15">
        <f>IFERROR(INDEX(Tabelle2[Shock_Strength],MATCH('Figure 8'!H65,Tabelle2[Shock_Strenght_ID],0)),0)</f>
        <v>0.2</v>
      </c>
      <c r="F65" s="13" t="str">
        <f t="shared" si="4"/>
        <v>555557555</v>
      </c>
      <c r="G65" s="13">
        <f t="shared" si="5"/>
        <v>6</v>
      </c>
      <c r="H65" s="13">
        <f t="shared" si="6"/>
        <v>7</v>
      </c>
      <c r="I65" s="13">
        <v>2555557555</v>
      </c>
      <c r="J65" s="16">
        <v>93.10490113627823</v>
      </c>
      <c r="K65" s="13" t="b">
        <f t="shared" si="7"/>
        <v>1</v>
      </c>
    </row>
    <row r="66" spans="1:11" x14ac:dyDescent="0.2">
      <c r="A66" s="13">
        <v>2555565555</v>
      </c>
      <c r="B66" s="14">
        <v>1503.5839743943638</v>
      </c>
      <c r="C66" s="16" t="str">
        <f>INDEX(PolInst[Instr],MATCH(VALUE(LEFT('Figure 8'!A66,1)),PolInst[ID],0))</f>
        <v>Min_RES_Quota</v>
      </c>
      <c r="D66" s="14" t="str">
        <f>INDEX(Tabelle3[Techno],MATCH('Figure 8'!G66,Tabelle3[ID],0))</f>
        <v>Solar</v>
      </c>
      <c r="E66" s="15">
        <f>IFERROR(INDEX(Tabelle2[Shock_Strength],MATCH('Figure 8'!H66,Tabelle2[Shock_Strenght_ID],0)),0)</f>
        <v>0.1</v>
      </c>
      <c r="F66" s="13" t="str">
        <f t="shared" ref="F66:F97" si="8">MID(A66,2,99)</f>
        <v>555565555</v>
      </c>
      <c r="G66" s="13">
        <f t="shared" ref="G66:G97" si="9">IFERROR(FIND(3,F66),0)+IFERROR(FIND(4,F66),0)+IFERROR(FIND(6,F66),0)+IFERROR(FIND(7,F66),0)</f>
        <v>5</v>
      </c>
      <c r="H66" s="13">
        <f t="shared" ref="H66:H97" si="10">VALUE(MID(F66,G66,1))</f>
        <v>6</v>
      </c>
      <c r="I66" s="13">
        <v>2555565555</v>
      </c>
      <c r="J66" s="16">
        <v>93.376072751667778</v>
      </c>
      <c r="K66" s="13" t="b">
        <f t="shared" si="7"/>
        <v>1</v>
      </c>
    </row>
    <row r="67" spans="1:11" x14ac:dyDescent="0.2">
      <c r="A67" s="13">
        <v>2555575555</v>
      </c>
      <c r="B67" s="14">
        <v>1506.6332287464913</v>
      </c>
      <c r="C67" s="16" t="str">
        <f>INDEX(PolInst[Instr],MATCH(VALUE(LEFT('Figure 8'!A67,1)),PolInst[ID],0))</f>
        <v>Min_RES_Quota</v>
      </c>
      <c r="D67" s="14" t="str">
        <f>INDEX(Tabelle3[Techno],MATCH('Figure 8'!G67,Tabelle3[ID],0))</f>
        <v>Solar</v>
      </c>
      <c r="E67" s="15">
        <f>IFERROR(INDEX(Tabelle2[Shock_Strength],MATCH('Figure 8'!H67,Tabelle2[Shock_Strenght_ID],0)),0)</f>
        <v>0.2</v>
      </c>
      <c r="F67" s="13" t="str">
        <f t="shared" si="8"/>
        <v>555575555</v>
      </c>
      <c r="G67" s="13">
        <f t="shared" si="9"/>
        <v>5</v>
      </c>
      <c r="H67" s="13">
        <f t="shared" si="10"/>
        <v>7</v>
      </c>
      <c r="I67" s="13">
        <v>2555575555</v>
      </c>
      <c r="J67" s="16">
        <v>94.613797006314201</v>
      </c>
      <c r="K67" s="13" t="b">
        <f t="shared" ref="K67:K130" si="11">(A67=I67)</f>
        <v>1</v>
      </c>
    </row>
    <row r="68" spans="1:11" x14ac:dyDescent="0.2">
      <c r="A68" s="13">
        <v>2555655555</v>
      </c>
      <c r="B68" s="14">
        <v>1646.4412036597655</v>
      </c>
      <c r="C68" s="16" t="str">
        <f>INDEX(PolInst[Instr],MATCH(VALUE(LEFT('Figure 8'!A68,1)),PolInst[ID],0))</f>
        <v>Min_RES_Quota</v>
      </c>
      <c r="D68" s="14" t="str">
        <f>INDEX(Tabelle3[Techno],MATCH('Figure 8'!G68,Tabelle3[ID],0))</f>
        <v>Demand</v>
      </c>
      <c r="E68" s="15">
        <f>IFERROR(INDEX(Tabelle2[Shock_Strength],MATCH('Figure 8'!H68,Tabelle2[Shock_Strenght_ID],0)),0)</f>
        <v>0.1</v>
      </c>
      <c r="F68" s="13" t="str">
        <f t="shared" si="8"/>
        <v>555655555</v>
      </c>
      <c r="G68" s="13">
        <f t="shared" si="9"/>
        <v>4</v>
      </c>
      <c r="H68" s="13">
        <f t="shared" si="10"/>
        <v>6</v>
      </c>
      <c r="I68" s="13">
        <v>2555655555</v>
      </c>
      <c r="J68" s="16">
        <v>91.516228738050842</v>
      </c>
      <c r="K68" s="13" t="b">
        <f t="shared" si="11"/>
        <v>1</v>
      </c>
    </row>
    <row r="69" spans="1:11" x14ac:dyDescent="0.2">
      <c r="A69" s="13">
        <v>2555755555</v>
      </c>
      <c r="B69" s="14">
        <v>1789.61212453587</v>
      </c>
      <c r="C69" s="16" t="str">
        <f>INDEX(PolInst[Instr],MATCH(VALUE(LEFT('Figure 8'!A69,1)),PolInst[ID],0))</f>
        <v>Min_RES_Quota</v>
      </c>
      <c r="D69" s="14" t="str">
        <f>INDEX(Tabelle3[Techno],MATCH('Figure 8'!G69,Tabelle3[ID],0))</f>
        <v>Demand</v>
      </c>
      <c r="E69" s="15">
        <f>IFERROR(INDEX(Tabelle2[Shock_Strength],MATCH('Figure 8'!H69,Tabelle2[Shock_Strenght_ID],0)),0)</f>
        <v>0.2</v>
      </c>
      <c r="F69" s="13" t="str">
        <f t="shared" si="8"/>
        <v>555755555</v>
      </c>
      <c r="G69" s="13">
        <f t="shared" si="9"/>
        <v>4</v>
      </c>
      <c r="H69" s="13">
        <f t="shared" si="10"/>
        <v>7</v>
      </c>
      <c r="I69" s="13">
        <v>2555755555</v>
      </c>
      <c r="J69" s="16">
        <v>91.516228738053286</v>
      </c>
      <c r="K69" s="13" t="b">
        <f t="shared" si="11"/>
        <v>1</v>
      </c>
    </row>
    <row r="70" spans="1:11" x14ac:dyDescent="0.2">
      <c r="A70" s="13">
        <v>2556555555</v>
      </c>
      <c r="B70" s="14">
        <v>1503.2754253373519</v>
      </c>
      <c r="C70" s="16" t="str">
        <f>INDEX(PolInst[Instr],MATCH(VALUE(LEFT('Figure 8'!A70,1)),PolInst[ID],0))</f>
        <v>Min_RES_Quota</v>
      </c>
      <c r="D70" s="14" t="str">
        <f>INDEX(Tabelle3[Techno],MATCH('Figure 8'!G70,Tabelle3[ID],0))</f>
        <v>Hardcoal</v>
      </c>
      <c r="E70" s="15">
        <f>IFERROR(INDEX(Tabelle2[Shock_Strength],MATCH('Figure 8'!H70,Tabelle2[Shock_Strenght_ID],0)),0)</f>
        <v>0.1</v>
      </c>
      <c r="F70" s="13" t="str">
        <f t="shared" si="8"/>
        <v>556555555</v>
      </c>
      <c r="G70" s="13">
        <f t="shared" si="9"/>
        <v>3</v>
      </c>
      <c r="H70" s="13">
        <f t="shared" si="10"/>
        <v>6</v>
      </c>
      <c r="I70" s="13">
        <v>2556555555</v>
      </c>
      <c r="J70" s="16">
        <v>91.516228738053016</v>
      </c>
      <c r="K70" s="13" t="b">
        <f t="shared" si="11"/>
        <v>1</v>
      </c>
    </row>
    <row r="71" spans="1:11" x14ac:dyDescent="0.2">
      <c r="A71" s="13">
        <v>2557555555</v>
      </c>
      <c r="B71" s="14">
        <v>1503.2717838426718</v>
      </c>
      <c r="C71" s="16" t="str">
        <f>INDEX(PolInst[Instr],MATCH(VALUE(LEFT('Figure 8'!A71,1)),PolInst[ID],0))</f>
        <v>Min_RES_Quota</v>
      </c>
      <c r="D71" s="14" t="str">
        <f>INDEX(Tabelle3[Techno],MATCH('Figure 8'!G71,Tabelle3[ID],0))</f>
        <v>Hardcoal</v>
      </c>
      <c r="E71" s="15">
        <f>IFERROR(INDEX(Tabelle2[Shock_Strength],MATCH('Figure 8'!H71,Tabelle2[Shock_Strenght_ID],0)),0)</f>
        <v>0.2</v>
      </c>
      <c r="F71" s="13" t="str">
        <f t="shared" si="8"/>
        <v>557555555</v>
      </c>
      <c r="G71" s="13">
        <f t="shared" si="9"/>
        <v>3</v>
      </c>
      <c r="H71" s="13">
        <f t="shared" si="10"/>
        <v>7</v>
      </c>
      <c r="I71" s="13">
        <v>2557555555</v>
      </c>
      <c r="J71" s="16">
        <v>91.51622873805303</v>
      </c>
      <c r="K71" s="13" t="b">
        <f t="shared" si="11"/>
        <v>1</v>
      </c>
    </row>
    <row r="72" spans="1:11" x14ac:dyDescent="0.2">
      <c r="A72" s="13">
        <v>2565555555</v>
      </c>
      <c r="B72" s="14">
        <v>1506.6993644595618</v>
      </c>
      <c r="C72" s="16" t="str">
        <f>INDEX(PolInst[Instr],MATCH(VALUE(LEFT('Figure 8'!A72,1)),PolInst[ID],0))</f>
        <v>Min_RES_Quota</v>
      </c>
      <c r="D72" s="14" t="str">
        <f>INDEX(Tabelle3[Techno],MATCH('Figure 8'!G72,Tabelle3[ID],0))</f>
        <v>Gas</v>
      </c>
      <c r="E72" s="15">
        <f>IFERROR(INDEX(Tabelle2[Shock_Strength],MATCH('Figure 8'!H72,Tabelle2[Shock_Strenght_ID],0)),0)</f>
        <v>0.1</v>
      </c>
      <c r="F72" s="13" t="str">
        <f t="shared" si="8"/>
        <v>565555555</v>
      </c>
      <c r="G72" s="13">
        <f t="shared" si="9"/>
        <v>2</v>
      </c>
      <c r="H72" s="13">
        <f t="shared" si="10"/>
        <v>6</v>
      </c>
      <c r="I72" s="13">
        <v>2565555555</v>
      </c>
      <c r="J72" s="16">
        <v>91.674673839613632</v>
      </c>
      <c r="K72" s="13" t="b">
        <f t="shared" si="11"/>
        <v>1</v>
      </c>
    </row>
    <row r="73" spans="1:11" x14ac:dyDescent="0.2">
      <c r="A73" s="13">
        <v>2575555555</v>
      </c>
      <c r="B73" s="14">
        <v>1509.399223060313</v>
      </c>
      <c r="C73" s="16" t="str">
        <f>INDEX(PolInst[Instr],MATCH(VALUE(LEFT('Figure 8'!A73,1)),PolInst[ID],0))</f>
        <v>Min_RES_Quota</v>
      </c>
      <c r="D73" s="14" t="str">
        <f>INDEX(Tabelle3[Techno],MATCH('Figure 8'!G73,Tabelle3[ID],0))</f>
        <v>Gas</v>
      </c>
      <c r="E73" s="15">
        <f>IFERROR(INDEX(Tabelle2[Shock_Strength],MATCH('Figure 8'!H73,Tabelle2[Shock_Strenght_ID],0)),0)</f>
        <v>0.2</v>
      </c>
      <c r="F73" s="13" t="str">
        <f t="shared" si="8"/>
        <v>575555555</v>
      </c>
      <c r="G73" s="13">
        <f t="shared" si="9"/>
        <v>2</v>
      </c>
      <c r="H73" s="13">
        <f t="shared" si="10"/>
        <v>7</v>
      </c>
      <c r="I73" s="13">
        <v>2575555555</v>
      </c>
      <c r="J73" s="16">
        <v>91.817370703735037</v>
      </c>
      <c r="K73" s="13" t="b">
        <f t="shared" si="11"/>
        <v>1</v>
      </c>
    </row>
    <row r="74" spans="1:11" x14ac:dyDescent="0.2">
      <c r="A74" s="13">
        <v>2655555555</v>
      </c>
      <c r="B74" s="14">
        <v>1500.8511119586074</v>
      </c>
      <c r="C74" s="16" t="str">
        <f>INDEX(PolInst[Instr],MATCH(VALUE(LEFT('Figure 8'!A74,1)),PolInst[ID],0))</f>
        <v>Min_RES_Quota</v>
      </c>
      <c r="D74" s="14" t="str">
        <f>INDEX(Tabelle3[Techno],MATCH('Figure 8'!G74,Tabelle3[ID],0))</f>
        <v>Lignite</v>
      </c>
      <c r="E74" s="15">
        <f>IFERROR(INDEX(Tabelle2[Shock_Strength],MATCH('Figure 8'!H74,Tabelle2[Shock_Strenght_ID],0)),0)</f>
        <v>0.1</v>
      </c>
      <c r="F74" s="13" t="str">
        <f t="shared" si="8"/>
        <v>655555555</v>
      </c>
      <c r="G74" s="13">
        <f t="shared" si="9"/>
        <v>1</v>
      </c>
      <c r="H74" s="13">
        <f t="shared" si="10"/>
        <v>6</v>
      </c>
      <c r="I74" s="13">
        <v>2655555555</v>
      </c>
      <c r="J74" s="16">
        <v>91.644268620906558</v>
      </c>
      <c r="K74" s="13" t="b">
        <f t="shared" si="11"/>
        <v>1</v>
      </c>
    </row>
    <row r="75" spans="1:11" x14ac:dyDescent="0.2">
      <c r="A75" s="13">
        <v>2755555555</v>
      </c>
      <c r="B75" s="14">
        <v>1494.9076944995368</v>
      </c>
      <c r="C75" s="16" t="str">
        <f>INDEX(PolInst[Instr],MATCH(VALUE(LEFT('Figure 8'!A75,1)),PolInst[ID],0))</f>
        <v>Min_RES_Quota</v>
      </c>
      <c r="D75" s="14" t="str">
        <f>INDEX(Tabelle3[Techno],MATCH('Figure 8'!G75,Tabelle3[ID],0))</f>
        <v>Lignite</v>
      </c>
      <c r="E75" s="15">
        <f>IFERROR(INDEX(Tabelle2[Shock_Strength],MATCH('Figure 8'!H75,Tabelle2[Shock_Strenght_ID],0)),0)</f>
        <v>0.2</v>
      </c>
      <c r="F75" s="13" t="str">
        <f t="shared" si="8"/>
        <v>755555555</v>
      </c>
      <c r="G75" s="13">
        <f t="shared" si="9"/>
        <v>1</v>
      </c>
      <c r="H75" s="13">
        <f t="shared" si="10"/>
        <v>7</v>
      </c>
      <c r="I75" s="13">
        <v>2755555555</v>
      </c>
      <c r="J75" s="16">
        <v>91.771442653574567</v>
      </c>
      <c r="K75" s="13" t="b">
        <f t="shared" si="11"/>
        <v>1</v>
      </c>
    </row>
    <row r="76" spans="1:11" x14ac:dyDescent="0.2">
      <c r="A76" s="13">
        <v>3355555555</v>
      </c>
      <c r="B76" s="14">
        <v>1503.8016539725791</v>
      </c>
      <c r="C76" s="16" t="str">
        <f>INDEX(PolInst[Instr],MATCH(VALUE(LEFT('Figure 8'!A76,1)),PolInst[ID],0))</f>
        <v>CO2_Tax</v>
      </c>
      <c r="D76" s="14" t="str">
        <f>INDEX(Tabelle3[Techno],MATCH('Figure 8'!G76,Tabelle3[ID],0))</f>
        <v>Lignite</v>
      </c>
      <c r="E76" s="15">
        <f>IFERROR(INDEX(Tabelle2[Shock_Strength],MATCH('Figure 8'!H76,Tabelle2[Shock_Strenght_ID],0)),0)</f>
        <v>-0.2</v>
      </c>
      <c r="F76" s="13" t="str">
        <f t="shared" si="8"/>
        <v>355555555</v>
      </c>
      <c r="G76" s="13">
        <f t="shared" si="9"/>
        <v>1</v>
      </c>
      <c r="H76" s="13">
        <f t="shared" si="10"/>
        <v>3</v>
      </c>
      <c r="I76" s="13">
        <v>3355555555</v>
      </c>
      <c r="J76" s="16">
        <v>79.775864443837889</v>
      </c>
      <c r="K76" s="13" t="b">
        <f t="shared" si="11"/>
        <v>1</v>
      </c>
    </row>
    <row r="77" spans="1:11" x14ac:dyDescent="0.2">
      <c r="A77" s="13">
        <v>3455555555</v>
      </c>
      <c r="B77" s="14">
        <v>1503.8016539725809</v>
      </c>
      <c r="C77" s="16" t="str">
        <f>INDEX(PolInst[Instr],MATCH(VALUE(LEFT('Figure 8'!A77,1)),PolInst[ID],0))</f>
        <v>CO2_Tax</v>
      </c>
      <c r="D77" s="14" t="str">
        <f>INDEX(Tabelle3[Techno],MATCH('Figure 8'!G77,Tabelle3[ID],0))</f>
        <v>Lignite</v>
      </c>
      <c r="E77" s="15">
        <f>IFERROR(INDEX(Tabelle2[Shock_Strength],MATCH('Figure 8'!H77,Tabelle2[Shock_Strenght_ID],0)),0)</f>
        <v>-0.1</v>
      </c>
      <c r="F77" s="13" t="str">
        <f t="shared" si="8"/>
        <v>455555555</v>
      </c>
      <c r="G77" s="13">
        <f t="shared" si="9"/>
        <v>1</v>
      </c>
      <c r="H77" s="13">
        <f t="shared" si="10"/>
        <v>4</v>
      </c>
      <c r="I77" s="13">
        <v>3455555555</v>
      </c>
      <c r="J77" s="16">
        <v>79.775864443837889</v>
      </c>
      <c r="K77" s="13" t="b">
        <f t="shared" si="11"/>
        <v>1</v>
      </c>
    </row>
    <row r="78" spans="1:11" x14ac:dyDescent="0.2">
      <c r="A78" s="13">
        <v>3535555555</v>
      </c>
      <c r="B78" s="14">
        <v>1806.3633435617776</v>
      </c>
      <c r="C78" s="16" t="str">
        <f>INDEX(PolInst[Instr],MATCH(VALUE(LEFT('Figure 8'!A78,1)),PolInst[ID],0))</f>
        <v>CO2_Tax</v>
      </c>
      <c r="D78" s="14" t="str">
        <f>INDEX(Tabelle3[Techno],MATCH('Figure 8'!G78,Tabelle3[ID],0))</f>
        <v>Gas</v>
      </c>
      <c r="E78" s="15">
        <f>IFERROR(INDEX(Tabelle2[Shock_Strength],MATCH('Figure 8'!H78,Tabelle2[Shock_Strenght_ID],0)),0)</f>
        <v>-0.2</v>
      </c>
      <c r="F78" s="13" t="str">
        <f t="shared" si="8"/>
        <v>535555555</v>
      </c>
      <c r="G78" s="13">
        <f t="shared" si="9"/>
        <v>2</v>
      </c>
      <c r="H78" s="13">
        <f t="shared" si="10"/>
        <v>3</v>
      </c>
      <c r="I78" s="13">
        <v>3535555555</v>
      </c>
      <c r="J78" s="16">
        <v>70.893300854765613</v>
      </c>
      <c r="K78" s="13" t="b">
        <f t="shared" si="11"/>
        <v>1</v>
      </c>
    </row>
    <row r="79" spans="1:11" x14ac:dyDescent="0.2">
      <c r="A79" s="13">
        <v>3545555555</v>
      </c>
      <c r="B79" s="14">
        <v>1651.3080171855752</v>
      </c>
      <c r="C79" s="16" t="str">
        <f>INDEX(PolInst[Instr],MATCH(VALUE(LEFT('Figure 8'!A79,1)),PolInst[ID],0))</f>
        <v>CO2_Tax</v>
      </c>
      <c r="D79" s="14" t="str">
        <f>INDEX(Tabelle3[Techno],MATCH('Figure 8'!G79,Tabelle3[ID],0))</f>
        <v>Gas</v>
      </c>
      <c r="E79" s="15">
        <f>IFERROR(INDEX(Tabelle2[Shock_Strength],MATCH('Figure 8'!H79,Tabelle2[Shock_Strenght_ID],0)),0)</f>
        <v>-0.1</v>
      </c>
      <c r="F79" s="13" t="str">
        <f t="shared" si="8"/>
        <v>545555555</v>
      </c>
      <c r="G79" s="13">
        <f t="shared" si="9"/>
        <v>2</v>
      </c>
      <c r="H79" s="13">
        <f t="shared" si="10"/>
        <v>4</v>
      </c>
      <c r="I79" s="13">
        <v>3545555555</v>
      </c>
      <c r="J79" s="16">
        <v>75.582301050153589</v>
      </c>
      <c r="K79" s="13" t="b">
        <f t="shared" si="11"/>
        <v>1</v>
      </c>
    </row>
    <row r="80" spans="1:11" x14ac:dyDescent="0.2">
      <c r="A80" s="13">
        <v>3553555555</v>
      </c>
      <c r="B80" s="14">
        <v>1503.8016539725804</v>
      </c>
      <c r="C80" s="16" t="str">
        <f>INDEX(PolInst[Instr],MATCH(VALUE(LEFT('Figure 8'!A80,1)),PolInst[ID],0))</f>
        <v>CO2_Tax</v>
      </c>
      <c r="D80" s="14" t="str">
        <f>INDEX(Tabelle3[Techno],MATCH('Figure 8'!G80,Tabelle3[ID],0))</f>
        <v>Hardcoal</v>
      </c>
      <c r="E80" s="15">
        <f>IFERROR(INDEX(Tabelle2[Shock_Strength],MATCH('Figure 8'!H80,Tabelle2[Shock_Strenght_ID],0)),0)</f>
        <v>-0.2</v>
      </c>
      <c r="F80" s="13" t="str">
        <f t="shared" si="8"/>
        <v>553555555</v>
      </c>
      <c r="G80" s="13">
        <f t="shared" si="9"/>
        <v>3</v>
      </c>
      <c r="H80" s="13">
        <f t="shared" si="10"/>
        <v>3</v>
      </c>
      <c r="I80" s="13">
        <v>3553555555</v>
      </c>
      <c r="J80" s="16">
        <v>79.775864443837861</v>
      </c>
      <c r="K80" s="13" t="b">
        <f t="shared" si="11"/>
        <v>1</v>
      </c>
    </row>
    <row r="81" spans="1:11" x14ac:dyDescent="0.2">
      <c r="A81" s="13">
        <v>3554555555</v>
      </c>
      <c r="B81" s="14">
        <v>1503.8016539725807</v>
      </c>
      <c r="C81" s="16" t="str">
        <f>INDEX(PolInst[Instr],MATCH(VALUE(LEFT('Figure 8'!A81,1)),PolInst[ID],0))</f>
        <v>CO2_Tax</v>
      </c>
      <c r="D81" s="14" t="str">
        <f>INDEX(Tabelle3[Techno],MATCH('Figure 8'!G81,Tabelle3[ID],0))</f>
        <v>Hardcoal</v>
      </c>
      <c r="E81" s="15">
        <f>IFERROR(INDEX(Tabelle2[Shock_Strength],MATCH('Figure 8'!H81,Tabelle2[Shock_Strenght_ID],0)),0)</f>
        <v>-0.1</v>
      </c>
      <c r="F81" s="13" t="str">
        <f t="shared" si="8"/>
        <v>554555555</v>
      </c>
      <c r="G81" s="13">
        <f t="shared" si="9"/>
        <v>3</v>
      </c>
      <c r="H81" s="13">
        <f t="shared" si="10"/>
        <v>4</v>
      </c>
      <c r="I81" s="13">
        <v>3554555555</v>
      </c>
      <c r="J81" s="16">
        <v>79.775864443837889</v>
      </c>
      <c r="K81" s="13" t="b">
        <f t="shared" si="11"/>
        <v>1</v>
      </c>
    </row>
    <row r="82" spans="1:11" x14ac:dyDescent="0.2">
      <c r="A82" s="13">
        <v>3555355555</v>
      </c>
      <c r="B82" s="14">
        <v>1171.0808160552499</v>
      </c>
      <c r="C82" s="16" t="str">
        <f>INDEX(PolInst[Instr],MATCH(VALUE(LEFT('Figure 8'!A82,1)),PolInst[ID],0))</f>
        <v>CO2_Tax</v>
      </c>
      <c r="D82" s="14" t="str">
        <f>INDEX(Tabelle3[Techno],MATCH('Figure 8'!G82,Tabelle3[ID],0))</f>
        <v>Demand</v>
      </c>
      <c r="E82" s="15">
        <f>IFERROR(INDEX(Tabelle2[Shock_Strength],MATCH('Figure 8'!H82,Tabelle2[Shock_Strenght_ID],0)),0)</f>
        <v>-0.2</v>
      </c>
      <c r="F82" s="13" t="str">
        <f t="shared" si="8"/>
        <v>555355555</v>
      </c>
      <c r="G82" s="13">
        <f t="shared" si="9"/>
        <v>4</v>
      </c>
      <c r="H82" s="13">
        <f t="shared" si="10"/>
        <v>3</v>
      </c>
      <c r="I82" s="13">
        <v>3555355555</v>
      </c>
      <c r="J82" s="16">
        <v>77.790922749070489</v>
      </c>
      <c r="K82" s="13" t="b">
        <f t="shared" si="11"/>
        <v>1</v>
      </c>
    </row>
    <row r="83" spans="1:11" x14ac:dyDescent="0.2">
      <c r="A83" s="13">
        <v>3555455555</v>
      </c>
      <c r="B83" s="14">
        <v>1353.0294340094185</v>
      </c>
      <c r="C83" s="16" t="str">
        <f>INDEX(PolInst[Instr],MATCH(VALUE(LEFT('Figure 8'!A83,1)),PolInst[ID],0))</f>
        <v>CO2_Tax</v>
      </c>
      <c r="D83" s="14" t="str">
        <f>INDEX(Tabelle3[Techno],MATCH('Figure 8'!G83,Tabelle3[ID],0))</f>
        <v>Demand</v>
      </c>
      <c r="E83" s="15">
        <f>IFERROR(INDEX(Tabelle2[Shock_Strength],MATCH('Figure 8'!H83,Tabelle2[Shock_Strenght_ID],0)),0)</f>
        <v>-0.1</v>
      </c>
      <c r="F83" s="13" t="str">
        <f t="shared" si="8"/>
        <v>555455555</v>
      </c>
      <c r="G83" s="13">
        <f t="shared" si="9"/>
        <v>4</v>
      </c>
      <c r="H83" s="13">
        <f t="shared" si="10"/>
        <v>4</v>
      </c>
      <c r="I83" s="13">
        <v>3555455555</v>
      </c>
      <c r="J83" s="16">
        <v>78.953834097229134</v>
      </c>
      <c r="K83" s="13" t="b">
        <f t="shared" si="11"/>
        <v>1</v>
      </c>
    </row>
    <row r="84" spans="1:11" x14ac:dyDescent="0.2">
      <c r="A84" s="13">
        <v>3555535555</v>
      </c>
      <c r="B84" s="14">
        <v>1310.7868062900495</v>
      </c>
      <c r="C84" s="16" t="str">
        <f>INDEX(PolInst[Instr],MATCH(VALUE(LEFT('Figure 8'!A84,1)),PolInst[ID],0))</f>
        <v>CO2_Tax</v>
      </c>
      <c r="D84" s="14" t="str">
        <f>INDEX(Tabelle3[Techno],MATCH('Figure 8'!G84,Tabelle3[ID],0))</f>
        <v>Solar</v>
      </c>
      <c r="E84" s="15">
        <f>IFERROR(INDEX(Tabelle2[Shock_Strength],MATCH('Figure 8'!H84,Tabelle2[Shock_Strenght_ID],0)),0)</f>
        <v>-0.2</v>
      </c>
      <c r="F84" s="13" t="str">
        <f t="shared" si="8"/>
        <v>555535555</v>
      </c>
      <c r="G84" s="13">
        <f t="shared" si="9"/>
        <v>5</v>
      </c>
      <c r="H84" s="13">
        <f t="shared" si="10"/>
        <v>3</v>
      </c>
      <c r="I84" s="13">
        <v>3555535555</v>
      </c>
      <c r="J84" s="16">
        <v>78.855754673698556</v>
      </c>
      <c r="K84" s="13" t="b">
        <f t="shared" si="11"/>
        <v>1</v>
      </c>
    </row>
    <row r="85" spans="1:11" x14ac:dyDescent="0.2">
      <c r="A85" s="13">
        <v>3555545555</v>
      </c>
      <c r="B85" s="14">
        <v>1388.1933164039292</v>
      </c>
      <c r="C85" s="16" t="str">
        <f>INDEX(PolInst[Instr],MATCH(VALUE(LEFT('Figure 8'!A85,1)),PolInst[ID],0))</f>
        <v>CO2_Tax</v>
      </c>
      <c r="D85" s="14" t="str">
        <f>INDEX(Tabelle3[Techno],MATCH('Figure 8'!G85,Tabelle3[ID],0))</f>
        <v>Solar</v>
      </c>
      <c r="E85" s="15">
        <f>IFERROR(INDEX(Tabelle2[Shock_Strength],MATCH('Figure 8'!H85,Tabelle2[Shock_Strenght_ID],0)),0)</f>
        <v>-0.1</v>
      </c>
      <c r="F85" s="13" t="str">
        <f t="shared" si="8"/>
        <v>555545555</v>
      </c>
      <c r="G85" s="13">
        <f t="shared" si="9"/>
        <v>5</v>
      </c>
      <c r="H85" s="13">
        <f t="shared" si="10"/>
        <v>4</v>
      </c>
      <c r="I85" s="13">
        <v>3555545555</v>
      </c>
      <c r="J85" s="16">
        <v>79.827567014930182</v>
      </c>
      <c r="K85" s="13" t="b">
        <f t="shared" si="11"/>
        <v>1</v>
      </c>
    </row>
    <row r="86" spans="1:11" x14ac:dyDescent="0.2">
      <c r="A86" s="13">
        <v>3555553555</v>
      </c>
      <c r="B86" s="14">
        <v>1384.0228643365867</v>
      </c>
      <c r="C86" s="16" t="str">
        <f>INDEX(PolInst[Instr],MATCH(VALUE(LEFT('Figure 8'!A86,1)),PolInst[ID],0))</f>
        <v>CO2_Tax</v>
      </c>
      <c r="D86" s="14" t="str">
        <f>INDEX(Tabelle3[Techno],MATCH('Figure 8'!G86,Tabelle3[ID],0))</f>
        <v>Wind_Onshore</v>
      </c>
      <c r="E86" s="15">
        <f>IFERROR(INDEX(Tabelle2[Shock_Strength],MATCH('Figure 8'!H86,Tabelle2[Shock_Strenght_ID],0)),0)</f>
        <v>-0.2</v>
      </c>
      <c r="F86" s="13" t="str">
        <f t="shared" si="8"/>
        <v>555553555</v>
      </c>
      <c r="G86" s="13">
        <f t="shared" si="9"/>
        <v>6</v>
      </c>
      <c r="H86" s="13">
        <f t="shared" si="10"/>
        <v>3</v>
      </c>
      <c r="I86" s="13">
        <v>3555553555</v>
      </c>
      <c r="J86" s="16">
        <v>74.820445299685588</v>
      </c>
      <c r="K86" s="13" t="b">
        <f t="shared" si="11"/>
        <v>1</v>
      </c>
    </row>
    <row r="87" spans="1:11" x14ac:dyDescent="0.2">
      <c r="A87" s="13">
        <v>3555554555</v>
      </c>
      <c r="B87" s="14">
        <v>1435.4534616780047</v>
      </c>
      <c r="C87" s="16" t="str">
        <f>INDEX(PolInst[Instr],MATCH(VALUE(LEFT('Figure 8'!A87,1)),PolInst[ID],0))</f>
        <v>CO2_Tax</v>
      </c>
      <c r="D87" s="14" t="str">
        <f>INDEX(Tabelle3[Techno],MATCH('Figure 8'!G87,Tabelle3[ID],0))</f>
        <v>Wind_Onshore</v>
      </c>
      <c r="E87" s="15">
        <f>IFERROR(INDEX(Tabelle2[Shock_Strength],MATCH('Figure 8'!H87,Tabelle2[Shock_Strenght_ID],0)),0)</f>
        <v>-0.1</v>
      </c>
      <c r="F87" s="13" t="str">
        <f t="shared" si="8"/>
        <v>555554555</v>
      </c>
      <c r="G87" s="13">
        <f t="shared" si="9"/>
        <v>6</v>
      </c>
      <c r="H87" s="13">
        <f t="shared" si="10"/>
        <v>4</v>
      </c>
      <c r="I87" s="13">
        <v>3555554555</v>
      </c>
      <c r="J87" s="16">
        <v>77.694247151909167</v>
      </c>
      <c r="K87" s="13" t="b">
        <f t="shared" si="11"/>
        <v>1</v>
      </c>
    </row>
    <row r="88" spans="1:11" x14ac:dyDescent="0.2">
      <c r="A88" s="13">
        <v>3555555355</v>
      </c>
      <c r="B88" s="14">
        <v>1206.2009951088423</v>
      </c>
      <c r="C88" s="16" t="str">
        <f>INDEX(PolInst[Instr],MATCH(VALUE(LEFT('Figure 8'!A88,1)),PolInst[ID],0))</f>
        <v>CO2_Tax</v>
      </c>
      <c r="D88" s="14" t="str">
        <f>INDEX(Tabelle3[Techno],MATCH('Figure 8'!G88,Tabelle3[ID],0))</f>
        <v>Wind_Offshore</v>
      </c>
      <c r="E88" s="15">
        <f>IFERROR(INDEX(Tabelle2[Shock_Strength],MATCH('Figure 8'!H88,Tabelle2[Shock_Strenght_ID],0)),0)</f>
        <v>-0.2</v>
      </c>
      <c r="F88" s="13" t="str">
        <f t="shared" si="8"/>
        <v>555555355</v>
      </c>
      <c r="G88" s="13">
        <f t="shared" si="9"/>
        <v>7</v>
      </c>
      <c r="H88" s="13">
        <f t="shared" si="10"/>
        <v>3</v>
      </c>
      <c r="I88" s="13">
        <v>3555555355</v>
      </c>
      <c r="J88" s="16">
        <v>76.215013087822328</v>
      </c>
      <c r="K88" s="13" t="b">
        <f t="shared" si="11"/>
        <v>1</v>
      </c>
    </row>
    <row r="89" spans="1:11" x14ac:dyDescent="0.2">
      <c r="A89" s="13">
        <v>3555555455</v>
      </c>
      <c r="B89" s="14">
        <v>1362.4049531065282</v>
      </c>
      <c r="C89" s="16" t="str">
        <f>INDEX(PolInst[Instr],MATCH(VALUE(LEFT('Figure 8'!A89,1)),PolInst[ID],0))</f>
        <v>CO2_Tax</v>
      </c>
      <c r="D89" s="14" t="str">
        <f>INDEX(Tabelle3[Techno],MATCH('Figure 8'!G89,Tabelle3[ID],0))</f>
        <v>Wind_Offshore</v>
      </c>
      <c r="E89" s="15">
        <f>IFERROR(INDEX(Tabelle2[Shock_Strength],MATCH('Figure 8'!H89,Tabelle2[Shock_Strenght_ID],0)),0)</f>
        <v>-0.1</v>
      </c>
      <c r="F89" s="13" t="str">
        <f t="shared" si="8"/>
        <v>555555455</v>
      </c>
      <c r="G89" s="13">
        <f t="shared" si="9"/>
        <v>7</v>
      </c>
      <c r="H89" s="13">
        <f t="shared" si="10"/>
        <v>4</v>
      </c>
      <c r="I89" s="13">
        <v>3555555455</v>
      </c>
      <c r="J89" s="16">
        <v>78.920470092637188</v>
      </c>
      <c r="K89" s="13" t="b">
        <f t="shared" si="11"/>
        <v>1</v>
      </c>
    </row>
    <row r="90" spans="1:11" x14ac:dyDescent="0.2">
      <c r="A90" s="13">
        <v>3555555535</v>
      </c>
      <c r="B90" s="14">
        <v>1474.3730623099818</v>
      </c>
      <c r="C90" s="16" t="str">
        <f>INDEX(PolInst[Instr],MATCH(VALUE(LEFT('Figure 8'!A90,1)),PolInst[ID],0))</f>
        <v>CO2_Tax</v>
      </c>
      <c r="D90" s="14" t="str">
        <f>INDEX(Tabelle3[Techno],MATCH('Figure 8'!G90,Tabelle3[ID],0))</f>
        <v>Lit_Ion</v>
      </c>
      <c r="E90" s="15">
        <f>IFERROR(INDEX(Tabelle2[Shock_Strength],MATCH('Figure 8'!H90,Tabelle2[Shock_Strenght_ID],0)),0)</f>
        <v>-0.2</v>
      </c>
      <c r="F90" s="13" t="str">
        <f t="shared" si="8"/>
        <v>555555535</v>
      </c>
      <c r="G90" s="13">
        <f t="shared" si="9"/>
        <v>8</v>
      </c>
      <c r="H90" s="13">
        <f t="shared" si="10"/>
        <v>3</v>
      </c>
      <c r="I90" s="13">
        <v>3555555535</v>
      </c>
      <c r="J90" s="16">
        <v>80.028827333664466</v>
      </c>
      <c r="K90" s="13" t="b">
        <f t="shared" si="11"/>
        <v>1</v>
      </c>
    </row>
    <row r="91" spans="1:11" x14ac:dyDescent="0.2">
      <c r="A91" s="13">
        <v>3555555545</v>
      </c>
      <c r="B91" s="14">
        <v>1497.5668424702426</v>
      </c>
      <c r="C91" s="16" t="str">
        <f>INDEX(PolInst[Instr],MATCH(VALUE(LEFT('Figure 8'!A91,1)),PolInst[ID],0))</f>
        <v>CO2_Tax</v>
      </c>
      <c r="D91" s="14" t="str">
        <f>INDEX(Tabelle3[Techno],MATCH('Figure 8'!G91,Tabelle3[ID],0))</f>
        <v>Lit_Ion</v>
      </c>
      <c r="E91" s="15">
        <f>IFERROR(INDEX(Tabelle2[Shock_Strength],MATCH('Figure 8'!H91,Tabelle2[Shock_Strenght_ID],0)),0)</f>
        <v>-0.1</v>
      </c>
      <c r="F91" s="13" t="str">
        <f t="shared" si="8"/>
        <v>555555545</v>
      </c>
      <c r="G91" s="13">
        <f t="shared" si="9"/>
        <v>8</v>
      </c>
      <c r="H91" s="13">
        <f t="shared" si="10"/>
        <v>4</v>
      </c>
      <c r="I91" s="13">
        <v>3555555545</v>
      </c>
      <c r="J91" s="16">
        <v>79.793375550492442</v>
      </c>
      <c r="K91" s="13" t="b">
        <f t="shared" si="11"/>
        <v>1</v>
      </c>
    </row>
    <row r="92" spans="1:11" x14ac:dyDescent="0.2">
      <c r="A92" s="13">
        <v>3555555553</v>
      </c>
      <c r="B92" s="14">
        <v>1416.0710780995782</v>
      </c>
      <c r="C92" s="16" t="str">
        <f>INDEX(PolInst[Instr],MATCH(VALUE(LEFT('Figure 8'!A92,1)),PolInst[ID],0))</f>
        <v>CO2_Tax</v>
      </c>
      <c r="D92" s="14" t="str">
        <f>INDEX(Tabelle3[Techno],MATCH('Figure 8'!G92,Tabelle3[ID],0))</f>
        <v>PSH</v>
      </c>
      <c r="E92" s="15">
        <f>IFERROR(INDEX(Tabelle2[Shock_Strength],MATCH('Figure 8'!H92,Tabelle2[Shock_Strenght_ID],0)),0)</f>
        <v>-0.2</v>
      </c>
      <c r="F92" s="13" t="str">
        <f t="shared" si="8"/>
        <v>555555553</v>
      </c>
      <c r="G92" s="13">
        <f t="shared" si="9"/>
        <v>9</v>
      </c>
      <c r="H92" s="13">
        <f t="shared" si="10"/>
        <v>3</v>
      </c>
      <c r="I92" s="13">
        <v>3555555553</v>
      </c>
      <c r="J92" s="16">
        <v>80.253038558555701</v>
      </c>
      <c r="K92" s="13" t="b">
        <f t="shared" si="11"/>
        <v>1</v>
      </c>
    </row>
    <row r="93" spans="1:11" x14ac:dyDescent="0.2">
      <c r="A93" s="13">
        <v>3555555554</v>
      </c>
      <c r="B93" s="14">
        <v>1463.8449871882356</v>
      </c>
      <c r="C93" s="16" t="str">
        <f>INDEX(PolInst[Instr],MATCH(VALUE(LEFT('Figure 8'!A93,1)),PolInst[ID],0))</f>
        <v>CO2_Tax</v>
      </c>
      <c r="D93" s="14" t="str">
        <f>INDEX(Tabelle3[Techno],MATCH('Figure 8'!G93,Tabelle3[ID],0))</f>
        <v>PSH</v>
      </c>
      <c r="E93" s="15">
        <f>IFERROR(INDEX(Tabelle2[Shock_Strength],MATCH('Figure 8'!H93,Tabelle2[Shock_Strenght_ID],0)),0)</f>
        <v>-0.1</v>
      </c>
      <c r="F93" s="13" t="str">
        <f t="shared" si="8"/>
        <v>555555554</v>
      </c>
      <c r="G93" s="13">
        <f t="shared" si="9"/>
        <v>9</v>
      </c>
      <c r="H93" s="13">
        <f t="shared" si="10"/>
        <v>4</v>
      </c>
      <c r="I93" s="13">
        <v>3555555554</v>
      </c>
      <c r="J93" s="16">
        <v>80.030921428798834</v>
      </c>
      <c r="K93" s="13" t="b">
        <f t="shared" si="11"/>
        <v>1</v>
      </c>
    </row>
    <row r="94" spans="1:11" x14ac:dyDescent="0.2">
      <c r="A94" s="13">
        <v>3555555555</v>
      </c>
      <c r="B94" s="14">
        <v>1503.8016539725791</v>
      </c>
      <c r="C94" s="16" t="str">
        <f>INDEX(PolInst[Instr],MATCH(VALUE(LEFT('Figure 8'!A94,1)),PolInst[ID],0))</f>
        <v>CO2_Tax</v>
      </c>
      <c r="D94" s="14" t="str">
        <f>INDEX(Tabelle3[Techno],MATCH('Figure 8'!G94,Tabelle3[ID],0))</f>
        <v>no</v>
      </c>
      <c r="E94" s="15">
        <f>IFERROR(INDEX(Tabelle2[Shock_Strength],MATCH('Figure 8'!H94,Tabelle2[Shock_Strenght_ID],0)),0)</f>
        <v>0</v>
      </c>
      <c r="F94" s="13" t="str">
        <f t="shared" si="8"/>
        <v>555555555</v>
      </c>
      <c r="G94" s="13">
        <f t="shared" si="9"/>
        <v>0</v>
      </c>
      <c r="H94" s="13" t="e">
        <f t="shared" si="10"/>
        <v>#VALUE!</v>
      </c>
      <c r="I94" s="13">
        <v>3555555555</v>
      </c>
      <c r="J94" s="16">
        <v>79.775864443837918</v>
      </c>
      <c r="K94" s="13" t="b">
        <f t="shared" si="11"/>
        <v>1</v>
      </c>
    </row>
    <row r="95" spans="1:11" x14ac:dyDescent="0.2">
      <c r="A95" s="13">
        <v>3555555556</v>
      </c>
      <c r="B95" s="14">
        <v>1536.8034107575202</v>
      </c>
      <c r="C95" s="16" t="str">
        <f>INDEX(PolInst[Instr],MATCH(VALUE(LEFT('Figure 8'!A95,1)),PolInst[ID],0))</f>
        <v>CO2_Tax</v>
      </c>
      <c r="D95" s="14" t="str">
        <f>INDEX(Tabelle3[Techno],MATCH('Figure 8'!G95,Tabelle3[ID],0))</f>
        <v>PSH</v>
      </c>
      <c r="E95" s="15">
        <f>IFERROR(INDEX(Tabelle2[Shock_Strength],MATCH('Figure 8'!H95,Tabelle2[Shock_Strenght_ID],0)),0)</f>
        <v>0.1</v>
      </c>
      <c r="F95" s="13" t="str">
        <f t="shared" si="8"/>
        <v>555555556</v>
      </c>
      <c r="G95" s="13">
        <f t="shared" si="9"/>
        <v>9</v>
      </c>
      <c r="H95" s="13">
        <f t="shared" si="10"/>
        <v>6</v>
      </c>
      <c r="I95" s="13">
        <v>3555555556</v>
      </c>
      <c r="J95" s="16">
        <v>79.406556018121833</v>
      </c>
      <c r="K95" s="13" t="b">
        <f t="shared" si="11"/>
        <v>1</v>
      </c>
    </row>
    <row r="96" spans="1:11" x14ac:dyDescent="0.2">
      <c r="A96" s="13">
        <v>3555555557</v>
      </c>
      <c r="B96" s="14">
        <v>1536.8034107575206</v>
      </c>
      <c r="C96" s="16" t="str">
        <f>INDEX(PolInst[Instr],MATCH(VALUE(LEFT('Figure 8'!A96,1)),PolInst[ID],0))</f>
        <v>CO2_Tax</v>
      </c>
      <c r="D96" s="14" t="str">
        <f>INDEX(Tabelle3[Techno],MATCH('Figure 8'!G96,Tabelle3[ID],0))</f>
        <v>PSH</v>
      </c>
      <c r="E96" s="15">
        <f>IFERROR(INDEX(Tabelle2[Shock_Strength],MATCH('Figure 8'!H96,Tabelle2[Shock_Strenght_ID],0)),0)</f>
        <v>0.2</v>
      </c>
      <c r="F96" s="13" t="str">
        <f t="shared" si="8"/>
        <v>555555557</v>
      </c>
      <c r="G96" s="13">
        <f t="shared" si="9"/>
        <v>9</v>
      </c>
      <c r="H96" s="13">
        <f t="shared" si="10"/>
        <v>7</v>
      </c>
      <c r="I96" s="13">
        <v>3555555557</v>
      </c>
      <c r="J96" s="16">
        <v>79.406556018121847</v>
      </c>
      <c r="K96" s="13" t="b">
        <f t="shared" si="11"/>
        <v>1</v>
      </c>
    </row>
    <row r="97" spans="1:11" x14ac:dyDescent="0.2">
      <c r="A97" s="13">
        <v>3555555565</v>
      </c>
      <c r="B97" s="14">
        <v>1507.4100705910687</v>
      </c>
      <c r="C97" s="16" t="str">
        <f>INDEX(PolInst[Instr],MATCH(VALUE(LEFT('Figure 8'!A97,1)),PolInst[ID],0))</f>
        <v>CO2_Tax</v>
      </c>
      <c r="D97" s="14" t="str">
        <f>INDEX(Tabelle3[Techno],MATCH('Figure 8'!G97,Tabelle3[ID],0))</f>
        <v>Lit_Ion</v>
      </c>
      <c r="E97" s="15">
        <f>IFERROR(INDEX(Tabelle2[Shock_Strength],MATCH('Figure 8'!H97,Tabelle2[Shock_Strenght_ID],0)),0)</f>
        <v>0.1</v>
      </c>
      <c r="F97" s="13" t="str">
        <f t="shared" si="8"/>
        <v>555555565</v>
      </c>
      <c r="G97" s="13">
        <f t="shared" si="9"/>
        <v>8</v>
      </c>
      <c r="H97" s="13">
        <f t="shared" si="10"/>
        <v>6</v>
      </c>
      <c r="I97" s="13">
        <v>3555555565</v>
      </c>
      <c r="J97" s="16">
        <v>79.768351309583721</v>
      </c>
      <c r="K97" s="13" t="b">
        <f t="shared" si="11"/>
        <v>1</v>
      </c>
    </row>
    <row r="98" spans="1:11" x14ac:dyDescent="0.2">
      <c r="A98" s="13">
        <v>3555555575</v>
      </c>
      <c r="B98" s="14">
        <v>1508.5923924756758</v>
      </c>
      <c r="C98" s="16" t="str">
        <f>INDEX(PolInst[Instr],MATCH(VALUE(LEFT('Figure 8'!A98,1)),PolInst[ID],0))</f>
        <v>CO2_Tax</v>
      </c>
      <c r="D98" s="14" t="str">
        <f>INDEX(Tabelle3[Techno],MATCH('Figure 8'!G98,Tabelle3[ID],0))</f>
        <v>Lit_Ion</v>
      </c>
      <c r="E98" s="15">
        <f>IFERROR(INDEX(Tabelle2[Shock_Strength],MATCH('Figure 8'!H98,Tabelle2[Shock_Strenght_ID],0)),0)</f>
        <v>0.2</v>
      </c>
      <c r="F98" s="13" t="str">
        <f t="shared" ref="F98:F129" si="12">MID(A98,2,99)</f>
        <v>555555575</v>
      </c>
      <c r="G98" s="13">
        <f t="shared" ref="G98:G129" si="13">IFERROR(FIND(3,F98),0)+IFERROR(FIND(4,F98),0)+IFERROR(FIND(6,F98),0)+IFERROR(FIND(7,F98),0)</f>
        <v>8</v>
      </c>
      <c r="H98" s="13">
        <f t="shared" ref="H98:H129" si="14">VALUE(MID(F98,G98,1))</f>
        <v>7</v>
      </c>
      <c r="I98" s="13">
        <v>3555555575</v>
      </c>
      <c r="J98" s="16">
        <v>79.783403367492028</v>
      </c>
      <c r="K98" s="13" t="b">
        <f t="shared" si="11"/>
        <v>1</v>
      </c>
    </row>
    <row r="99" spans="1:11" x14ac:dyDescent="0.2">
      <c r="A99" s="13">
        <v>3555555655</v>
      </c>
      <c r="B99" s="14">
        <v>1569.1701576681171</v>
      </c>
      <c r="C99" s="16" t="str">
        <f>INDEX(PolInst[Instr],MATCH(VALUE(LEFT('Figure 8'!A99,1)),PolInst[ID],0))</f>
        <v>CO2_Tax</v>
      </c>
      <c r="D99" s="14" t="str">
        <f>INDEX(Tabelle3[Techno],MATCH('Figure 8'!G99,Tabelle3[ID],0))</f>
        <v>Wind_Offshore</v>
      </c>
      <c r="E99" s="15">
        <f>IFERROR(INDEX(Tabelle2[Shock_Strength],MATCH('Figure 8'!H99,Tabelle2[Shock_Strenght_ID],0)),0)</f>
        <v>0.1</v>
      </c>
      <c r="F99" s="13" t="str">
        <f t="shared" si="12"/>
        <v>555555655</v>
      </c>
      <c r="G99" s="13">
        <f t="shared" si="13"/>
        <v>7</v>
      </c>
      <c r="H99" s="13">
        <f t="shared" si="14"/>
        <v>6</v>
      </c>
      <c r="I99" s="13">
        <v>3555555655</v>
      </c>
      <c r="J99" s="16">
        <v>79.08570970249167</v>
      </c>
      <c r="K99" s="13" t="b">
        <f t="shared" si="11"/>
        <v>1</v>
      </c>
    </row>
    <row r="100" spans="1:11" x14ac:dyDescent="0.2">
      <c r="A100" s="13">
        <v>3555555755</v>
      </c>
      <c r="B100" s="14">
        <v>1569.1701576681171</v>
      </c>
      <c r="C100" s="16" t="str">
        <f>INDEX(PolInst[Instr],MATCH(VALUE(LEFT('Figure 8'!A100,1)),PolInst[ID],0))</f>
        <v>CO2_Tax</v>
      </c>
      <c r="D100" s="14" t="str">
        <f>INDEX(Tabelle3[Techno],MATCH('Figure 8'!G100,Tabelle3[ID],0))</f>
        <v>Wind_Offshore</v>
      </c>
      <c r="E100" s="15">
        <f>IFERROR(INDEX(Tabelle2[Shock_Strength],MATCH('Figure 8'!H100,Tabelle2[Shock_Strenght_ID],0)),0)</f>
        <v>0.2</v>
      </c>
      <c r="F100" s="13" t="str">
        <f t="shared" si="12"/>
        <v>555555755</v>
      </c>
      <c r="G100" s="13">
        <f t="shared" si="13"/>
        <v>7</v>
      </c>
      <c r="H100" s="13">
        <f t="shared" si="14"/>
        <v>7</v>
      </c>
      <c r="I100" s="13">
        <v>3555555755</v>
      </c>
      <c r="J100" s="16">
        <v>79.08570970249167</v>
      </c>
      <c r="K100" s="13" t="b">
        <f t="shared" si="11"/>
        <v>1</v>
      </c>
    </row>
    <row r="101" spans="1:11" x14ac:dyDescent="0.2">
      <c r="A101" s="13">
        <v>3555556555</v>
      </c>
      <c r="B101" s="14">
        <v>1482.8085518655539</v>
      </c>
      <c r="C101" s="16" t="str">
        <f>INDEX(PolInst[Instr],MATCH(VALUE(LEFT('Figure 8'!A101,1)),PolInst[ID],0))</f>
        <v>CO2_Tax</v>
      </c>
      <c r="D101" s="14" t="str">
        <f>INDEX(Tabelle3[Techno],MATCH('Figure 8'!G101,Tabelle3[ID],0))</f>
        <v>Wind_Onshore</v>
      </c>
      <c r="E101" s="15">
        <f>IFERROR(INDEX(Tabelle2[Shock_Strength],MATCH('Figure 8'!H101,Tabelle2[Shock_Strenght_ID],0)),0)</f>
        <v>0.1</v>
      </c>
      <c r="F101" s="13" t="str">
        <f t="shared" si="12"/>
        <v>555556555</v>
      </c>
      <c r="G101" s="13">
        <f t="shared" si="13"/>
        <v>6</v>
      </c>
      <c r="H101" s="13">
        <f t="shared" si="14"/>
        <v>6</v>
      </c>
      <c r="I101" s="13">
        <v>3555556555</v>
      </c>
      <c r="J101" s="16">
        <v>81.329637471111823</v>
      </c>
      <c r="K101" s="13" t="b">
        <f t="shared" si="11"/>
        <v>1</v>
      </c>
    </row>
    <row r="102" spans="1:11" x14ac:dyDescent="0.2">
      <c r="A102" s="13">
        <v>3555557555</v>
      </c>
      <c r="B102" s="14">
        <v>1480.7623127992408</v>
      </c>
      <c r="C102" s="16" t="str">
        <f>INDEX(PolInst[Instr],MATCH(VALUE(LEFT('Figure 8'!A102,1)),PolInst[ID],0))</f>
        <v>CO2_Tax</v>
      </c>
      <c r="D102" s="14" t="str">
        <f>INDEX(Tabelle3[Techno],MATCH('Figure 8'!G102,Tabelle3[ID],0))</f>
        <v>Wind_Onshore</v>
      </c>
      <c r="E102" s="15">
        <f>IFERROR(INDEX(Tabelle2[Shock_Strength],MATCH('Figure 8'!H102,Tabelle2[Shock_Strenght_ID],0)),0)</f>
        <v>0.2</v>
      </c>
      <c r="F102" s="13" t="str">
        <f t="shared" si="12"/>
        <v>555557555</v>
      </c>
      <c r="G102" s="13">
        <f t="shared" si="13"/>
        <v>6</v>
      </c>
      <c r="H102" s="13">
        <f t="shared" si="14"/>
        <v>7</v>
      </c>
      <c r="I102" s="13">
        <v>3555557555</v>
      </c>
      <c r="J102" s="16">
        <v>81.655744287407856</v>
      </c>
      <c r="K102" s="13" t="b">
        <f t="shared" si="11"/>
        <v>1</v>
      </c>
    </row>
    <row r="103" spans="1:11" x14ac:dyDescent="0.2">
      <c r="A103" s="13">
        <v>3555565555</v>
      </c>
      <c r="B103" s="14">
        <v>1611.2429335051311</v>
      </c>
      <c r="C103" s="16" t="str">
        <f>INDEX(PolInst[Instr],MATCH(VALUE(LEFT('Figure 8'!A103,1)),PolInst[ID],0))</f>
        <v>CO2_Tax</v>
      </c>
      <c r="D103" s="14" t="str">
        <f>INDEX(Tabelle3[Techno],MATCH('Figure 8'!G103,Tabelle3[ID],0))</f>
        <v>Solar</v>
      </c>
      <c r="E103" s="15">
        <f>IFERROR(INDEX(Tabelle2[Shock_Strength],MATCH('Figure 8'!H103,Tabelle2[Shock_Strenght_ID],0)),0)</f>
        <v>0.1</v>
      </c>
      <c r="F103" s="13" t="str">
        <f t="shared" si="12"/>
        <v>555565555</v>
      </c>
      <c r="G103" s="13">
        <f t="shared" si="13"/>
        <v>5</v>
      </c>
      <c r="H103" s="13">
        <f t="shared" si="14"/>
        <v>6</v>
      </c>
      <c r="I103" s="13">
        <v>3555565555</v>
      </c>
      <c r="J103" s="16">
        <v>78.986469530534052</v>
      </c>
      <c r="K103" s="13" t="b">
        <f t="shared" si="11"/>
        <v>1</v>
      </c>
    </row>
    <row r="104" spans="1:11" x14ac:dyDescent="0.2">
      <c r="A104" s="13">
        <v>3555575555</v>
      </c>
      <c r="B104" s="14">
        <v>1625.2667498496337</v>
      </c>
      <c r="C104" s="16" t="str">
        <f>INDEX(PolInst[Instr],MATCH(VALUE(LEFT('Figure 8'!A104,1)),PolInst[ID],0))</f>
        <v>CO2_Tax</v>
      </c>
      <c r="D104" s="14" t="str">
        <f>INDEX(Tabelle3[Techno],MATCH('Figure 8'!G104,Tabelle3[ID],0))</f>
        <v>Solar</v>
      </c>
      <c r="E104" s="15">
        <f>IFERROR(INDEX(Tabelle2[Shock_Strength],MATCH('Figure 8'!H104,Tabelle2[Shock_Strenght_ID],0)),0)</f>
        <v>0.2</v>
      </c>
      <c r="F104" s="13" t="str">
        <f t="shared" si="12"/>
        <v>555575555</v>
      </c>
      <c r="G104" s="13">
        <f t="shared" si="13"/>
        <v>5</v>
      </c>
      <c r="H104" s="13">
        <f t="shared" si="14"/>
        <v>7</v>
      </c>
      <c r="I104" s="13">
        <v>3555575555</v>
      </c>
      <c r="J104" s="16">
        <v>78.826451612023448</v>
      </c>
      <c r="K104" s="13" t="b">
        <f t="shared" si="11"/>
        <v>1</v>
      </c>
    </row>
    <row r="105" spans="1:11" x14ac:dyDescent="0.2">
      <c r="A105" s="13">
        <v>3555655555</v>
      </c>
      <c r="B105" s="14">
        <v>1647.0208591128555</v>
      </c>
      <c r="C105" s="16" t="str">
        <f>INDEX(PolInst[Instr],MATCH(VALUE(LEFT('Figure 8'!A105,1)),PolInst[ID],0))</f>
        <v>CO2_Tax</v>
      </c>
      <c r="D105" s="14" t="str">
        <f>INDEX(Tabelle3[Techno],MATCH('Figure 8'!G105,Tabelle3[ID],0))</f>
        <v>Demand</v>
      </c>
      <c r="E105" s="15">
        <f>IFERROR(INDEX(Tabelle2[Shock_Strength],MATCH('Figure 8'!H105,Tabelle2[Shock_Strenght_ID],0)),0)</f>
        <v>0.1</v>
      </c>
      <c r="F105" s="13" t="str">
        <f t="shared" si="12"/>
        <v>555655555</v>
      </c>
      <c r="G105" s="13">
        <f t="shared" si="13"/>
        <v>4</v>
      </c>
      <c r="H105" s="13">
        <f t="shared" si="14"/>
        <v>6</v>
      </c>
      <c r="I105" s="13">
        <v>3555655555</v>
      </c>
      <c r="J105" s="16">
        <v>79.775864443837492</v>
      </c>
      <c r="K105" s="13" t="b">
        <f t="shared" si="11"/>
        <v>1</v>
      </c>
    </row>
    <row r="106" spans="1:11" x14ac:dyDescent="0.2">
      <c r="A106" s="13">
        <v>3555755555</v>
      </c>
      <c r="B106" s="14">
        <v>1790.2400642531147</v>
      </c>
      <c r="C106" s="16" t="str">
        <f>INDEX(PolInst[Instr],MATCH(VALUE(LEFT('Figure 8'!A106,1)),PolInst[ID],0))</f>
        <v>CO2_Tax</v>
      </c>
      <c r="D106" s="14" t="str">
        <f>INDEX(Tabelle3[Techno],MATCH('Figure 8'!G106,Tabelle3[ID],0))</f>
        <v>Demand</v>
      </c>
      <c r="E106" s="15">
        <f>IFERROR(INDEX(Tabelle2[Shock_Strength],MATCH('Figure 8'!H106,Tabelle2[Shock_Strenght_ID],0)),0)</f>
        <v>0.2</v>
      </c>
      <c r="F106" s="13" t="str">
        <f t="shared" si="12"/>
        <v>555755555</v>
      </c>
      <c r="G106" s="13">
        <f t="shared" si="13"/>
        <v>4</v>
      </c>
      <c r="H106" s="13">
        <f t="shared" si="14"/>
        <v>7</v>
      </c>
      <c r="I106" s="13">
        <v>3555755555</v>
      </c>
      <c r="J106" s="16">
        <v>79.775864443837321</v>
      </c>
      <c r="K106" s="13" t="b">
        <f t="shared" si="11"/>
        <v>1</v>
      </c>
    </row>
    <row r="107" spans="1:11" x14ac:dyDescent="0.2">
      <c r="A107" s="13">
        <v>3556555555</v>
      </c>
      <c r="B107" s="14">
        <v>1503.8016539725804</v>
      </c>
      <c r="C107" s="16" t="str">
        <f>INDEX(PolInst[Instr],MATCH(VALUE(LEFT('Figure 8'!A107,1)),PolInst[ID],0))</f>
        <v>CO2_Tax</v>
      </c>
      <c r="D107" s="14" t="str">
        <f>INDEX(Tabelle3[Techno],MATCH('Figure 8'!G107,Tabelle3[ID],0))</f>
        <v>Hardcoal</v>
      </c>
      <c r="E107" s="15">
        <f>IFERROR(INDEX(Tabelle2[Shock_Strength],MATCH('Figure 8'!H107,Tabelle2[Shock_Strenght_ID],0)),0)</f>
        <v>0.1</v>
      </c>
      <c r="F107" s="13" t="str">
        <f t="shared" si="12"/>
        <v>556555555</v>
      </c>
      <c r="G107" s="13">
        <f t="shared" si="13"/>
        <v>3</v>
      </c>
      <c r="H107" s="13">
        <f t="shared" si="14"/>
        <v>6</v>
      </c>
      <c r="I107" s="13">
        <v>3556555555</v>
      </c>
      <c r="J107" s="16">
        <v>79.775864443837904</v>
      </c>
      <c r="K107" s="13" t="b">
        <f t="shared" si="11"/>
        <v>1</v>
      </c>
    </row>
    <row r="108" spans="1:11" x14ac:dyDescent="0.2">
      <c r="A108" s="13">
        <v>3557555555</v>
      </c>
      <c r="B108" s="14">
        <v>1503.8016539725795</v>
      </c>
      <c r="C108" s="16" t="str">
        <f>INDEX(PolInst[Instr],MATCH(VALUE(LEFT('Figure 8'!A108,1)),PolInst[ID],0))</f>
        <v>CO2_Tax</v>
      </c>
      <c r="D108" s="14" t="str">
        <f>INDEX(Tabelle3[Techno],MATCH('Figure 8'!G108,Tabelle3[ID],0))</f>
        <v>Hardcoal</v>
      </c>
      <c r="E108" s="15">
        <f>IFERROR(INDEX(Tabelle2[Shock_Strength],MATCH('Figure 8'!H108,Tabelle2[Shock_Strenght_ID],0)),0)</f>
        <v>0.2</v>
      </c>
      <c r="F108" s="13" t="str">
        <f t="shared" si="12"/>
        <v>557555555</v>
      </c>
      <c r="G108" s="13">
        <f t="shared" si="13"/>
        <v>3</v>
      </c>
      <c r="H108" s="13">
        <f t="shared" si="14"/>
        <v>7</v>
      </c>
      <c r="I108" s="13">
        <v>3557555555</v>
      </c>
      <c r="J108" s="16">
        <v>79.775864443837918</v>
      </c>
      <c r="K108" s="13" t="b">
        <f t="shared" si="11"/>
        <v>1</v>
      </c>
    </row>
    <row r="109" spans="1:11" x14ac:dyDescent="0.2">
      <c r="A109" s="13">
        <v>3565555555</v>
      </c>
      <c r="B109" s="14">
        <v>1344.9837668817665</v>
      </c>
      <c r="C109" s="16" t="str">
        <f>INDEX(PolInst[Instr],MATCH(VALUE(LEFT('Figure 8'!A109,1)),PolInst[ID],0))</f>
        <v>CO2_Tax</v>
      </c>
      <c r="D109" s="14" t="str">
        <f>INDEX(Tabelle3[Techno],MATCH('Figure 8'!G109,Tabelle3[ID],0))</f>
        <v>Gas</v>
      </c>
      <c r="E109" s="15">
        <f>IFERROR(INDEX(Tabelle2[Shock_Strength],MATCH('Figure 8'!H109,Tabelle2[Shock_Strenght_ID],0)),0)</f>
        <v>0.1</v>
      </c>
      <c r="F109" s="13" t="str">
        <f t="shared" si="12"/>
        <v>565555555</v>
      </c>
      <c r="G109" s="13">
        <f t="shared" si="13"/>
        <v>2</v>
      </c>
      <c r="H109" s="13">
        <f t="shared" si="14"/>
        <v>6</v>
      </c>
      <c r="I109" s="13">
        <v>3565555555</v>
      </c>
      <c r="J109" s="16">
        <v>83.715710529257223</v>
      </c>
      <c r="K109" s="13" t="b">
        <f t="shared" si="11"/>
        <v>1</v>
      </c>
    </row>
    <row r="110" spans="1:11" x14ac:dyDescent="0.2">
      <c r="A110" s="13">
        <v>3575555555</v>
      </c>
      <c r="B110" s="14">
        <v>1255.5055596014556</v>
      </c>
      <c r="C110" s="16" t="str">
        <f>INDEX(PolInst[Instr],MATCH(VALUE(LEFT('Figure 8'!A110,1)),PolInst[ID],0))</f>
        <v>CO2_Tax</v>
      </c>
      <c r="D110" s="14" t="str">
        <f>INDEX(Tabelle3[Techno],MATCH('Figure 8'!G110,Tabelle3[ID],0))</f>
        <v>Gas</v>
      </c>
      <c r="E110" s="15">
        <f>IFERROR(INDEX(Tabelle2[Shock_Strength],MATCH('Figure 8'!H110,Tabelle2[Shock_Strenght_ID],0)),0)</f>
        <v>0.2</v>
      </c>
      <c r="F110" s="13" t="str">
        <f t="shared" si="12"/>
        <v>575555555</v>
      </c>
      <c r="G110" s="13">
        <f t="shared" si="13"/>
        <v>2</v>
      </c>
      <c r="H110" s="13">
        <f t="shared" si="14"/>
        <v>7</v>
      </c>
      <c r="I110" s="13">
        <v>3575555555</v>
      </c>
      <c r="J110" s="16">
        <v>86.51539976246373</v>
      </c>
      <c r="K110" s="13" t="b">
        <f t="shared" si="11"/>
        <v>1</v>
      </c>
    </row>
    <row r="111" spans="1:11" x14ac:dyDescent="0.2">
      <c r="A111" s="13">
        <v>3655555555</v>
      </c>
      <c r="B111" s="14">
        <v>1503.8016539725804</v>
      </c>
      <c r="C111" s="16" t="str">
        <f>INDEX(PolInst[Instr],MATCH(VALUE(LEFT('Figure 8'!A111,1)),PolInst[ID],0))</f>
        <v>CO2_Tax</v>
      </c>
      <c r="D111" s="14" t="str">
        <f>INDEX(Tabelle3[Techno],MATCH('Figure 8'!G111,Tabelle3[ID],0))</f>
        <v>Lignite</v>
      </c>
      <c r="E111" s="15">
        <f>IFERROR(INDEX(Tabelle2[Shock_Strength],MATCH('Figure 8'!H111,Tabelle2[Shock_Strenght_ID],0)),0)</f>
        <v>0.1</v>
      </c>
      <c r="F111" s="13" t="str">
        <f t="shared" si="12"/>
        <v>655555555</v>
      </c>
      <c r="G111" s="13">
        <f t="shared" si="13"/>
        <v>1</v>
      </c>
      <c r="H111" s="13">
        <f t="shared" si="14"/>
        <v>6</v>
      </c>
      <c r="I111" s="13">
        <v>3655555555</v>
      </c>
      <c r="J111" s="16">
        <v>79.775864443837889</v>
      </c>
      <c r="K111" s="13" t="b">
        <f t="shared" si="11"/>
        <v>1</v>
      </c>
    </row>
    <row r="112" spans="1:11" x14ac:dyDescent="0.2">
      <c r="A112" s="13">
        <v>3755555555</v>
      </c>
      <c r="B112" s="14">
        <v>1503.8016539725795</v>
      </c>
      <c r="C112" s="16" t="str">
        <f>INDEX(PolInst[Instr],MATCH(VALUE(LEFT('Figure 8'!A112,1)),PolInst[ID],0))</f>
        <v>CO2_Tax</v>
      </c>
      <c r="D112" s="14" t="str">
        <f>INDEX(Tabelle3[Techno],MATCH('Figure 8'!G112,Tabelle3[ID],0))</f>
        <v>Lignite</v>
      </c>
      <c r="E112" s="15">
        <f>IFERROR(INDEX(Tabelle2[Shock_Strength],MATCH('Figure 8'!H112,Tabelle2[Shock_Strenght_ID],0)),0)</f>
        <v>0.2</v>
      </c>
      <c r="F112" s="13" t="str">
        <f t="shared" si="12"/>
        <v>755555555</v>
      </c>
      <c r="G112" s="13">
        <f t="shared" si="13"/>
        <v>1</v>
      </c>
      <c r="H112" s="13">
        <f t="shared" si="14"/>
        <v>7</v>
      </c>
      <c r="I112" s="13">
        <v>3755555555</v>
      </c>
      <c r="J112" s="16">
        <v>79.775864443837889</v>
      </c>
      <c r="K112" s="13" t="b">
        <f t="shared" si="11"/>
        <v>1</v>
      </c>
    </row>
    <row r="113" spans="1:11" x14ac:dyDescent="0.2">
      <c r="A113" s="13">
        <v>4355555555</v>
      </c>
      <c r="B113" s="14">
        <v>1526.0115906720816</v>
      </c>
      <c r="C113" s="16" t="str">
        <f>INDEX(PolInst[Instr],MATCH(VALUE(LEFT('Figure 8'!A113,1)),PolInst[ID],0))</f>
        <v>FIT</v>
      </c>
      <c r="D113" s="14" t="str">
        <f>INDEX(Tabelle3[Techno],MATCH('Figure 8'!G113,Tabelle3[ID],0))</f>
        <v>Lignite</v>
      </c>
      <c r="E113" s="15">
        <f>IFERROR(INDEX(Tabelle2[Shock_Strength],MATCH('Figure 8'!H113,Tabelle2[Shock_Strenght_ID],0)),0)</f>
        <v>-0.2</v>
      </c>
      <c r="F113" s="13" t="str">
        <f t="shared" si="12"/>
        <v>355555555</v>
      </c>
      <c r="G113" s="13">
        <f t="shared" si="13"/>
        <v>1</v>
      </c>
      <c r="H113" s="13">
        <f t="shared" si="14"/>
        <v>3</v>
      </c>
      <c r="I113" s="13">
        <v>4355555555</v>
      </c>
      <c r="J113" s="16">
        <v>96.181849154215016</v>
      </c>
      <c r="K113" s="13" t="b">
        <f t="shared" si="11"/>
        <v>1</v>
      </c>
    </row>
    <row r="114" spans="1:11" x14ac:dyDescent="0.2">
      <c r="A114" s="13">
        <v>4455555555</v>
      </c>
      <c r="B114" s="14">
        <v>1517.9321486232348</v>
      </c>
      <c r="C114" s="16" t="str">
        <f>INDEX(PolInst[Instr],MATCH(VALUE(LEFT('Figure 8'!A114,1)),PolInst[ID],0))</f>
        <v>FIT</v>
      </c>
      <c r="D114" s="14" t="str">
        <f>INDEX(Tabelle3[Techno],MATCH('Figure 8'!G114,Tabelle3[ID],0))</f>
        <v>Lignite</v>
      </c>
      <c r="E114" s="15">
        <f>IFERROR(INDEX(Tabelle2[Shock_Strength],MATCH('Figure 8'!H114,Tabelle2[Shock_Strenght_ID],0)),0)</f>
        <v>-0.1</v>
      </c>
      <c r="F114" s="13" t="str">
        <f t="shared" si="12"/>
        <v>455555555</v>
      </c>
      <c r="G114" s="13">
        <f t="shared" si="13"/>
        <v>1</v>
      </c>
      <c r="H114" s="13">
        <f t="shared" si="14"/>
        <v>4</v>
      </c>
      <c r="I114" s="13">
        <v>4455555555</v>
      </c>
      <c r="J114" s="16">
        <v>96.310848553039591</v>
      </c>
      <c r="K114" s="13" t="b">
        <f t="shared" si="11"/>
        <v>1</v>
      </c>
    </row>
    <row r="115" spans="1:11" x14ac:dyDescent="0.2">
      <c r="A115" s="13">
        <v>4535555555</v>
      </c>
      <c r="B115" s="14">
        <v>1440.0382142315934</v>
      </c>
      <c r="C115" s="16" t="str">
        <f>INDEX(PolInst[Instr],MATCH(VALUE(LEFT('Figure 8'!A115,1)),PolInst[ID],0))</f>
        <v>FIT</v>
      </c>
      <c r="D115" s="14" t="str">
        <f>INDEX(Tabelle3[Techno],MATCH('Figure 8'!G115,Tabelle3[ID],0))</f>
        <v>Gas</v>
      </c>
      <c r="E115" s="15">
        <f>IFERROR(INDEX(Tabelle2[Shock_Strength],MATCH('Figure 8'!H115,Tabelle2[Shock_Strenght_ID],0)),0)</f>
        <v>-0.2</v>
      </c>
      <c r="F115" s="13" t="str">
        <f t="shared" si="12"/>
        <v>535555555</v>
      </c>
      <c r="G115" s="13">
        <f t="shared" si="13"/>
        <v>2</v>
      </c>
      <c r="H115" s="13">
        <f t="shared" si="14"/>
        <v>3</v>
      </c>
      <c r="I115" s="13">
        <v>4535555555</v>
      </c>
      <c r="J115" s="16">
        <v>95.791863159222046</v>
      </c>
      <c r="K115" s="13" t="b">
        <f t="shared" si="11"/>
        <v>1</v>
      </c>
    </row>
    <row r="116" spans="1:11" x14ac:dyDescent="0.2">
      <c r="A116" s="13">
        <v>4545555555</v>
      </c>
      <c r="B116" s="14">
        <v>1482.9202612724303</v>
      </c>
      <c r="C116" s="16" t="str">
        <f>INDEX(PolInst[Instr],MATCH(VALUE(LEFT('Figure 8'!A116,1)),PolInst[ID],0))</f>
        <v>FIT</v>
      </c>
      <c r="D116" s="14" t="str">
        <f>INDEX(Tabelle3[Techno],MATCH('Figure 8'!G116,Tabelle3[ID],0))</f>
        <v>Gas</v>
      </c>
      <c r="E116" s="15">
        <f>IFERROR(INDEX(Tabelle2[Shock_Strength],MATCH('Figure 8'!H116,Tabelle2[Shock_Strenght_ID],0)),0)</f>
        <v>-0.1</v>
      </c>
      <c r="F116" s="13" t="str">
        <f t="shared" si="12"/>
        <v>545555555</v>
      </c>
      <c r="G116" s="13">
        <f t="shared" si="13"/>
        <v>2</v>
      </c>
      <c r="H116" s="13">
        <f t="shared" si="14"/>
        <v>4</v>
      </c>
      <c r="I116" s="13">
        <v>4545555555</v>
      </c>
      <c r="J116" s="16">
        <v>96.174288743030075</v>
      </c>
      <c r="K116" s="13" t="b">
        <f t="shared" si="11"/>
        <v>1</v>
      </c>
    </row>
    <row r="117" spans="1:11" x14ac:dyDescent="0.2">
      <c r="A117" s="13">
        <v>4553555555</v>
      </c>
      <c r="B117" s="14">
        <v>1514.0325659485193</v>
      </c>
      <c r="C117" s="16" t="str">
        <f>INDEX(PolInst[Instr],MATCH(VALUE(LEFT('Figure 8'!A117,1)),PolInst[ID],0))</f>
        <v>FIT</v>
      </c>
      <c r="D117" s="14" t="str">
        <f>INDEX(Tabelle3[Techno],MATCH('Figure 8'!G117,Tabelle3[ID],0))</f>
        <v>Hardcoal</v>
      </c>
      <c r="E117" s="15">
        <f>IFERROR(INDEX(Tabelle2[Shock_Strength],MATCH('Figure 8'!H117,Tabelle2[Shock_Strenght_ID],0)),0)</f>
        <v>-0.2</v>
      </c>
      <c r="F117" s="13" t="str">
        <f t="shared" si="12"/>
        <v>553555555</v>
      </c>
      <c r="G117" s="13">
        <f t="shared" si="13"/>
        <v>3</v>
      </c>
      <c r="H117" s="13">
        <f t="shared" si="14"/>
        <v>3</v>
      </c>
      <c r="I117" s="13">
        <v>4553555555</v>
      </c>
      <c r="J117" s="16">
        <v>96.358940054021232</v>
      </c>
      <c r="K117" s="13" t="b">
        <f t="shared" si="11"/>
        <v>1</v>
      </c>
    </row>
    <row r="118" spans="1:11" x14ac:dyDescent="0.2">
      <c r="A118" s="13">
        <v>4554555555</v>
      </c>
      <c r="B118" s="14">
        <v>1508.7739679576441</v>
      </c>
      <c r="C118" s="16" t="str">
        <f>INDEX(PolInst[Instr],MATCH(VALUE(LEFT('Figure 8'!A118,1)),PolInst[ID],0))</f>
        <v>FIT</v>
      </c>
      <c r="D118" s="14" t="str">
        <f>INDEX(Tabelle3[Techno],MATCH('Figure 8'!G118,Tabelle3[ID],0))</f>
        <v>Hardcoal</v>
      </c>
      <c r="E118" s="15">
        <f>IFERROR(INDEX(Tabelle2[Shock_Strength],MATCH('Figure 8'!H118,Tabelle2[Shock_Strenght_ID],0)),0)</f>
        <v>-0.1</v>
      </c>
      <c r="F118" s="13" t="str">
        <f t="shared" si="12"/>
        <v>554555555</v>
      </c>
      <c r="G118" s="13">
        <f t="shared" si="13"/>
        <v>3</v>
      </c>
      <c r="H118" s="13">
        <f t="shared" si="14"/>
        <v>4</v>
      </c>
      <c r="I118" s="13">
        <v>4554555555</v>
      </c>
      <c r="J118" s="16">
        <v>96.428230088773063</v>
      </c>
      <c r="K118" s="13" t="b">
        <f t="shared" si="11"/>
        <v>1</v>
      </c>
    </row>
    <row r="119" spans="1:11" x14ac:dyDescent="0.2">
      <c r="A119" s="13">
        <v>4555355555</v>
      </c>
      <c r="B119" s="14">
        <v>772.48081503777848</v>
      </c>
      <c r="C119" s="16" t="str">
        <f>INDEX(PolInst[Instr],MATCH(VALUE(LEFT('Figure 8'!A119,1)),PolInst[ID],0))</f>
        <v>FIT</v>
      </c>
      <c r="D119" s="14" t="str">
        <f>INDEX(Tabelle3[Techno],MATCH('Figure 8'!G119,Tabelle3[ID],0))</f>
        <v>Demand</v>
      </c>
      <c r="E119" s="15">
        <f>IFERROR(INDEX(Tabelle2[Shock_Strength],MATCH('Figure 8'!H119,Tabelle2[Shock_Strenght_ID],0)),0)</f>
        <v>-0.2</v>
      </c>
      <c r="F119" s="13" t="str">
        <f t="shared" si="12"/>
        <v>555355555</v>
      </c>
      <c r="G119" s="13">
        <f t="shared" si="13"/>
        <v>4</v>
      </c>
      <c r="H119" s="13">
        <f t="shared" si="14"/>
        <v>3</v>
      </c>
      <c r="I119" s="13">
        <v>4555355555</v>
      </c>
      <c r="J119" s="16">
        <v>111.3858709143809</v>
      </c>
      <c r="K119" s="13" t="b">
        <f t="shared" si="11"/>
        <v>1</v>
      </c>
    </row>
    <row r="120" spans="1:11" x14ac:dyDescent="0.2">
      <c r="A120" s="13">
        <v>4555455555</v>
      </c>
      <c r="B120" s="14">
        <v>1093.7825605573958</v>
      </c>
      <c r="C120" s="16" t="str">
        <f>INDEX(PolInst[Instr],MATCH(VALUE(LEFT('Figure 8'!A120,1)),PolInst[ID],0))</f>
        <v>FIT</v>
      </c>
      <c r="D120" s="14" t="str">
        <f>INDEX(Tabelle3[Techno],MATCH('Figure 8'!G120,Tabelle3[ID],0))</f>
        <v>Demand</v>
      </c>
      <c r="E120" s="15">
        <f>IFERROR(INDEX(Tabelle2[Shock_Strength],MATCH('Figure 8'!H120,Tabelle2[Shock_Strenght_ID],0)),0)</f>
        <v>-0.1</v>
      </c>
      <c r="F120" s="13" t="str">
        <f t="shared" si="12"/>
        <v>555455555</v>
      </c>
      <c r="G120" s="13">
        <f t="shared" si="13"/>
        <v>4</v>
      </c>
      <c r="H120" s="13">
        <f t="shared" si="14"/>
        <v>4</v>
      </c>
      <c r="I120" s="13">
        <v>4555455555</v>
      </c>
      <c r="J120" s="16">
        <v>103.35651580790781</v>
      </c>
      <c r="K120" s="13" t="b">
        <f t="shared" si="11"/>
        <v>1</v>
      </c>
    </row>
    <row r="121" spans="1:11" x14ac:dyDescent="0.2">
      <c r="A121" s="13">
        <v>4555535555</v>
      </c>
      <c r="B121" s="14">
        <v>1503.6760485649447</v>
      </c>
      <c r="C121" s="16" t="str">
        <f>INDEX(PolInst[Instr],MATCH(VALUE(LEFT('Figure 8'!A121,1)),PolInst[ID],0))</f>
        <v>FIT</v>
      </c>
      <c r="D121" s="14" t="str">
        <f>INDEX(Tabelle3[Techno],MATCH('Figure 8'!G121,Tabelle3[ID],0))</f>
        <v>Solar</v>
      </c>
      <c r="E121" s="15">
        <f>IFERROR(INDEX(Tabelle2[Shock_Strength],MATCH('Figure 8'!H121,Tabelle2[Shock_Strenght_ID],0)),0)</f>
        <v>-0.2</v>
      </c>
      <c r="F121" s="13" t="str">
        <f t="shared" si="12"/>
        <v>555535555</v>
      </c>
      <c r="G121" s="13">
        <f t="shared" si="13"/>
        <v>5</v>
      </c>
      <c r="H121" s="13">
        <f t="shared" si="14"/>
        <v>3</v>
      </c>
      <c r="I121" s="13">
        <v>4555535555</v>
      </c>
      <c r="J121" s="16">
        <v>94.393459948496371</v>
      </c>
      <c r="K121" s="13" t="b">
        <f t="shared" si="11"/>
        <v>1</v>
      </c>
    </row>
    <row r="122" spans="1:11" x14ac:dyDescent="0.2">
      <c r="A122" s="13">
        <v>4555545555</v>
      </c>
      <c r="B122" s="14">
        <v>1503.6760485649447</v>
      </c>
      <c r="C122" s="16" t="str">
        <f>INDEX(PolInst[Instr],MATCH(VALUE(LEFT('Figure 8'!A122,1)),PolInst[ID],0))</f>
        <v>FIT</v>
      </c>
      <c r="D122" s="14" t="str">
        <f>INDEX(Tabelle3[Techno],MATCH('Figure 8'!G122,Tabelle3[ID],0))</f>
        <v>Solar</v>
      </c>
      <c r="E122" s="15">
        <f>IFERROR(INDEX(Tabelle2[Shock_Strength],MATCH('Figure 8'!H122,Tabelle2[Shock_Strenght_ID],0)),0)</f>
        <v>-0.1</v>
      </c>
      <c r="F122" s="13" t="str">
        <f t="shared" si="12"/>
        <v>555545555</v>
      </c>
      <c r="G122" s="13">
        <f t="shared" si="13"/>
        <v>5</v>
      </c>
      <c r="H122" s="13">
        <f t="shared" si="14"/>
        <v>4</v>
      </c>
      <c r="I122" s="13">
        <v>4555545555</v>
      </c>
      <c r="J122" s="16">
        <v>95.415140627911725</v>
      </c>
      <c r="K122" s="13" t="b">
        <f t="shared" si="11"/>
        <v>1</v>
      </c>
    </row>
    <row r="123" spans="1:11" x14ac:dyDescent="0.2">
      <c r="A123" s="13">
        <v>4555553555</v>
      </c>
      <c r="B123" s="14">
        <v>1503.6760485649447</v>
      </c>
      <c r="C123" s="16" t="str">
        <f>INDEX(PolInst[Instr],MATCH(VALUE(LEFT('Figure 8'!A123,1)),PolInst[ID],0))</f>
        <v>FIT</v>
      </c>
      <c r="D123" s="14" t="str">
        <f>INDEX(Tabelle3[Techno],MATCH('Figure 8'!G123,Tabelle3[ID],0))</f>
        <v>Wind_Onshore</v>
      </c>
      <c r="E123" s="15">
        <f>IFERROR(INDEX(Tabelle2[Shock_Strength],MATCH('Figure 8'!H123,Tabelle2[Shock_Strenght_ID],0)),0)</f>
        <v>-0.2</v>
      </c>
      <c r="F123" s="13" t="str">
        <f t="shared" si="12"/>
        <v>555553555</v>
      </c>
      <c r="G123" s="13">
        <f t="shared" si="13"/>
        <v>6</v>
      </c>
      <c r="H123" s="13">
        <f t="shared" si="14"/>
        <v>3</v>
      </c>
      <c r="I123" s="13">
        <v>4555553555</v>
      </c>
      <c r="J123" s="16">
        <v>94.343039315166862</v>
      </c>
      <c r="K123" s="13" t="b">
        <f t="shared" si="11"/>
        <v>1</v>
      </c>
    </row>
    <row r="124" spans="1:11" x14ac:dyDescent="0.2">
      <c r="A124" s="13">
        <v>4555554555</v>
      </c>
      <c r="B124" s="14">
        <v>1503.6760485649447</v>
      </c>
      <c r="C124" s="16" t="str">
        <f>INDEX(PolInst[Instr],MATCH(VALUE(LEFT('Figure 8'!A124,1)),PolInst[ID],0))</f>
        <v>FIT</v>
      </c>
      <c r="D124" s="14" t="str">
        <f>INDEX(Tabelle3[Techno],MATCH('Figure 8'!G124,Tabelle3[ID],0))</f>
        <v>Wind_Onshore</v>
      </c>
      <c r="E124" s="15">
        <f>IFERROR(INDEX(Tabelle2[Shock_Strength],MATCH('Figure 8'!H124,Tabelle2[Shock_Strenght_ID],0)),0)</f>
        <v>-0.1</v>
      </c>
      <c r="F124" s="13" t="str">
        <f t="shared" si="12"/>
        <v>555554555</v>
      </c>
      <c r="G124" s="13">
        <f t="shared" si="13"/>
        <v>6</v>
      </c>
      <c r="H124" s="13">
        <f t="shared" si="14"/>
        <v>4</v>
      </c>
      <c r="I124" s="13">
        <v>4555554555</v>
      </c>
      <c r="J124" s="16">
        <v>95.389930311246985</v>
      </c>
      <c r="K124" s="13" t="b">
        <f t="shared" si="11"/>
        <v>1</v>
      </c>
    </row>
    <row r="125" spans="1:11" x14ac:dyDescent="0.2">
      <c r="A125" s="13">
        <v>4555555355</v>
      </c>
      <c r="B125" s="14">
        <v>1503.6760485649447</v>
      </c>
      <c r="C125" s="16" t="str">
        <f>INDEX(PolInst[Instr],MATCH(VALUE(LEFT('Figure 8'!A125,1)),PolInst[ID],0))</f>
        <v>FIT</v>
      </c>
      <c r="D125" s="14" t="str">
        <f>INDEX(Tabelle3[Techno],MATCH('Figure 8'!G125,Tabelle3[ID],0))</f>
        <v>Wind_Offshore</v>
      </c>
      <c r="E125" s="15">
        <f>IFERROR(INDEX(Tabelle2[Shock_Strength],MATCH('Figure 8'!H125,Tabelle2[Shock_Strenght_ID],0)),0)</f>
        <v>-0.2</v>
      </c>
      <c r="F125" s="13" t="str">
        <f t="shared" si="12"/>
        <v>555555355</v>
      </c>
      <c r="G125" s="13">
        <f t="shared" si="13"/>
        <v>7</v>
      </c>
      <c r="H125" s="13">
        <f t="shared" si="14"/>
        <v>3</v>
      </c>
      <c r="I125" s="13">
        <v>4555555355</v>
      </c>
      <c r="J125" s="16">
        <v>93.234434856011319</v>
      </c>
      <c r="K125" s="13" t="b">
        <f t="shared" si="11"/>
        <v>1</v>
      </c>
    </row>
    <row r="126" spans="1:11" x14ac:dyDescent="0.2">
      <c r="A126" s="13">
        <v>4555555455</v>
      </c>
      <c r="B126" s="14">
        <v>1503.6760485649447</v>
      </c>
      <c r="C126" s="16" t="str">
        <f>INDEX(PolInst[Instr],MATCH(VALUE(LEFT('Figure 8'!A126,1)),PolInst[ID],0))</f>
        <v>FIT</v>
      </c>
      <c r="D126" s="14" t="str">
        <f>INDEX(Tabelle3[Techno],MATCH('Figure 8'!G126,Tabelle3[ID],0))</f>
        <v>Wind_Offshore</v>
      </c>
      <c r="E126" s="15">
        <f>IFERROR(INDEX(Tabelle2[Shock_Strength],MATCH('Figure 8'!H126,Tabelle2[Shock_Strenght_ID],0)),0)</f>
        <v>-0.1</v>
      </c>
      <c r="F126" s="13" t="str">
        <f t="shared" si="12"/>
        <v>555555455</v>
      </c>
      <c r="G126" s="13">
        <f t="shared" si="13"/>
        <v>7</v>
      </c>
      <c r="H126" s="13">
        <f t="shared" si="14"/>
        <v>4</v>
      </c>
      <c r="I126" s="13">
        <v>4555555455</v>
      </c>
      <c r="J126" s="16">
        <v>94.835628081669299</v>
      </c>
      <c r="K126" s="13" t="b">
        <f t="shared" si="11"/>
        <v>1</v>
      </c>
    </row>
    <row r="127" spans="1:11" x14ac:dyDescent="0.2">
      <c r="A127" s="13">
        <v>4555555535</v>
      </c>
      <c r="B127" s="14">
        <v>1477.6181517922635</v>
      </c>
      <c r="C127" s="16" t="str">
        <f>INDEX(PolInst[Instr],MATCH(VALUE(LEFT('Figure 8'!A127,1)),PolInst[ID],0))</f>
        <v>FIT</v>
      </c>
      <c r="D127" s="14" t="str">
        <f>INDEX(Tabelle3[Techno],MATCH('Figure 8'!G127,Tabelle3[ID],0))</f>
        <v>Lit_Ion</v>
      </c>
      <c r="E127" s="15">
        <f>IFERROR(INDEX(Tabelle2[Shock_Strength],MATCH('Figure 8'!H127,Tabelle2[Shock_Strenght_ID],0)),0)</f>
        <v>-0.2</v>
      </c>
      <c r="F127" s="13" t="str">
        <f t="shared" si="12"/>
        <v>555555535</v>
      </c>
      <c r="G127" s="13">
        <f t="shared" si="13"/>
        <v>8</v>
      </c>
      <c r="H127" s="13">
        <f t="shared" si="14"/>
        <v>3</v>
      </c>
      <c r="I127" s="13">
        <v>4555555535</v>
      </c>
      <c r="J127" s="16">
        <v>96.177512062981336</v>
      </c>
      <c r="K127" s="13" t="b">
        <f t="shared" si="11"/>
        <v>1</v>
      </c>
    </row>
    <row r="128" spans="1:11" x14ac:dyDescent="0.2">
      <c r="A128" s="13">
        <v>4555555545</v>
      </c>
      <c r="B128" s="14">
        <v>1488.8823758270275</v>
      </c>
      <c r="C128" s="16" t="str">
        <f>INDEX(PolInst[Instr],MATCH(VALUE(LEFT('Figure 8'!A128,1)),PolInst[ID],0))</f>
        <v>FIT</v>
      </c>
      <c r="D128" s="14" t="str">
        <f>INDEX(Tabelle3[Techno],MATCH('Figure 8'!G128,Tabelle3[ID],0))</f>
        <v>Lit_Ion</v>
      </c>
      <c r="E128" s="15">
        <f>IFERROR(INDEX(Tabelle2[Shock_Strength],MATCH('Figure 8'!H128,Tabelle2[Shock_Strenght_ID],0)),0)</f>
        <v>-0.1</v>
      </c>
      <c r="F128" s="13" t="str">
        <f t="shared" si="12"/>
        <v>555555545</v>
      </c>
      <c r="G128" s="13">
        <f t="shared" si="13"/>
        <v>8</v>
      </c>
      <c r="H128" s="13">
        <f t="shared" si="14"/>
        <v>4</v>
      </c>
      <c r="I128" s="13">
        <v>4555555545</v>
      </c>
      <c r="J128" s="16">
        <v>96.327962105883302</v>
      </c>
      <c r="K128" s="13" t="b">
        <f t="shared" si="11"/>
        <v>1</v>
      </c>
    </row>
    <row r="129" spans="1:11" x14ac:dyDescent="0.2">
      <c r="A129" s="13">
        <v>4555555553</v>
      </c>
      <c r="B129" s="14">
        <v>1346.7920845380429</v>
      </c>
      <c r="C129" s="16" t="str">
        <f>INDEX(PolInst[Instr],MATCH(VALUE(LEFT('Figure 8'!A129,1)),PolInst[ID],0))</f>
        <v>FIT</v>
      </c>
      <c r="D129" s="14" t="str">
        <f>INDEX(Tabelle3[Techno],MATCH('Figure 8'!G129,Tabelle3[ID],0))</f>
        <v>PSH</v>
      </c>
      <c r="E129" s="15">
        <f>IFERROR(INDEX(Tabelle2[Shock_Strength],MATCH('Figure 8'!H129,Tabelle2[Shock_Strenght_ID],0)),0)</f>
        <v>-0.2</v>
      </c>
      <c r="F129" s="13" t="str">
        <f t="shared" si="12"/>
        <v>555555553</v>
      </c>
      <c r="G129" s="13">
        <f t="shared" si="13"/>
        <v>9</v>
      </c>
      <c r="H129" s="13">
        <f t="shared" si="14"/>
        <v>3</v>
      </c>
      <c r="I129" s="13">
        <v>4555555553</v>
      </c>
      <c r="J129" s="16">
        <v>95.465298786562101</v>
      </c>
      <c r="K129" s="13" t="b">
        <f t="shared" si="11"/>
        <v>1</v>
      </c>
    </row>
    <row r="130" spans="1:11" x14ac:dyDescent="0.2">
      <c r="A130" s="13">
        <v>4555555554</v>
      </c>
      <c r="B130" s="14">
        <v>1406.5648152026122</v>
      </c>
      <c r="C130" s="16" t="str">
        <f>INDEX(PolInst[Instr],MATCH(VALUE(LEFT('Figure 8'!A130,1)),PolInst[ID],0))</f>
        <v>FIT</v>
      </c>
      <c r="D130" s="14" t="str">
        <f>INDEX(Tabelle3[Techno],MATCH('Figure 8'!G130,Tabelle3[ID],0))</f>
        <v>PSH</v>
      </c>
      <c r="E130" s="15">
        <f>IFERROR(INDEX(Tabelle2[Shock_Strength],MATCH('Figure 8'!H130,Tabelle2[Shock_Strenght_ID],0)),0)</f>
        <v>-0.1</v>
      </c>
      <c r="F130" s="13" t="str">
        <f t="shared" ref="F130:F149" si="15">MID(A130,2,99)</f>
        <v>555555554</v>
      </c>
      <c r="G130" s="13">
        <f t="shared" ref="G130:G149" si="16">IFERROR(FIND(3,F130),0)+IFERROR(FIND(4,F130),0)+IFERROR(FIND(6,F130),0)+IFERROR(FIND(7,F130),0)</f>
        <v>9</v>
      </c>
      <c r="H130" s="13">
        <f t="shared" ref="H130:H149" si="17">VALUE(MID(F130,G130,1))</f>
        <v>4</v>
      </c>
      <c r="I130" s="13">
        <v>4555555554</v>
      </c>
      <c r="J130" s="16">
        <v>96.037181667092312</v>
      </c>
      <c r="K130" s="13" t="b">
        <f t="shared" si="11"/>
        <v>1</v>
      </c>
    </row>
    <row r="131" spans="1:11" x14ac:dyDescent="0.2">
      <c r="A131" s="13">
        <v>4555555555</v>
      </c>
      <c r="B131" s="14">
        <v>1503.6760485649447</v>
      </c>
      <c r="C131" s="16" t="str">
        <f>INDEX(PolInst[Instr],MATCH(VALUE(LEFT('Figure 8'!A131,1)),PolInst[ID],0))</f>
        <v>FIT</v>
      </c>
      <c r="D131" s="14" t="str">
        <f>INDEX(Tabelle3[Techno],MATCH('Figure 8'!G131,Tabelle3[ID],0))</f>
        <v>no</v>
      </c>
      <c r="E131" s="15">
        <f>IFERROR(INDEX(Tabelle2[Shock_Strength],MATCH('Figure 8'!H131,Tabelle2[Shock_Strenght_ID],0)),0)</f>
        <v>0</v>
      </c>
      <c r="F131" s="13" t="str">
        <f t="shared" si="15"/>
        <v>555555555</v>
      </c>
      <c r="G131" s="13">
        <f t="shared" si="16"/>
        <v>0</v>
      </c>
      <c r="H131" s="13" t="e">
        <f t="shared" si="17"/>
        <v>#VALUE!</v>
      </c>
      <c r="I131" s="13">
        <v>4555555555</v>
      </c>
      <c r="J131" s="16">
        <v>96.436821307326994</v>
      </c>
      <c r="K131" s="13" t="b">
        <f t="shared" ref="K131:K149" si="18">(A131=I131)</f>
        <v>1</v>
      </c>
    </row>
    <row r="132" spans="1:11" x14ac:dyDescent="0.2">
      <c r="A132" s="13">
        <v>4555555556</v>
      </c>
      <c r="B132" s="14">
        <v>1548.334923074543</v>
      </c>
      <c r="C132" s="16" t="str">
        <f>INDEX(PolInst[Instr],MATCH(VALUE(LEFT('Figure 8'!A132,1)),PolInst[ID],0))</f>
        <v>FIT</v>
      </c>
      <c r="D132" s="14" t="str">
        <f>INDEX(Tabelle3[Techno],MATCH('Figure 8'!G132,Tabelle3[ID],0))</f>
        <v>PSH</v>
      </c>
      <c r="E132" s="15">
        <f>IFERROR(INDEX(Tabelle2[Shock_Strength],MATCH('Figure 8'!H132,Tabelle2[Shock_Strenght_ID],0)),0)</f>
        <v>0.1</v>
      </c>
      <c r="F132" s="13" t="str">
        <f t="shared" si="15"/>
        <v>555555556</v>
      </c>
      <c r="G132" s="13">
        <f t="shared" si="16"/>
        <v>9</v>
      </c>
      <c r="H132" s="13">
        <f t="shared" si="17"/>
        <v>6</v>
      </c>
      <c r="I132" s="13">
        <v>4555555556</v>
      </c>
      <c r="J132" s="16">
        <v>96.598558005604474</v>
      </c>
      <c r="K132" s="13" t="b">
        <f t="shared" si="18"/>
        <v>1</v>
      </c>
    </row>
    <row r="133" spans="1:11" x14ac:dyDescent="0.2">
      <c r="A133" s="13">
        <v>4555555557</v>
      </c>
      <c r="B133" s="14">
        <v>1548.156172711803</v>
      </c>
      <c r="C133" s="16" t="str">
        <f>INDEX(PolInst[Instr],MATCH(VALUE(LEFT('Figure 8'!A133,1)),PolInst[ID],0))</f>
        <v>FIT</v>
      </c>
      <c r="D133" s="14" t="str">
        <f>INDEX(Tabelle3[Techno],MATCH('Figure 8'!G133,Tabelle3[ID],0))</f>
        <v>PSH</v>
      </c>
      <c r="E133" s="15">
        <f>IFERROR(INDEX(Tabelle2[Shock_Strength],MATCH('Figure 8'!H133,Tabelle2[Shock_Strenght_ID],0)),0)</f>
        <v>0.2</v>
      </c>
      <c r="F133" s="13" t="str">
        <f t="shared" si="15"/>
        <v>555555557</v>
      </c>
      <c r="G133" s="13">
        <f t="shared" si="16"/>
        <v>9</v>
      </c>
      <c r="H133" s="13">
        <f t="shared" si="17"/>
        <v>7</v>
      </c>
      <c r="I133" s="13">
        <v>4555555557</v>
      </c>
      <c r="J133" s="16">
        <v>96.601759359372778</v>
      </c>
      <c r="K133" s="13" t="b">
        <f t="shared" si="18"/>
        <v>1</v>
      </c>
    </row>
    <row r="134" spans="1:11" x14ac:dyDescent="0.2">
      <c r="A134" s="13">
        <v>4555555565</v>
      </c>
      <c r="B134" s="14">
        <v>1503.6784584674585</v>
      </c>
      <c r="C134" s="16" t="str">
        <f>INDEX(PolInst[Instr],MATCH(VALUE(LEFT('Figure 8'!A134,1)),PolInst[ID],0))</f>
        <v>FIT</v>
      </c>
      <c r="D134" s="14" t="str">
        <f>INDEX(Tabelle3[Techno],MATCH('Figure 8'!G134,Tabelle3[ID],0))</f>
        <v>Lit_Ion</v>
      </c>
      <c r="E134" s="15">
        <f>IFERROR(INDEX(Tabelle2[Shock_Strength],MATCH('Figure 8'!H134,Tabelle2[Shock_Strenght_ID],0)),0)</f>
        <v>0.1</v>
      </c>
      <c r="F134" s="13" t="str">
        <f t="shared" si="15"/>
        <v>555555565</v>
      </c>
      <c r="G134" s="13">
        <f t="shared" si="16"/>
        <v>8</v>
      </c>
      <c r="H134" s="13">
        <f t="shared" si="17"/>
        <v>6</v>
      </c>
      <c r="I134" s="13">
        <v>4555555565</v>
      </c>
      <c r="J134" s="16">
        <v>96.461298137537256</v>
      </c>
      <c r="K134" s="13" t="b">
        <f t="shared" si="18"/>
        <v>1</v>
      </c>
    </row>
    <row r="135" spans="1:11" x14ac:dyDescent="0.2">
      <c r="A135" s="13">
        <v>4555555575</v>
      </c>
      <c r="B135" s="14">
        <v>1507.5925561083723</v>
      </c>
      <c r="C135" s="16" t="str">
        <f>INDEX(PolInst[Instr],MATCH(VALUE(LEFT('Figure 8'!A135,1)),PolInst[ID],0))</f>
        <v>FIT</v>
      </c>
      <c r="D135" s="14" t="str">
        <f>INDEX(Tabelle3[Techno],MATCH('Figure 8'!G135,Tabelle3[ID],0))</f>
        <v>Lit_Ion</v>
      </c>
      <c r="E135" s="15">
        <f>IFERROR(INDEX(Tabelle2[Shock_Strength],MATCH('Figure 8'!H135,Tabelle2[Shock_Strenght_ID],0)),0)</f>
        <v>0.2</v>
      </c>
      <c r="F135" s="13" t="str">
        <f t="shared" si="15"/>
        <v>555555575</v>
      </c>
      <c r="G135" s="13">
        <f t="shared" si="16"/>
        <v>8</v>
      </c>
      <c r="H135" s="13">
        <f t="shared" si="17"/>
        <v>7</v>
      </c>
      <c r="I135" s="13">
        <v>4555555575</v>
      </c>
      <c r="J135" s="16">
        <v>96.477810143214654</v>
      </c>
      <c r="K135" s="13" t="b">
        <f t="shared" si="18"/>
        <v>1</v>
      </c>
    </row>
    <row r="136" spans="1:11" x14ac:dyDescent="0.2">
      <c r="A136" s="13">
        <v>4555555655</v>
      </c>
      <c r="B136" s="14">
        <v>1503.6760485649447</v>
      </c>
      <c r="C136" s="16" t="str">
        <f>INDEX(PolInst[Instr],MATCH(VALUE(LEFT('Figure 8'!A136,1)),PolInst[ID],0))</f>
        <v>FIT</v>
      </c>
      <c r="D136" s="14" t="str">
        <f>INDEX(Tabelle3[Techno],MATCH('Figure 8'!G136,Tabelle3[ID],0))</f>
        <v>Wind_Offshore</v>
      </c>
      <c r="E136" s="15">
        <f>IFERROR(INDEX(Tabelle2[Shock_Strength],MATCH('Figure 8'!H136,Tabelle2[Shock_Strenght_ID],0)),0)</f>
        <v>0.1</v>
      </c>
      <c r="F136" s="13" t="str">
        <f t="shared" si="15"/>
        <v>555555655</v>
      </c>
      <c r="G136" s="13">
        <f t="shared" si="16"/>
        <v>7</v>
      </c>
      <c r="H136" s="13">
        <f t="shared" si="17"/>
        <v>6</v>
      </c>
      <c r="I136" s="13">
        <v>4555555655</v>
      </c>
      <c r="J136" s="16">
        <v>98.038014532985045</v>
      </c>
      <c r="K136" s="13" t="b">
        <f t="shared" si="18"/>
        <v>1</v>
      </c>
    </row>
    <row r="137" spans="1:11" x14ac:dyDescent="0.2">
      <c r="A137" s="13">
        <v>4555555755</v>
      </c>
      <c r="B137" s="14">
        <v>1503.6760485649447</v>
      </c>
      <c r="C137" s="16" t="str">
        <f>INDEX(PolInst[Instr],MATCH(VALUE(LEFT('Figure 8'!A137,1)),PolInst[ID],0))</f>
        <v>FIT</v>
      </c>
      <c r="D137" s="14" t="str">
        <f>INDEX(Tabelle3[Techno],MATCH('Figure 8'!G137,Tabelle3[ID],0))</f>
        <v>Wind_Offshore</v>
      </c>
      <c r="E137" s="15">
        <f>IFERROR(INDEX(Tabelle2[Shock_Strength],MATCH('Figure 8'!H137,Tabelle2[Shock_Strenght_ID],0)),0)</f>
        <v>0.2</v>
      </c>
      <c r="F137" s="13" t="str">
        <f t="shared" si="15"/>
        <v>555555755</v>
      </c>
      <c r="G137" s="13">
        <f t="shared" si="16"/>
        <v>7</v>
      </c>
      <c r="H137" s="13">
        <f t="shared" si="17"/>
        <v>7</v>
      </c>
      <c r="I137" s="13">
        <v>4555555755</v>
      </c>
      <c r="J137" s="16">
        <v>99.639207758643565</v>
      </c>
      <c r="K137" s="13" t="b">
        <f t="shared" si="18"/>
        <v>1</v>
      </c>
    </row>
    <row r="138" spans="1:11" x14ac:dyDescent="0.2">
      <c r="A138" s="13">
        <v>4555556555</v>
      </c>
      <c r="B138" s="14">
        <v>1503.6760485649447</v>
      </c>
      <c r="C138" s="16" t="str">
        <f>INDEX(PolInst[Instr],MATCH(VALUE(LEFT('Figure 8'!A138,1)),PolInst[ID],0))</f>
        <v>FIT</v>
      </c>
      <c r="D138" s="14" t="str">
        <f>INDEX(Tabelle3[Techno],MATCH('Figure 8'!G138,Tabelle3[ID],0))</f>
        <v>Wind_Onshore</v>
      </c>
      <c r="E138" s="15">
        <f>IFERROR(INDEX(Tabelle2[Shock_Strength],MATCH('Figure 8'!H138,Tabelle2[Shock_Strenght_ID],0)),0)</f>
        <v>0.1</v>
      </c>
      <c r="F138" s="13" t="str">
        <f t="shared" si="15"/>
        <v>555556555</v>
      </c>
      <c r="G138" s="13">
        <f t="shared" si="16"/>
        <v>6</v>
      </c>
      <c r="H138" s="13">
        <f t="shared" si="17"/>
        <v>6</v>
      </c>
      <c r="I138" s="13">
        <v>4555556555</v>
      </c>
      <c r="J138" s="16">
        <v>97.4837123034077</v>
      </c>
      <c r="K138" s="13" t="b">
        <f t="shared" si="18"/>
        <v>1</v>
      </c>
    </row>
    <row r="139" spans="1:11" x14ac:dyDescent="0.2">
      <c r="A139" s="13">
        <v>4555557555</v>
      </c>
      <c r="B139" s="14">
        <v>1503.6760485649447</v>
      </c>
      <c r="C139" s="16" t="str">
        <f>INDEX(PolInst[Instr],MATCH(VALUE(LEFT('Figure 8'!A139,1)),PolInst[ID],0))</f>
        <v>FIT</v>
      </c>
      <c r="D139" s="14" t="str">
        <f>INDEX(Tabelle3[Techno],MATCH('Figure 8'!G139,Tabelle3[ID],0))</f>
        <v>Wind_Onshore</v>
      </c>
      <c r="E139" s="15">
        <f>IFERROR(INDEX(Tabelle2[Shock_Strength],MATCH('Figure 8'!H139,Tabelle2[Shock_Strenght_ID],0)),0)</f>
        <v>0.2</v>
      </c>
      <c r="F139" s="13" t="str">
        <f t="shared" si="15"/>
        <v>555557555</v>
      </c>
      <c r="G139" s="13">
        <f t="shared" si="16"/>
        <v>6</v>
      </c>
      <c r="H139" s="13">
        <f t="shared" si="17"/>
        <v>7</v>
      </c>
      <c r="I139" s="13">
        <v>4555557555</v>
      </c>
      <c r="J139" s="16">
        <v>98.530603299487865</v>
      </c>
      <c r="K139" s="13" t="b">
        <f t="shared" si="18"/>
        <v>1</v>
      </c>
    </row>
    <row r="140" spans="1:11" x14ac:dyDescent="0.2">
      <c r="A140" s="13">
        <v>4555565555</v>
      </c>
      <c r="B140" s="14">
        <v>1503.6760485649447</v>
      </c>
      <c r="C140" s="16" t="str">
        <f>INDEX(PolInst[Instr],MATCH(VALUE(LEFT('Figure 8'!A140,1)),PolInst[ID],0))</f>
        <v>FIT</v>
      </c>
      <c r="D140" s="14" t="str">
        <f>INDEX(Tabelle3[Techno],MATCH('Figure 8'!G140,Tabelle3[ID],0))</f>
        <v>Solar</v>
      </c>
      <c r="E140" s="15">
        <f>IFERROR(INDEX(Tabelle2[Shock_Strength],MATCH('Figure 8'!H140,Tabelle2[Shock_Strenght_ID],0)),0)</f>
        <v>0.1</v>
      </c>
      <c r="F140" s="13" t="str">
        <f t="shared" si="15"/>
        <v>555565555</v>
      </c>
      <c r="G140" s="13">
        <f t="shared" si="16"/>
        <v>5</v>
      </c>
      <c r="H140" s="13">
        <f t="shared" si="17"/>
        <v>6</v>
      </c>
      <c r="I140" s="13">
        <v>4555565555</v>
      </c>
      <c r="J140" s="16">
        <v>97.458501986742903</v>
      </c>
      <c r="K140" s="13" t="b">
        <f t="shared" si="18"/>
        <v>1</v>
      </c>
    </row>
    <row r="141" spans="1:11" x14ac:dyDescent="0.2">
      <c r="A141" s="13">
        <v>4555575555</v>
      </c>
      <c r="B141" s="14">
        <v>1503.6760485649447</v>
      </c>
      <c r="C141" s="16" t="str">
        <f>INDEX(PolInst[Instr],MATCH(VALUE(LEFT('Figure 8'!A141,1)),PolInst[ID],0))</f>
        <v>FIT</v>
      </c>
      <c r="D141" s="14" t="str">
        <f>INDEX(Tabelle3[Techno],MATCH('Figure 8'!G141,Tabelle3[ID],0))</f>
        <v>Solar</v>
      </c>
      <c r="E141" s="15">
        <f>IFERROR(INDEX(Tabelle2[Shock_Strength],MATCH('Figure 8'!H141,Tabelle2[Shock_Strenght_ID],0)),0)</f>
        <v>0.2</v>
      </c>
      <c r="F141" s="13" t="str">
        <f t="shared" si="15"/>
        <v>555575555</v>
      </c>
      <c r="G141" s="13">
        <f t="shared" si="16"/>
        <v>5</v>
      </c>
      <c r="H141" s="13">
        <f t="shared" si="17"/>
        <v>7</v>
      </c>
      <c r="I141" s="13">
        <v>4555575555</v>
      </c>
      <c r="J141" s="16">
        <v>98.480182666158385</v>
      </c>
      <c r="K141" s="13" t="b">
        <f t="shared" si="18"/>
        <v>1</v>
      </c>
    </row>
    <row r="142" spans="1:11" x14ac:dyDescent="0.2">
      <c r="A142" s="13">
        <v>4555655555</v>
      </c>
      <c r="B142" s="14">
        <v>1964.6317521515073</v>
      </c>
      <c r="C142" s="16" t="str">
        <f>INDEX(PolInst[Instr],MATCH(VALUE(LEFT('Figure 8'!A142,1)),PolInst[ID],0))</f>
        <v>FIT</v>
      </c>
      <c r="D142" s="14" t="str">
        <f>INDEX(Tabelle3[Techno],MATCH('Figure 8'!G142,Tabelle3[ID],0))</f>
        <v>Demand</v>
      </c>
      <c r="E142" s="15">
        <f>IFERROR(INDEX(Tabelle2[Shock_Strength],MATCH('Figure 8'!H142,Tabelle2[Shock_Strenght_ID],0)),0)</f>
        <v>0.1</v>
      </c>
      <c r="F142" s="13" t="str">
        <f t="shared" si="15"/>
        <v>555655555</v>
      </c>
      <c r="G142" s="13">
        <f t="shared" si="16"/>
        <v>4</v>
      </c>
      <c r="H142" s="13">
        <f t="shared" si="17"/>
        <v>6</v>
      </c>
      <c r="I142" s="13">
        <v>4555655555</v>
      </c>
      <c r="J142" s="16">
        <v>90.280882288962729</v>
      </c>
      <c r="K142" s="13" t="b">
        <f t="shared" si="18"/>
        <v>1</v>
      </c>
    </row>
    <row r="143" spans="1:11" x14ac:dyDescent="0.2">
      <c r="A143" s="13">
        <v>4555755555</v>
      </c>
      <c r="B143" s="14">
        <v>2507.7373677316536</v>
      </c>
      <c r="C143" s="16" t="str">
        <f>INDEX(PolInst[Instr],MATCH(VALUE(LEFT('Figure 8'!A143,1)),PolInst[ID],0))</f>
        <v>FIT</v>
      </c>
      <c r="D143" s="14" t="str">
        <f>INDEX(Tabelle3[Techno],MATCH('Figure 8'!G143,Tabelle3[ID],0))</f>
        <v>Demand</v>
      </c>
      <c r="E143" s="15">
        <f>IFERROR(INDEX(Tabelle2[Shock_Strength],MATCH('Figure 8'!H143,Tabelle2[Shock_Strenght_ID],0)),0)</f>
        <v>0.2</v>
      </c>
      <c r="F143" s="13" t="str">
        <f t="shared" si="15"/>
        <v>555755555</v>
      </c>
      <c r="G143" s="13">
        <f t="shared" si="16"/>
        <v>4</v>
      </c>
      <c r="H143" s="13">
        <f t="shared" si="17"/>
        <v>7</v>
      </c>
      <c r="I143" s="13">
        <v>4555755555</v>
      </c>
      <c r="J143" s="16">
        <v>85.201365617608502</v>
      </c>
      <c r="K143" s="13" t="b">
        <f t="shared" si="18"/>
        <v>1</v>
      </c>
    </row>
    <row r="144" spans="1:11" x14ac:dyDescent="0.2">
      <c r="A144" s="13">
        <v>4556555555</v>
      </c>
      <c r="B144" s="14">
        <v>1503.6760133773234</v>
      </c>
      <c r="C144" s="16" t="str">
        <f>INDEX(PolInst[Instr],MATCH(VALUE(LEFT('Figure 8'!A144,1)),PolInst[ID],0))</f>
        <v>FIT</v>
      </c>
      <c r="D144" s="14" t="str">
        <f>INDEX(Tabelle3[Techno],MATCH('Figure 8'!G144,Tabelle3[ID],0))</f>
        <v>Hardcoal</v>
      </c>
      <c r="E144" s="15">
        <f>IFERROR(INDEX(Tabelle2[Shock_Strength],MATCH('Figure 8'!H144,Tabelle2[Shock_Strenght_ID],0)),0)</f>
        <v>0.1</v>
      </c>
      <c r="F144" s="13" t="str">
        <f t="shared" si="15"/>
        <v>556555555</v>
      </c>
      <c r="G144" s="13">
        <f t="shared" si="16"/>
        <v>3</v>
      </c>
      <c r="H144" s="13">
        <f t="shared" si="17"/>
        <v>6</v>
      </c>
      <c r="I144" s="13">
        <v>4556555555</v>
      </c>
      <c r="J144" s="16">
        <v>96.436821291319148</v>
      </c>
      <c r="K144" s="13" t="b">
        <f t="shared" si="18"/>
        <v>1</v>
      </c>
    </row>
    <row r="145" spans="1:11" x14ac:dyDescent="0.2">
      <c r="A145" s="13">
        <v>4557555555</v>
      </c>
      <c r="B145" s="14">
        <v>1503.6759982112908</v>
      </c>
      <c r="C145" s="16" t="str">
        <f>INDEX(PolInst[Instr],MATCH(VALUE(LEFT('Figure 8'!A145,1)),PolInst[ID],0))</f>
        <v>FIT</v>
      </c>
      <c r="D145" s="14" t="str">
        <f>INDEX(Tabelle3[Techno],MATCH('Figure 8'!G145,Tabelle3[ID],0))</f>
        <v>Hardcoal</v>
      </c>
      <c r="E145" s="15">
        <f>IFERROR(INDEX(Tabelle2[Shock_Strength],MATCH('Figure 8'!H145,Tabelle2[Shock_Strenght_ID],0)),0)</f>
        <v>0.2</v>
      </c>
      <c r="F145" s="13" t="str">
        <f t="shared" si="15"/>
        <v>557555555</v>
      </c>
      <c r="G145" s="13">
        <f t="shared" si="16"/>
        <v>3</v>
      </c>
      <c r="H145" s="13">
        <f t="shared" si="17"/>
        <v>7</v>
      </c>
      <c r="I145" s="13">
        <v>4557555555</v>
      </c>
      <c r="J145" s="16">
        <v>96.43682127648114</v>
      </c>
      <c r="K145" s="13" t="b">
        <f t="shared" si="18"/>
        <v>1</v>
      </c>
    </row>
    <row r="146" spans="1:11" x14ac:dyDescent="0.2">
      <c r="A146" s="13">
        <v>4565555555</v>
      </c>
      <c r="B146" s="14">
        <v>1521.0415608353153</v>
      </c>
      <c r="C146" s="16" t="str">
        <f>INDEX(PolInst[Instr],MATCH(VALUE(LEFT('Figure 8'!A146,1)),PolInst[ID],0))</f>
        <v>FIT</v>
      </c>
      <c r="D146" s="14" t="str">
        <f>INDEX(Tabelle3[Techno],MATCH('Figure 8'!G146,Tabelle3[ID],0))</f>
        <v>Gas</v>
      </c>
      <c r="E146" s="15">
        <f>IFERROR(INDEX(Tabelle2[Shock_Strength],MATCH('Figure 8'!H146,Tabelle2[Shock_Strenght_ID],0)),0)</f>
        <v>0.1</v>
      </c>
      <c r="F146" s="13" t="str">
        <f t="shared" si="15"/>
        <v>565555555</v>
      </c>
      <c r="G146" s="13">
        <f t="shared" si="16"/>
        <v>2</v>
      </c>
      <c r="H146" s="13">
        <f t="shared" si="17"/>
        <v>6</v>
      </c>
      <c r="I146" s="13">
        <v>4565555555</v>
      </c>
      <c r="J146" s="16">
        <v>96.638167765827021</v>
      </c>
      <c r="K146" s="13" t="b">
        <f t="shared" si="18"/>
        <v>1</v>
      </c>
    </row>
    <row r="147" spans="1:11" x14ac:dyDescent="0.2">
      <c r="A147" s="13">
        <v>4575555555</v>
      </c>
      <c r="B147" s="14">
        <v>1551.0557215161055</v>
      </c>
      <c r="C147" s="16" t="str">
        <f>INDEX(PolInst[Instr],MATCH(VALUE(LEFT('Figure 8'!A147,1)),PolInst[ID],0))</f>
        <v>FIT</v>
      </c>
      <c r="D147" s="14" t="str">
        <f>INDEX(Tabelle3[Techno],MATCH('Figure 8'!G147,Tabelle3[ID],0))</f>
        <v>Gas</v>
      </c>
      <c r="E147" s="15">
        <f>IFERROR(INDEX(Tabelle2[Shock_Strength],MATCH('Figure 8'!H147,Tabelle2[Shock_Strenght_ID],0)),0)</f>
        <v>0.2</v>
      </c>
      <c r="F147" s="13" t="str">
        <f t="shared" si="15"/>
        <v>575555555</v>
      </c>
      <c r="G147" s="13">
        <f t="shared" si="16"/>
        <v>2</v>
      </c>
      <c r="H147" s="13">
        <f t="shared" si="17"/>
        <v>7</v>
      </c>
      <c r="I147" s="13">
        <v>4575555555</v>
      </c>
      <c r="J147" s="16">
        <v>96.778080284946029</v>
      </c>
      <c r="K147" s="13" t="b">
        <f t="shared" si="18"/>
        <v>1</v>
      </c>
    </row>
    <row r="148" spans="1:11" x14ac:dyDescent="0.2">
      <c r="A148" s="13">
        <v>4655555555</v>
      </c>
      <c r="B148" s="14">
        <v>1483.8932654419939</v>
      </c>
      <c r="C148" s="16" t="str">
        <f>INDEX(PolInst[Instr],MATCH(VALUE(LEFT('Figure 8'!A148,1)),PolInst[ID],0))</f>
        <v>FIT</v>
      </c>
      <c r="D148" s="14" t="str">
        <f>INDEX(Tabelle3[Techno],MATCH('Figure 8'!G148,Tabelle3[ID],0))</f>
        <v>Lignite</v>
      </c>
      <c r="E148" s="15">
        <f>IFERROR(INDEX(Tabelle2[Shock_Strength],MATCH('Figure 8'!H148,Tabelle2[Shock_Strenght_ID],0)),0)</f>
        <v>0.1</v>
      </c>
      <c r="F148" s="13" t="str">
        <f t="shared" si="15"/>
        <v>655555555</v>
      </c>
      <c r="G148" s="13">
        <f t="shared" si="16"/>
        <v>1</v>
      </c>
      <c r="H148" s="13">
        <f t="shared" si="17"/>
        <v>6</v>
      </c>
      <c r="I148" s="13">
        <v>4655555555</v>
      </c>
      <c r="J148" s="16">
        <v>96.56066841611235</v>
      </c>
      <c r="K148" s="13" t="b">
        <f t="shared" si="18"/>
        <v>1</v>
      </c>
    </row>
    <row r="149" spans="1:11" x14ac:dyDescent="0.2">
      <c r="A149" s="13">
        <v>4755555555</v>
      </c>
      <c r="B149" s="14">
        <v>1468.0995185073084</v>
      </c>
      <c r="C149" s="16" t="str">
        <f>INDEX(PolInst[Instr],MATCH(VALUE(LEFT('Figure 8'!A149,1)),PolInst[ID],0))</f>
        <v>FIT</v>
      </c>
      <c r="D149" s="14" t="str">
        <f>INDEX(Tabelle3[Techno],MATCH('Figure 8'!G149,Tabelle3[ID],0))</f>
        <v>Lignite</v>
      </c>
      <c r="E149" s="15">
        <f>IFERROR(INDEX(Tabelle2[Shock_Strength],MATCH('Figure 8'!H149,Tabelle2[Shock_Strenght_ID],0)),0)</f>
        <v>0.2</v>
      </c>
      <c r="F149" s="13" t="str">
        <f t="shared" si="15"/>
        <v>755555555</v>
      </c>
      <c r="G149" s="13">
        <f t="shared" si="16"/>
        <v>1</v>
      </c>
      <c r="H149" s="13">
        <f t="shared" si="17"/>
        <v>7</v>
      </c>
      <c r="I149" s="13">
        <v>4755555555</v>
      </c>
      <c r="J149" s="16">
        <v>96.679576349171413</v>
      </c>
      <c r="K149" s="13" t="b">
        <f t="shared" si="18"/>
        <v>1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2DAC2-398E-43EF-A271-2A81C0D5777E}">
  <dimension ref="B2:G22"/>
  <sheetViews>
    <sheetView workbookViewId="0">
      <selection activeCell="C14" sqref="C14"/>
    </sheetView>
  </sheetViews>
  <sheetFormatPr baseColWidth="10" defaultRowHeight="15" x14ac:dyDescent="0.2"/>
  <cols>
    <col min="6" max="6" width="18" customWidth="1"/>
    <col min="7" max="7" width="15.33203125" customWidth="1"/>
  </cols>
  <sheetData>
    <row r="2" spans="2:7" x14ac:dyDescent="0.2">
      <c r="B2" t="s">
        <v>31</v>
      </c>
      <c r="C2" t="s">
        <v>32</v>
      </c>
      <c r="F2" s="11" t="s">
        <v>35</v>
      </c>
      <c r="G2" s="11" t="s">
        <v>36</v>
      </c>
    </row>
    <row r="3" spans="2:7" x14ac:dyDescent="0.2">
      <c r="B3" s="10">
        <v>1</v>
      </c>
      <c r="C3" s="10" t="s">
        <v>7</v>
      </c>
      <c r="F3" s="11">
        <v>3</v>
      </c>
      <c r="G3" s="12">
        <v>-0.2</v>
      </c>
    </row>
    <row r="4" spans="2:7" x14ac:dyDescent="0.2">
      <c r="B4" s="10">
        <v>2</v>
      </c>
      <c r="C4" s="10" t="s">
        <v>8</v>
      </c>
      <c r="F4" s="11">
        <v>4</v>
      </c>
      <c r="G4" s="12">
        <v>-0.1</v>
      </c>
    </row>
    <row r="5" spans="2:7" x14ac:dyDescent="0.2">
      <c r="B5" s="10">
        <v>3</v>
      </c>
      <c r="C5" s="10" t="s">
        <v>9</v>
      </c>
      <c r="F5" s="11">
        <v>5</v>
      </c>
      <c r="G5" s="12">
        <v>0</v>
      </c>
    </row>
    <row r="6" spans="2:7" x14ac:dyDescent="0.2">
      <c r="B6" s="10">
        <v>4</v>
      </c>
      <c r="C6" s="10" t="s">
        <v>10</v>
      </c>
      <c r="F6" s="11">
        <v>6</v>
      </c>
      <c r="G6" s="12">
        <v>0.1</v>
      </c>
    </row>
    <row r="7" spans="2:7" x14ac:dyDescent="0.2">
      <c r="F7" s="11">
        <v>7</v>
      </c>
      <c r="G7" s="12">
        <v>0.2</v>
      </c>
    </row>
    <row r="12" spans="2:7" x14ac:dyDescent="0.2">
      <c r="B12" t="s">
        <v>31</v>
      </c>
      <c r="C12" t="s">
        <v>37</v>
      </c>
    </row>
    <row r="13" spans="2:7" s="13" customFormat="1" x14ac:dyDescent="0.2">
      <c r="B13" s="13">
        <v>0</v>
      </c>
      <c r="C13" s="13" t="s">
        <v>45</v>
      </c>
    </row>
    <row r="14" spans="2:7" x14ac:dyDescent="0.2">
      <c r="B14">
        <v>1</v>
      </c>
      <c r="C14" s="13" t="s">
        <v>2</v>
      </c>
    </row>
    <row r="15" spans="2:7" x14ac:dyDescent="0.2">
      <c r="B15" s="13">
        <v>2</v>
      </c>
      <c r="C15" s="13" t="s">
        <v>38</v>
      </c>
    </row>
    <row r="16" spans="2:7" x14ac:dyDescent="0.2">
      <c r="B16" s="13">
        <v>3</v>
      </c>
      <c r="C16" s="13" t="s">
        <v>39</v>
      </c>
    </row>
    <row r="17" spans="2:3" x14ac:dyDescent="0.2">
      <c r="B17" s="13">
        <v>4</v>
      </c>
      <c r="C17" s="13" t="s">
        <v>40</v>
      </c>
    </row>
    <row r="18" spans="2:3" x14ac:dyDescent="0.2">
      <c r="B18" s="13">
        <v>5</v>
      </c>
      <c r="C18" s="13" t="s">
        <v>6</v>
      </c>
    </row>
    <row r="19" spans="2:3" x14ac:dyDescent="0.2">
      <c r="B19" s="13">
        <v>6</v>
      </c>
      <c r="C19" s="13" t="s">
        <v>41</v>
      </c>
    </row>
    <row r="20" spans="2:3" x14ac:dyDescent="0.2">
      <c r="B20" s="13">
        <v>7</v>
      </c>
      <c r="C20" s="13" t="s">
        <v>42</v>
      </c>
    </row>
    <row r="21" spans="2:3" x14ac:dyDescent="0.2">
      <c r="B21" s="13">
        <v>8</v>
      </c>
      <c r="C21" s="13" t="s">
        <v>43</v>
      </c>
    </row>
    <row r="22" spans="2:3" x14ac:dyDescent="0.2">
      <c r="B22" s="13">
        <v>9</v>
      </c>
      <c r="C22" s="13" t="s">
        <v>44</v>
      </c>
    </row>
  </sheetData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Figure 3</vt:lpstr>
      <vt:lpstr>Figure 4</vt:lpstr>
      <vt:lpstr>Figure 5</vt:lpstr>
      <vt:lpstr>Figure 6</vt:lpstr>
      <vt:lpstr>Figure 7</vt:lpstr>
      <vt:lpstr>Figure 8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Böcker</dc:creator>
  <cp:lastModifiedBy>Microsoft Office User</cp:lastModifiedBy>
  <dcterms:created xsi:type="dcterms:W3CDTF">2020-05-28T08:13:40Z</dcterms:created>
  <dcterms:modified xsi:type="dcterms:W3CDTF">2020-07-28T15:35:48Z</dcterms:modified>
</cp:coreProperties>
</file>