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<sst xmlns="http://schemas.openxmlformats.org/spreadsheetml/2006/main" count="11" uniqueCount="11">
  <si>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Diameter of the Tube/mm</t>
  </si>
  <si>
    <t>Mean</t>
  </si>
  <si>
    <t>Mean Radius</t>
  </si>
  <si>
    <t>Height/mm</t>
  </si>
  <si>
    <t>SD</t>
  </si>
  <si>
    <t>Pressure</t>
  </si>
  <si>
    <t>Change in R</t>
  </si>
  <si>
    <t>Hoop Strain</t>
  </si>
  <si>
    <t>Hoop Stress/Pa</t>
  </si>
  <si>
    <t>MEAN SD</t>
  </si>
  <si>
    <t>E=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</si>
</sst>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6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7" fillId="0" fontId="1" numFmtId="0" xfId="0" applyBorder="1" applyFont="1"/>
    <xf borderId="9" fillId="0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3" fillId="0" fontId="1" numFmtId="0" xfId="0" applyBorder="1" applyFont="1"/>
    <xf borderId="11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Strain vs Hoop Stress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Sheet1!$P$3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9.0"/>
          </c:errBars>
          <c:cat>
            <c:strRef>
              <c:f>Sheet1!$O$4:$O$10</c:f>
            </c:strRef>
          </c:cat>
          <c:val>
            <c:numRef>
              <c:f>Sheet1!$P$4:$P$10</c:f>
            </c:numRef>
          </c:val>
          <c:smooth val="0"/>
        </c:ser>
        <c:axId val="1593768711"/>
        <c:axId val="746497611"/>
      </c:lineChart>
      <c:catAx>
        <c:axId val="1593768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Hoop Strain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6497611"/>
      </c:catAx>
      <c:valAx>
        <c:axId val="746497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Hoop Stress /Pa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376871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Strain vs Hoop Stress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11"/>
          </c:errBars>
          <c:cat>
            <c:strRef>
              <c:f>Sheet1!$Q$4:$Q$10</c:f>
            </c:strRef>
          </c:cat>
          <c:val>
            <c:numRef>
              <c:f>Sheet1!$O$3:$O$10</c:f>
            </c:numRef>
          </c:val>
          <c:smooth val="0"/>
        </c:ser>
        <c:axId val="1893245038"/>
        <c:axId val="1921817752"/>
      </c:lineChart>
      <c:catAx>
        <c:axId val="1893245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Hoop Stress /kPa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1817752"/>
      </c:catAx>
      <c:valAx>
        <c:axId val="192181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Hoop Strain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324503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638175</xdr:colOff>
      <xdr:row>13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2</xdr:row>
      <xdr:rowOff>209550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21.29"/>
  </cols>
  <sheetData>
    <row r="1">
      <c r="A1" s="1"/>
      <c r="B1" s="2" t="s">
        <v>0</v>
      </c>
      <c r="C1" s="3"/>
      <c r="D1" s="3"/>
      <c r="E1" s="3"/>
      <c r="F1" s="4"/>
      <c r="G1" s="5" t="s">
        <v>1</v>
      </c>
      <c r="H1" s="5" t="s">
        <v>2</v>
      </c>
    </row>
    <row r="2">
      <c r="A2" s="6" t="s">
        <v>3</v>
      </c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8"/>
      <c r="H2" s="8"/>
      <c r="J2" s="9" t="s">
        <v>4</v>
      </c>
      <c r="L2" s="10" t="s">
        <v>5</v>
      </c>
      <c r="M2" s="10" t="s">
        <v>6</v>
      </c>
      <c r="O2" s="10" t="s">
        <v>7</v>
      </c>
      <c r="P2" s="10" t="s">
        <v>8</v>
      </c>
    </row>
    <row r="3">
      <c r="A3" s="6"/>
      <c r="B3" s="9"/>
      <c r="C3" s="9"/>
      <c r="D3" s="9"/>
      <c r="E3" s="9"/>
      <c r="F3" s="9"/>
      <c r="G3" s="11"/>
      <c r="H3" s="11"/>
      <c r="O3" s="9">
        <v>0.0175</v>
      </c>
      <c r="P3" s="9">
        <v>10700.0</v>
      </c>
      <c r="Q3">
        <f t="shared" ref="Q3:Q10" si="1">P3/1000</f>
        <v>10.7</v>
      </c>
    </row>
    <row r="4">
      <c r="A4" s="12">
        <f>295+3.5</f>
        <v>298.5</v>
      </c>
      <c r="B4" s="13">
        <v>7.391676</v>
      </c>
      <c r="C4" s="14">
        <v>7.428336</v>
      </c>
      <c r="D4" s="14">
        <v>7.428336</v>
      </c>
      <c r="E4" s="14">
        <v>7.428715</v>
      </c>
      <c r="F4" s="15">
        <v>7.429852</v>
      </c>
      <c r="G4" s="16">
        <f t="shared" ref="G4:G10" si="2">SUM(B4:F4)/5</f>
        <v>7.421383</v>
      </c>
      <c r="H4" s="16">
        <f t="shared" ref="H4:H10" si="3">G4/2</f>
        <v>3.7106915</v>
      </c>
      <c r="J4">
        <f t="shared" ref="J4:J10" si="4">STDEV(B4:F4)</f>
        <v>0.01661833665</v>
      </c>
      <c r="L4" s="17">
        <f t="shared" ref="L4:L10" si="5">(1000*9.81*(A4/1000))</f>
        <v>2928.285</v>
      </c>
      <c r="M4" s="17">
        <f>H4-H10</f>
        <v>0.0627451</v>
      </c>
      <c r="O4" s="17">
        <f>(H4-H10)/H10</f>
        <v>0.01720011566</v>
      </c>
      <c r="P4" s="17">
        <f>(L4*H10)</f>
        <v>10682.22672</v>
      </c>
      <c r="Q4">
        <f t="shared" si="1"/>
        <v>10.68222672</v>
      </c>
    </row>
    <row r="5">
      <c r="A5" s="18">
        <f>247+3.5</f>
        <v>250.5</v>
      </c>
      <c r="B5" s="19">
        <v>7.419062</v>
      </c>
      <c r="C5" s="20">
        <v>7.417834</v>
      </c>
      <c r="D5" s="20">
        <v>7.384678</v>
      </c>
      <c r="E5" s="20">
        <v>7.384678</v>
      </c>
      <c r="F5" s="21">
        <v>7.378504</v>
      </c>
      <c r="G5" s="18">
        <f t="shared" si="2"/>
        <v>7.3969512</v>
      </c>
      <c r="H5" s="18">
        <f t="shared" si="3"/>
        <v>3.6984756</v>
      </c>
      <c r="J5">
        <f t="shared" si="4"/>
        <v>0.01978977562</v>
      </c>
      <c r="L5" s="22">
        <f t="shared" si="5"/>
        <v>2457.405</v>
      </c>
      <c r="M5" s="22">
        <f>H5-H10</f>
        <v>0.0505292</v>
      </c>
      <c r="O5" s="22">
        <f>(H5-H10)/H10</f>
        <v>0.01385140966</v>
      </c>
      <c r="P5" s="17">
        <f>(L5*H10)</f>
        <v>8964.481723</v>
      </c>
      <c r="Q5">
        <f t="shared" si="1"/>
        <v>8.964481723</v>
      </c>
    </row>
    <row r="6">
      <c r="A6" s="18">
        <f>193+3.5</f>
        <v>196.5</v>
      </c>
      <c r="B6" s="19">
        <v>7.387153</v>
      </c>
      <c r="C6" s="20">
        <v>7.386011</v>
      </c>
      <c r="D6" s="20">
        <v>7.386487</v>
      </c>
      <c r="E6" s="20">
        <v>7.391718</v>
      </c>
      <c r="F6" s="21">
        <v>7.390292</v>
      </c>
      <c r="G6" s="18">
        <f t="shared" si="2"/>
        <v>7.3883322</v>
      </c>
      <c r="H6" s="18">
        <f t="shared" si="3"/>
        <v>3.6941661</v>
      </c>
      <c r="J6">
        <f t="shared" si="4"/>
        <v>0.002524267359</v>
      </c>
      <c r="L6" s="22">
        <f t="shared" si="5"/>
        <v>1927.665</v>
      </c>
      <c r="M6" s="22">
        <f>H6-H10</f>
        <v>0.0462197</v>
      </c>
      <c r="O6" s="22">
        <f>(H6-H10)/H10</f>
        <v>0.01267006006</v>
      </c>
      <c r="P6" s="17">
        <f>(L6*H10)</f>
        <v>7032.018597</v>
      </c>
      <c r="Q6">
        <f t="shared" si="1"/>
        <v>7.032018597</v>
      </c>
    </row>
    <row r="7">
      <c r="A7" s="23">
        <f>153+3.5</f>
        <v>156.5</v>
      </c>
      <c r="B7" s="19">
        <v>7.374902</v>
      </c>
      <c r="C7" s="20">
        <v>7.376168</v>
      </c>
      <c r="D7" s="20">
        <v>7.375155</v>
      </c>
      <c r="E7" s="20">
        <v>7.376168</v>
      </c>
      <c r="F7" s="21">
        <v>7.36401</v>
      </c>
      <c r="G7" s="18">
        <f t="shared" si="2"/>
        <v>7.3732806</v>
      </c>
      <c r="H7" s="18">
        <f t="shared" si="3"/>
        <v>3.6866403</v>
      </c>
      <c r="J7">
        <f t="shared" si="4"/>
        <v>0.005214415001</v>
      </c>
      <c r="L7" s="22">
        <f t="shared" si="5"/>
        <v>1535.265</v>
      </c>
      <c r="M7" s="22">
        <f>H7-H10</f>
        <v>0.0386939</v>
      </c>
      <c r="O7" s="22">
        <f>(H7-H10)/H10</f>
        <v>0.01060703633</v>
      </c>
      <c r="P7" s="17">
        <f>(L7*H10)</f>
        <v>5600.56443</v>
      </c>
      <c r="Q7">
        <f t="shared" si="1"/>
        <v>5.60056443</v>
      </c>
    </row>
    <row r="8">
      <c r="A8" s="23">
        <v>107.5</v>
      </c>
      <c r="B8" s="19">
        <v>7.357898</v>
      </c>
      <c r="C8" s="20">
        <v>7.359888</v>
      </c>
      <c r="D8" s="20">
        <v>7.374249</v>
      </c>
      <c r="E8" s="20">
        <v>7.357519</v>
      </c>
      <c r="F8" s="21">
        <v>7.384866</v>
      </c>
      <c r="G8" s="18">
        <f t="shared" si="2"/>
        <v>7.366884</v>
      </c>
      <c r="H8" s="18">
        <f t="shared" si="3"/>
        <v>3.683442</v>
      </c>
      <c r="J8">
        <f t="shared" si="4"/>
        <v>0.01219621853</v>
      </c>
      <c r="L8" s="22">
        <f t="shared" si="5"/>
        <v>1054.575</v>
      </c>
      <c r="M8" s="22">
        <f>H8-H10</f>
        <v>0.0354956</v>
      </c>
      <c r="O8" s="22">
        <f>(H8-H10)/H10</f>
        <v>0.009730296476</v>
      </c>
      <c r="P8" s="17">
        <f>(L8*H10)</f>
        <v>3847.033075</v>
      </c>
      <c r="Q8">
        <f t="shared" si="1"/>
        <v>3.847033075</v>
      </c>
    </row>
    <row r="9">
      <c r="A9" s="23">
        <v>67.5</v>
      </c>
      <c r="B9" s="19">
        <v>7.357521</v>
      </c>
      <c r="C9" s="20">
        <v>7.357964</v>
      </c>
      <c r="D9" s="20">
        <v>7.357266</v>
      </c>
      <c r="E9" s="20">
        <v>7.322579</v>
      </c>
      <c r="F9" s="21">
        <v>7.375529</v>
      </c>
      <c r="G9" s="18">
        <f t="shared" si="2"/>
        <v>7.3541718</v>
      </c>
      <c r="H9" s="18">
        <f t="shared" si="3"/>
        <v>3.6770859</v>
      </c>
      <c r="J9">
        <f t="shared" si="4"/>
        <v>0.01929641805</v>
      </c>
      <c r="L9" s="22">
        <f t="shared" si="5"/>
        <v>662.175</v>
      </c>
      <c r="M9" s="22">
        <f>H9-H10</f>
        <v>0.0291395</v>
      </c>
      <c r="O9" s="22">
        <f>(H9-H10)/H10</f>
        <v>0.007987918901</v>
      </c>
      <c r="P9" s="17">
        <f>(L9*H10)</f>
        <v>2415.578907</v>
      </c>
      <c r="Q9">
        <f t="shared" si="1"/>
        <v>2.415578907</v>
      </c>
    </row>
    <row r="10">
      <c r="A10" s="24">
        <v>0.0</v>
      </c>
      <c r="B10" s="25">
        <v>7.326566</v>
      </c>
      <c r="C10" s="26">
        <v>7.287169</v>
      </c>
      <c r="D10" s="26">
        <v>7.326566</v>
      </c>
      <c r="E10" s="26">
        <v>7.251994</v>
      </c>
      <c r="F10" s="27">
        <v>7.287169</v>
      </c>
      <c r="G10" s="28">
        <f t="shared" si="2"/>
        <v>7.2958928</v>
      </c>
      <c r="H10" s="28">
        <f t="shared" si="3"/>
        <v>3.6479464</v>
      </c>
      <c r="J10">
        <f t="shared" si="4"/>
        <v>0.03146825548</v>
      </c>
      <c r="L10" s="22">
        <f t="shared" si="5"/>
        <v>0</v>
      </c>
      <c r="M10" s="22">
        <f>H10-H10</f>
        <v>0</v>
      </c>
      <c r="O10" s="22">
        <f>(H10-H10)/H10</f>
        <v>0</v>
      </c>
      <c r="P10" s="17">
        <f>(L10*H10)</f>
        <v>0</v>
      </c>
      <c r="Q10">
        <f t="shared" si="1"/>
        <v>0</v>
      </c>
    </row>
    <row r="12">
      <c r="I12" s="9" t="s">
        <v>9</v>
      </c>
      <c r="J12">
        <f>sum(J4:J10)/7</f>
        <v>0.0153010981</v>
      </c>
    </row>
    <row r="14">
      <c r="O14" s="9" t="s">
        <v>10</v>
      </c>
      <c r="P14">
        <f>(P5-P9)/(O5-O9)</f>
        <v>1116894.882</v>
      </c>
    </row>
    <row r="15">
      <c r="P15">
        <f>P14/1000000</f>
        <v>1.116894882</v>
      </c>
    </row>
  </sheetData>
  <mergeCells count="3">
    <mergeCell ref="B1:F1"/>
    <mergeCell ref="G1:G2"/>
    <mergeCell ref="H1:H2"/>
  </mergeCells>
  <drawing r:id="rId1"/>
</worksheet>
</file>