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<sst xmlns="http://schemas.openxmlformats.org/spreadsheetml/2006/main" count="16" uniqueCount="16">
  <si>
    <t>Mass/kg</t>
  </si>
  <si>
    <t>Mass plus mass of chain/kg</t>
  </si>
  <si>
    <t>Change in Length/m</t>
  </si>
  <si>
    <t>Area/m</t>
  </si>
  <si>
    <t>Force/N</t>
  </si>
  <si>
    <t>Initial Length/m</t>
  </si>
  <si>
    <t>Stress/Pa</t>
  </si>
  <si>
    <t>Stress/kPa</t>
  </si>
  <si>
    <t>Strain</t>
  </si>
  <si>
    <t>Error/stress</t>
  </si>
  <si>
    <t>E=</t>
  </si>
  <si>
    <t>Pa</t>
  </si>
  <si>
    <t>MPa</t>
  </si>
  <si>
    <t>error</t>
  </si>
  <si>
    <t>土0.2MPa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</si>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</sst>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2.0"/>
      <color rgb="FF000000"/>
      <name val="Arial"/>
    </font>
  </fonts>
  <fills count="2">
    <fill>
      <patternFill patternType="none"/>
    </fill>
    <fill>
      <patternFill patternType="lightGray"/>
    </fill>
  </fills>
  <borders count="6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Alignment="1" applyBorder="1" applyFont="1">
      <alignment readingOrder="0"/>
    </xf>
    <xf borderId="3" fillId="0" fontId="1" numFmtId="0" xfId="0" applyBorder="1" applyFont="1"/>
    <xf borderId="4" fillId="0" fontId="1" numFmtId="0" xfId="0" applyBorder="1" applyFont="1"/>
    <xf borderId="5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Tensile Test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Sheet1!$H$2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37.0"/>
          </c:errBars>
          <c:cat>
            <c:strRef>
              <c:f>Sheet1!$I$3:$I$13</c:f>
            </c:strRef>
          </c:cat>
          <c:val>
            <c:numRef>
              <c:f>Sheet1!$H$3:$H$13</c:f>
            </c:numRef>
          </c:val>
          <c:smooth val="0"/>
        </c:ser>
        <c:axId val="148801151"/>
        <c:axId val="1801902937"/>
      </c:lineChart>
      <c:catAx>
        <c:axId val="148801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Strain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801902937"/>
      </c:catAx>
      <c:valAx>
        <c:axId val="18019029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Stress/kPa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8801151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257175</xdr:colOff>
      <xdr:row>20</xdr:row>
      <xdr:rowOff>85725</xdr:rowOff>
    </xdr:from>
    <xdr:ext cx="6762750" cy="4171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14"/>
    <col customWidth="1" min="3" max="3" width="23.14"/>
    <col customWidth="1" min="10" max="10" width="13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9</v>
      </c>
    </row>
    <row r="2">
      <c r="A2" s="3">
        <f>87.5/1000</f>
        <v>0.0875</v>
      </c>
      <c r="B2" s="3">
        <f t="shared" ref="B2:B13" si="1">A2+0.0085</f>
        <v>0.096</v>
      </c>
      <c r="C2" s="3">
        <f t="shared" ref="C2:C4" si="2">1/1000</f>
        <v>0.001</v>
      </c>
      <c r="D2" s="4">
        <f t="shared" ref="D2:D13" si="3">(PI()*(3.64/1000)^2)-(PI()*(2.64/1000)^2)</f>
        <v>0.00001972920186</v>
      </c>
      <c r="E2" s="4">
        <f t="shared" ref="E2:E13" si="4">B2*9.81</f>
        <v>0.94176</v>
      </c>
      <c r="F2" s="3">
        <v>0.2</v>
      </c>
      <c r="G2" s="4">
        <f t="shared" ref="G2:G13" si="5">E2/D2</f>
        <v>47734.31822</v>
      </c>
      <c r="H2" s="4">
        <f t="shared" ref="H2:H13" si="6">G2/1000</f>
        <v>47.73431822</v>
      </c>
      <c r="I2" s="4">
        <f t="shared" ref="I2:I13" si="7">C2/F2</f>
        <v>0.005</v>
      </c>
      <c r="K2" s="2">
        <v>13.0</v>
      </c>
    </row>
    <row r="3">
      <c r="A3" s="5">
        <f>105/1000</f>
        <v>0.105</v>
      </c>
      <c r="B3" s="5">
        <f t="shared" si="1"/>
        <v>0.1135</v>
      </c>
      <c r="C3" s="5">
        <f t="shared" si="2"/>
        <v>0.001</v>
      </c>
      <c r="D3" s="6">
        <f t="shared" si="3"/>
        <v>0.00001972920186</v>
      </c>
      <c r="E3" s="6">
        <f t="shared" si="4"/>
        <v>1.113435</v>
      </c>
      <c r="F3" s="5">
        <v>0.2</v>
      </c>
      <c r="G3" s="6">
        <f t="shared" si="5"/>
        <v>56435.88664</v>
      </c>
      <c r="H3" s="6">
        <f t="shared" si="6"/>
        <v>56.43588664</v>
      </c>
      <c r="I3" s="6">
        <f t="shared" si="7"/>
        <v>0.005</v>
      </c>
      <c r="K3" s="2">
        <v>13.0</v>
      </c>
    </row>
    <row r="4">
      <c r="A4" s="5">
        <f>122.5/1000</f>
        <v>0.1225</v>
      </c>
      <c r="B4" s="5">
        <f t="shared" si="1"/>
        <v>0.131</v>
      </c>
      <c r="C4" s="5">
        <f t="shared" si="2"/>
        <v>0.001</v>
      </c>
      <c r="D4" s="6">
        <f t="shared" si="3"/>
        <v>0.00001972920186</v>
      </c>
      <c r="E4" s="6">
        <f t="shared" si="4"/>
        <v>1.28511</v>
      </c>
      <c r="F4" s="5">
        <v>0.2</v>
      </c>
      <c r="G4" s="6">
        <f t="shared" si="5"/>
        <v>65137.45507</v>
      </c>
      <c r="H4" s="6">
        <f t="shared" si="6"/>
        <v>65.13745507</v>
      </c>
      <c r="I4" s="6">
        <f t="shared" si="7"/>
        <v>0.005</v>
      </c>
      <c r="K4" s="2">
        <v>13.0</v>
      </c>
    </row>
    <row r="5">
      <c r="A5" s="5">
        <f>157.5/1000</f>
        <v>0.1575</v>
      </c>
      <c r="B5" s="5">
        <f t="shared" si="1"/>
        <v>0.166</v>
      </c>
      <c r="C5" s="5">
        <f>2.5/1000</f>
        <v>0.0025</v>
      </c>
      <c r="D5" s="6">
        <f t="shared" si="3"/>
        <v>0.00001972920186</v>
      </c>
      <c r="E5" s="6">
        <f t="shared" si="4"/>
        <v>1.62846</v>
      </c>
      <c r="F5" s="5">
        <v>0.2</v>
      </c>
      <c r="G5" s="6">
        <f t="shared" si="5"/>
        <v>82540.59192</v>
      </c>
      <c r="H5" s="6">
        <f t="shared" si="6"/>
        <v>82.54059192</v>
      </c>
      <c r="I5" s="6">
        <f t="shared" si="7"/>
        <v>0.0125</v>
      </c>
      <c r="K5" s="2">
        <v>13.0</v>
      </c>
    </row>
    <row r="6">
      <c r="A6" s="5">
        <f>175/1000</f>
        <v>0.175</v>
      </c>
      <c r="B6" s="5">
        <f t="shared" si="1"/>
        <v>0.1835</v>
      </c>
      <c r="C6" s="5">
        <v>0.003</v>
      </c>
      <c r="D6" s="6">
        <f t="shared" si="3"/>
        <v>0.00001972920186</v>
      </c>
      <c r="E6" s="6">
        <f t="shared" si="4"/>
        <v>1.800135</v>
      </c>
      <c r="F6" s="5">
        <v>0.2</v>
      </c>
      <c r="G6" s="6">
        <f t="shared" si="5"/>
        <v>91242.16034</v>
      </c>
      <c r="H6" s="6">
        <f t="shared" si="6"/>
        <v>91.24216034</v>
      </c>
      <c r="I6" s="6">
        <f t="shared" si="7"/>
        <v>0.015</v>
      </c>
      <c r="K6" s="2">
        <v>13.0</v>
      </c>
    </row>
    <row r="7">
      <c r="A7" s="5">
        <f>210/1000</f>
        <v>0.21</v>
      </c>
      <c r="B7" s="5">
        <f t="shared" si="1"/>
        <v>0.2185</v>
      </c>
      <c r="C7" s="5">
        <v>0.004</v>
      </c>
      <c r="D7" s="6">
        <f t="shared" si="3"/>
        <v>0.00001972920186</v>
      </c>
      <c r="E7" s="6">
        <f t="shared" si="4"/>
        <v>2.143485</v>
      </c>
      <c r="F7" s="5">
        <v>0.2</v>
      </c>
      <c r="G7" s="6">
        <f t="shared" si="5"/>
        <v>108645.2972</v>
      </c>
      <c r="H7" s="6">
        <f t="shared" si="6"/>
        <v>108.6452972</v>
      </c>
      <c r="I7" s="6">
        <f t="shared" si="7"/>
        <v>0.02</v>
      </c>
      <c r="K7" s="2">
        <v>13.0</v>
      </c>
    </row>
    <row r="8">
      <c r="A8" s="5">
        <f>245/1000</f>
        <v>0.245</v>
      </c>
      <c r="B8" s="5">
        <f t="shared" si="1"/>
        <v>0.2535</v>
      </c>
      <c r="C8" s="5">
        <v>0.005</v>
      </c>
      <c r="D8" s="6">
        <f t="shared" si="3"/>
        <v>0.00001972920186</v>
      </c>
      <c r="E8" s="6">
        <f t="shared" si="4"/>
        <v>2.486835</v>
      </c>
      <c r="F8" s="5">
        <v>0.2</v>
      </c>
      <c r="G8" s="6">
        <f t="shared" si="5"/>
        <v>126048.434</v>
      </c>
      <c r="H8" s="6">
        <f t="shared" si="6"/>
        <v>126.048434</v>
      </c>
      <c r="I8" s="6">
        <f t="shared" si="7"/>
        <v>0.025</v>
      </c>
      <c r="K8" s="2">
        <v>13.0</v>
      </c>
    </row>
    <row r="9">
      <c r="A9" s="5">
        <f>285/1000</f>
        <v>0.285</v>
      </c>
      <c r="B9" s="5">
        <f t="shared" si="1"/>
        <v>0.2935</v>
      </c>
      <c r="C9" s="5">
        <v>0.006</v>
      </c>
      <c r="D9" s="6">
        <f t="shared" si="3"/>
        <v>0.00001972920186</v>
      </c>
      <c r="E9" s="6">
        <f t="shared" si="4"/>
        <v>2.879235</v>
      </c>
      <c r="F9" s="5">
        <v>0.2</v>
      </c>
      <c r="G9" s="6">
        <f t="shared" si="5"/>
        <v>145937.7333</v>
      </c>
      <c r="H9" s="6">
        <f t="shared" si="6"/>
        <v>145.9377333</v>
      </c>
      <c r="I9" s="6">
        <f t="shared" si="7"/>
        <v>0.03</v>
      </c>
      <c r="K9" s="2">
        <v>13.0</v>
      </c>
    </row>
    <row r="10">
      <c r="A10" s="5">
        <f>325/1000</f>
        <v>0.325</v>
      </c>
      <c r="B10" s="5">
        <f t="shared" si="1"/>
        <v>0.3335</v>
      </c>
      <c r="C10" s="5">
        <f>7.5/1000</f>
        <v>0.0075</v>
      </c>
      <c r="D10" s="6">
        <f t="shared" si="3"/>
        <v>0.00001972920186</v>
      </c>
      <c r="E10" s="6">
        <f t="shared" si="4"/>
        <v>3.271635</v>
      </c>
      <c r="F10" s="5">
        <v>0.2</v>
      </c>
      <c r="G10" s="6">
        <f t="shared" si="5"/>
        <v>165827.0326</v>
      </c>
      <c r="H10" s="6">
        <f t="shared" si="6"/>
        <v>165.8270326</v>
      </c>
      <c r="I10" s="6">
        <f t="shared" si="7"/>
        <v>0.0375</v>
      </c>
      <c r="K10" s="2">
        <v>13.0</v>
      </c>
    </row>
    <row r="11">
      <c r="A11" s="5">
        <f>349.4/1000</f>
        <v>0.3494</v>
      </c>
      <c r="B11" s="5">
        <f t="shared" si="1"/>
        <v>0.3579</v>
      </c>
      <c r="C11" s="5">
        <f>8.5/1000</f>
        <v>0.0085</v>
      </c>
      <c r="D11" s="6">
        <f t="shared" si="3"/>
        <v>0.00001972920186</v>
      </c>
      <c r="E11" s="6">
        <f t="shared" si="4"/>
        <v>3.510999</v>
      </c>
      <c r="F11" s="5">
        <v>0.2</v>
      </c>
      <c r="G11" s="6">
        <f t="shared" si="5"/>
        <v>177959.5051</v>
      </c>
      <c r="H11" s="6">
        <f t="shared" si="6"/>
        <v>177.9595051</v>
      </c>
      <c r="I11" s="6">
        <f t="shared" si="7"/>
        <v>0.0425</v>
      </c>
      <c r="K11" s="2">
        <v>13.0</v>
      </c>
    </row>
    <row r="12">
      <c r="A12" s="5">
        <f>373.8/1000</f>
        <v>0.3738</v>
      </c>
      <c r="B12" s="5">
        <f t="shared" si="1"/>
        <v>0.3823</v>
      </c>
      <c r="C12" s="5">
        <f>9/1000</f>
        <v>0.009</v>
      </c>
      <c r="D12" s="6">
        <f t="shared" si="3"/>
        <v>0.00001972920186</v>
      </c>
      <c r="E12" s="6">
        <f t="shared" si="4"/>
        <v>3.750363</v>
      </c>
      <c r="F12" s="5">
        <v>0.2</v>
      </c>
      <c r="G12" s="6">
        <f t="shared" si="5"/>
        <v>190091.9777</v>
      </c>
      <c r="H12" s="6">
        <f t="shared" si="6"/>
        <v>190.0919777</v>
      </c>
      <c r="I12" s="6">
        <f t="shared" si="7"/>
        <v>0.045</v>
      </c>
      <c r="K12" s="2">
        <v>13.0</v>
      </c>
    </row>
    <row r="13">
      <c r="A13" s="5">
        <f>398.2/1000</f>
        <v>0.3982</v>
      </c>
      <c r="B13" s="5">
        <f t="shared" si="1"/>
        <v>0.4067</v>
      </c>
      <c r="C13" s="5">
        <f>10/1000</f>
        <v>0.01</v>
      </c>
      <c r="D13" s="6">
        <f t="shared" si="3"/>
        <v>0.00001972920186</v>
      </c>
      <c r="E13" s="6">
        <f t="shared" si="4"/>
        <v>3.989727</v>
      </c>
      <c r="F13" s="5">
        <v>0.2</v>
      </c>
      <c r="G13" s="6">
        <f t="shared" si="5"/>
        <v>202224.4502</v>
      </c>
      <c r="H13" s="6">
        <f t="shared" si="6"/>
        <v>202.2244502</v>
      </c>
      <c r="I13" s="6">
        <f t="shared" si="7"/>
        <v>0.05</v>
      </c>
      <c r="K13" s="2">
        <v>13.0</v>
      </c>
    </row>
    <row r="15">
      <c r="E15" s="1" t="s">
        <v>10</v>
      </c>
      <c r="F15" s="7">
        <f>(G12-G5)/(I12-I5)</f>
        <v>3309273.407</v>
      </c>
      <c r="G15" s="8" t="s">
        <v>11</v>
      </c>
      <c r="H15" s="7">
        <f>F15/1000000</f>
        <v>3.309273407</v>
      </c>
      <c r="I15" s="8" t="s">
        <v>12</v>
      </c>
    </row>
    <row r="17">
      <c r="G17" s="2" t="s">
        <v>13</v>
      </c>
      <c r="H17" s="9" t="s">
        <v>14</v>
      </c>
    </row>
    <row r="19">
      <c r="I19" s="2" t="s">
        <v>15</v>
      </c>
    </row>
  </sheetData>
  <drawing r:id="rId1"/>
</worksheet>
</file>