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tsyGriffin/Documents/School Stuff/"/>
    </mc:Choice>
  </mc:AlternateContent>
  <bookViews>
    <workbookView xWindow="0" yWindow="520" windowWidth="25600" windowHeight="14080" tabRatio="500"/>
  </bookViews>
  <sheets>
    <sheet name="Molecule Data" sheetId="1" r:id="rId1"/>
    <sheet name="Reaction Figur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  <c r="G22" i="1"/>
  <c r="G23" i="1"/>
  <c r="G24" i="1"/>
  <c r="H22" i="1"/>
  <c r="H23" i="1"/>
  <c r="H24" i="1"/>
  <c r="I22" i="1"/>
  <c r="I23" i="1"/>
  <c r="I24" i="1"/>
  <c r="J22" i="1"/>
  <c r="J23" i="1"/>
  <c r="J24" i="1"/>
  <c r="K23" i="1"/>
  <c r="K24" i="1"/>
  <c r="L23" i="1"/>
  <c r="L24" i="1"/>
  <c r="M22" i="1"/>
  <c r="M23" i="1"/>
  <c r="M24" i="1"/>
  <c r="F22" i="1"/>
  <c r="F23" i="1"/>
  <c r="F24" i="1"/>
  <c r="I19" i="1"/>
  <c r="H19" i="1"/>
  <c r="C21" i="2"/>
  <c r="B21" i="2"/>
  <c r="B20" i="2"/>
  <c r="C20" i="2"/>
  <c r="C19" i="2"/>
  <c r="B12" i="2"/>
  <c r="C12" i="2"/>
  <c r="C11" i="2"/>
  <c r="C8" i="2"/>
  <c r="B8" i="2"/>
  <c r="C7" i="2"/>
  <c r="M21" i="1"/>
  <c r="M20" i="1"/>
  <c r="M19" i="1"/>
  <c r="L21" i="1"/>
  <c r="L20" i="1"/>
  <c r="L19" i="1"/>
  <c r="I21" i="1"/>
  <c r="I20" i="1"/>
  <c r="H20" i="1"/>
  <c r="H21" i="1"/>
  <c r="C22" i="2"/>
  <c r="B22" i="2"/>
  <c r="C17" i="2"/>
  <c r="B17" i="2"/>
  <c r="J20" i="1"/>
  <c r="F20" i="1"/>
  <c r="J19" i="1"/>
  <c r="F19" i="1"/>
  <c r="K21" i="1"/>
  <c r="K20" i="1"/>
  <c r="K19" i="1"/>
  <c r="J21" i="1"/>
  <c r="G21" i="1"/>
  <c r="F21" i="1"/>
  <c r="G20" i="1"/>
  <c r="G19" i="1"/>
</calcChain>
</file>

<file path=xl/sharedStrings.xml><?xml version="1.0" encoding="utf-8"?>
<sst xmlns="http://schemas.openxmlformats.org/spreadsheetml/2006/main" count="160" uniqueCount="60">
  <si>
    <t>Basis Set</t>
  </si>
  <si>
    <t>E(RB3LYP)</t>
  </si>
  <si>
    <t>Electronic Energy (EE)</t>
  </si>
  <si>
    <t>Heat Capacity (Cv)</t>
  </si>
  <si>
    <t>Entropy (S)</t>
  </si>
  <si>
    <t>E (Thermal)</t>
  </si>
  <si>
    <t>Conditions</t>
  </si>
  <si>
    <t>Pressure</t>
  </si>
  <si>
    <t>Temperature</t>
  </si>
  <si>
    <t>Thermo Tab Data Section</t>
  </si>
  <si>
    <t>1 atm</t>
  </si>
  <si>
    <t>298.15K</t>
  </si>
  <si>
    <t>6-311G(2d,2p)</t>
  </si>
  <si>
    <t>Hartree</t>
  </si>
  <si>
    <t>cal/mol-Kelvin</t>
  </si>
  <si>
    <t>kcal/mol</t>
  </si>
  <si>
    <t>Dipole Moment</t>
  </si>
  <si>
    <t>Debye</t>
  </si>
  <si>
    <t>Molecule 1</t>
  </si>
  <si>
    <t>Molecule 2</t>
  </si>
  <si>
    <t>Molecule 3</t>
  </si>
  <si>
    <t>Molecule 4</t>
  </si>
  <si>
    <t>H3O+</t>
  </si>
  <si>
    <t>H2O</t>
  </si>
  <si>
    <t>Calcultion Section</t>
  </si>
  <si>
    <t>Step B</t>
  </si>
  <si>
    <t>Step C</t>
  </si>
  <si>
    <t>Step D</t>
  </si>
  <si>
    <t>Step E</t>
  </si>
  <si>
    <t>Step F</t>
  </si>
  <si>
    <t>Change in Free Energy</t>
  </si>
  <si>
    <t>Change in Internal Energy</t>
  </si>
  <si>
    <t>Change in Enthalpy</t>
  </si>
  <si>
    <t>Dipole Moment (Debye)</t>
  </si>
  <si>
    <t>Ethermal (kcal/mol)</t>
  </si>
  <si>
    <t>Entropy (cal/mol-Kelvin)</t>
  </si>
  <si>
    <t>Heat Capacity (cal/mol-Kelvin)</t>
  </si>
  <si>
    <t>Electronic Energy (Hartree)</t>
  </si>
  <si>
    <t>E(RB3LYP) (Hartree)</t>
  </si>
  <si>
    <t>Change in Entropy</t>
  </si>
  <si>
    <t>Units</t>
  </si>
  <si>
    <t>Overall Rxn</t>
  </si>
  <si>
    <t>EE + Zero-point Energy (Hartree)</t>
  </si>
  <si>
    <t>EE + Thermal Enthalpy Correction (Hartree)</t>
  </si>
  <si>
    <t>EE + Thermal Free Energy Correction (Hartree)</t>
  </si>
  <si>
    <t>Step A_1</t>
  </si>
  <si>
    <t>Step A_2</t>
  </si>
  <si>
    <r>
      <t xml:space="preserve">EE + Thermal Energy Correction (Hartree) </t>
    </r>
    <r>
      <rPr>
        <b/>
        <i/>
        <sz val="12"/>
        <color rgb="FFFF0000"/>
        <rFont val="Calibri"/>
        <scheme val="minor"/>
      </rPr>
      <t>Internal Energy</t>
    </r>
  </si>
  <si>
    <t>Conversion Factor</t>
  </si>
  <si>
    <t>1 Hartree = kcal/mol</t>
  </si>
  <si>
    <t>MECHANISM #1</t>
  </si>
  <si>
    <t>MECHANISM #2</t>
  </si>
  <si>
    <t xml:space="preserve">Reaction Scheme Data for the Change in Free Energy for Mechanism #1 and #2 </t>
  </si>
  <si>
    <t>Reaction Coordinate</t>
  </si>
  <si>
    <t>TΔS</t>
  </si>
  <si>
    <t>cal/mol</t>
  </si>
  <si>
    <t>How are the steps driven?</t>
  </si>
  <si>
    <t>Enthalpically</t>
  </si>
  <si>
    <t>Entropically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</si>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</sst>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rgb="FFFF0000"/>
      <name val="Calibri"/>
      <scheme val="minor"/>
    </font>
    <font>
      <b/>
      <u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0" fillId="0" borderId="0" xfId="0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/>
    <xf numFmtId="0" fontId="3" fillId="0" borderId="3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0" fillId="0" borderId="3" xfId="0" applyBorder="1" applyAlignment="1">
      <alignment horizontal="center"/>
    </xf>
    <xf numFmtId="0" fontId="3" fillId="0" borderId="5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2" fillId="3" borderId="9" xfId="0" applyFont="1" applyFill="1" applyBorder="1"/>
    <xf numFmtId="0" fontId="0" fillId="3" borderId="2" xfId="0" applyFill="1" applyBorder="1"/>
    <xf numFmtId="0" fontId="4" fillId="3" borderId="9" xfId="0" applyFont="1" applyFill="1" applyBorder="1"/>
    <xf numFmtId="0" fontId="5" fillId="3" borderId="2" xfId="0" applyFont="1" applyFill="1" applyBorder="1"/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/>
    <xf numFmtId="0" fontId="0" fillId="0" borderId="8" xfId="0" applyBorder="1"/>
    <xf numFmtId="0" fontId="3" fillId="0" borderId="7" xfId="0" applyFont="1" applyBorder="1" applyAlignment="1">
      <alignment horizontal="left" vertical="center"/>
    </xf>
    <xf numFmtId="0" fontId="9" fillId="0" borderId="0" xfId="0" applyFont="1" applyFill="1" applyBorder="1"/>
    <xf numFmtId="0" fontId="10" fillId="0" borderId="0" xfId="0" applyFont="1"/>
    <xf numFmtId="0" fontId="0" fillId="0" borderId="0" xfId="0" applyFill="1" applyBorder="1" applyAlignment="1">
      <alignment horizontal="center" vertical="center"/>
    </xf>
    <xf numFmtId="0" fontId="10" fillId="0" borderId="3" xfId="0" applyFont="1" applyBorder="1"/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0" xfId="0" applyFont="1" applyBorder="1"/>
    <xf numFmtId="0" fontId="0" fillId="0" borderId="4" xfId="0" applyBorder="1"/>
    <xf numFmtId="0" fontId="0" fillId="0" borderId="13" xfId="0" applyBorder="1"/>
    <xf numFmtId="0" fontId="3" fillId="0" borderId="15" xfId="0" applyFont="1" applyFill="1" applyBorder="1"/>
    <xf numFmtId="0" fontId="0" fillId="0" borderId="6" xfId="0" applyBorder="1"/>
    <xf numFmtId="0" fontId="3" fillId="0" borderId="11" xfId="0" applyFont="1" applyFill="1" applyBorder="1"/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Reaction Scheme Plot for the Change in Free Energy for Mechanism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8888888888889"/>
          <c:y val="0.186474358974359"/>
          <c:w val="0.765682852143482"/>
          <c:h val="0.723124873813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119792213473316"/>
                  <c:y val="-0.02884602766000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74862204724409"/>
                      <c:h val="0.0448238441348677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927778871391076"/>
                  <c:y val="0.02243577124974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5"/>
                      <c:h val="0.0320033313143549"/>
                    </c:manualLayout>
                  </c15:layout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91486220472441"/>
                  <c:y val="-0.03044871794871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D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25973315835521"/>
                      <c:h val="0.0416187159297395"/>
                    </c:manualLayout>
                  </c15:layout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706528871391077"/>
                  <c:y val="0.02564102564102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'Reaction Figures'!$B$5:$C$12</c:f>
              <c:multiLvlStrCache>
                <c:ptCount val="8"/>
                <c:lvl>
                  <c:pt idx="0">
                    <c:v>-1.215484933</c:v>
                  </c:pt>
                  <c:pt idx="1">
                    <c:v>-1.215484933</c:v>
                  </c:pt>
                  <c:pt idx="2">
                    <c:v>-4.780363562</c:v>
                  </c:pt>
                  <c:pt idx="3">
                    <c:v>-4.780363562</c:v>
                  </c:pt>
                  <c:pt idx="4">
                    <c:v>58.85093157</c:v>
                  </c:pt>
                  <c:pt idx="5">
                    <c:v>58.85093157</c:v>
                  </c:pt>
                  <c:pt idx="6">
                    <c:v>52.85508307</c:v>
                  </c:pt>
                  <c:pt idx="7">
                    <c:v>52.85508307</c:v>
                  </c:pt>
                </c:lvl>
                <c:lvl>
                  <c:pt idx="0">
                    <c:v>-1.215484933</c:v>
                  </c:pt>
                  <c:pt idx="1">
                    <c:v>-1.215484933</c:v>
                  </c:pt>
                  <c:pt idx="2">
                    <c:v>-4.780363562</c:v>
                  </c:pt>
                  <c:pt idx="3">
                    <c:v>-4.780363562</c:v>
                  </c:pt>
                  <c:pt idx="4">
                    <c:v>58.85093157</c:v>
                  </c:pt>
                  <c:pt idx="5">
                    <c:v>58.85093157</c:v>
                  </c:pt>
                  <c:pt idx="6">
                    <c:v>52.85508307</c:v>
                  </c:pt>
                  <c:pt idx="7">
                    <c:v>52.85508307</c:v>
                  </c:pt>
                </c:lvl>
              </c:multiLvlStrCache>
            </c:multiLvlStrRef>
          </c:xVal>
          <c:yVal>
            <c:numRef>
              <c:f>'Reaction Figures'!$C$5:$C$12</c:f>
              <c:numCache>
                <c:formatCode>General</c:formatCode>
                <c:ptCount val="8"/>
                <c:pt idx="0">
                  <c:v>-1.215484932998795</c:v>
                </c:pt>
                <c:pt idx="1">
                  <c:v>-1.215484932998795</c:v>
                </c:pt>
                <c:pt idx="2">
                  <c:v>-4.780363562</c:v>
                </c:pt>
                <c:pt idx="3">
                  <c:v>-4.780363562</c:v>
                </c:pt>
                <c:pt idx="4">
                  <c:v>58.85093156501589</c:v>
                </c:pt>
                <c:pt idx="5">
                  <c:v>58.85093156501589</c:v>
                </c:pt>
                <c:pt idx="6">
                  <c:v>52.85508307</c:v>
                </c:pt>
                <c:pt idx="7">
                  <c:v>52.85508307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870424704"/>
        <c:axId val="-1870420960"/>
      </c:scatterChart>
      <c:valAx>
        <c:axId val="-1870424704"/>
        <c:scaling>
          <c:orientation val="minMax"/>
          <c:max val="9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Coordinate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1251093613298"/>
              <c:y val="0.92562487381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420960"/>
        <c:crosses val="autoZero"/>
        <c:crossBetween val="midCat"/>
      </c:valAx>
      <c:valAx>
        <c:axId val="-1870420960"/>
        <c:scaling>
          <c:orientation val="minMax"/>
          <c:max val="60.0"/>
          <c:min val="-6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Free Energy, DG (kcal/mol)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60971128608924"/>
              <c:y val="0.3087497476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4247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Reaction Scheme Plot for the Change in Free Energy for Mechanism #2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330927384077"/>
          <c:y val="0.205079558816963"/>
          <c:w val="0.756780183727034"/>
          <c:h val="0.70029918282898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1264642503345"/>
                  <c:y val="-0.030245746691871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6627858288142"/>
                      <c:h val="0.060434931455874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0281321935925324"/>
                  <c:y val="0.03402676272271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mr-IN">
                        <a:solidFill>
                          <a:srgbClr val="FF0000"/>
                        </a:solidFill>
                      </a:rPr>
                      <a:t>F                A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62526425442"/>
                      <c:h val="0.158733608204456"/>
                    </c:manualLayout>
                  </c15:layout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multiLvlStrRef>
              <c:f>'Reaction Figures'!$B$16:$C$22</c:f>
              <c:multiLvlStrCache>
                <c:ptCount val="7"/>
                <c:lvl>
                  <c:pt idx="0">
                    <c:v>0</c:v>
                  </c:pt>
                  <c:pt idx="1">
                    <c:v>-1.215484933</c:v>
                  </c:pt>
                  <c:pt idx="2">
                    <c:v>-1.215484933</c:v>
                  </c:pt>
                  <c:pt idx="3">
                    <c:v>54.070568</c:v>
                  </c:pt>
                  <c:pt idx="4">
                    <c:v>54.070568</c:v>
                  </c:pt>
                  <c:pt idx="5">
                    <c:v>52.85508307</c:v>
                  </c:pt>
                  <c:pt idx="6">
                    <c:v>52.85508307</c:v>
                  </c:pt>
                </c:lvl>
                <c:lvl>
                  <c:pt idx="0">
                    <c:v>0</c:v>
                  </c:pt>
                  <c:pt idx="1">
                    <c:v>-1.215484933</c:v>
                  </c:pt>
                  <c:pt idx="2">
                    <c:v>-1.215484933</c:v>
                  </c:pt>
                  <c:pt idx="3">
                    <c:v>54.070568</c:v>
                  </c:pt>
                  <c:pt idx="4">
                    <c:v>54.070568</c:v>
                  </c:pt>
                  <c:pt idx="5">
                    <c:v>52.85508307</c:v>
                  </c:pt>
                  <c:pt idx="6">
                    <c:v>52.85508307</c:v>
                  </c:pt>
                </c:lvl>
              </c:multiLvlStrCache>
            </c:multiLvlStrRef>
          </c:xVal>
          <c:yVal>
            <c:numRef>
              <c:f>'Reaction Figures'!$C$16:$C$22</c:f>
              <c:numCache>
                <c:formatCode>General</c:formatCode>
                <c:ptCount val="7"/>
                <c:pt idx="0">
                  <c:v>0.0</c:v>
                </c:pt>
                <c:pt idx="1">
                  <c:v>-1.215484932998795</c:v>
                </c:pt>
                <c:pt idx="2">
                  <c:v>-1.215484932998795</c:v>
                </c:pt>
                <c:pt idx="3">
                  <c:v>54.070568</c:v>
                </c:pt>
                <c:pt idx="4">
                  <c:v>54.070568</c:v>
                </c:pt>
                <c:pt idx="5">
                  <c:v>52.85508307</c:v>
                </c:pt>
                <c:pt idx="6">
                  <c:v>52.85508307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1869496576"/>
        <c:axId val="-1869493184"/>
      </c:scatterChart>
      <c:valAx>
        <c:axId val="-1869496576"/>
        <c:scaling>
          <c:orientation val="minMax"/>
          <c:max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Reaction Coordinate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2286528386286"/>
              <c:y val="0.905378741645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493184"/>
        <c:crosses val="autoZero"/>
        <c:crossBetween val="midCat"/>
      </c:valAx>
      <c:valAx>
        <c:axId val="-1869493184"/>
        <c:scaling>
          <c:orientation val="minMax"/>
          <c:max val="60.0"/>
          <c:min val="-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Change in Free Energy, DG (kcal/mol)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722438391699092"/>
              <c:y val="0.243578286173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94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190500</xdr:rowOff>
    </xdr:from>
    <xdr:to>
      <xdr:col>10</xdr:col>
      <xdr:colOff>565150</xdr:colOff>
      <xdr:row>21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190500</xdr:rowOff>
    </xdr:from>
    <xdr:to>
      <xdr:col>16</xdr:col>
      <xdr:colOff>495300</xdr:colOff>
      <xdr:row>20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topLeftCell="A4" workbookViewId="0">
      <selection activeCell="I24" sqref="I24"/>
    </sheetView>
  </sheetViews>
  <sheetFormatPr baseColWidth="10" defaultRowHeight="16" x14ac:dyDescent="0.2"/>
  <cols>
    <col min="1" max="1" width="48.6640625" customWidth="1"/>
    <col min="2" max="4" width="12.6640625" customWidth="1"/>
    <col min="5" max="5" width="22.83203125" customWidth="1"/>
    <col min="6" max="6" width="16.6640625" customWidth="1"/>
    <col min="7" max="7" width="13.83203125" customWidth="1"/>
    <col min="8" max="8" width="14.33203125" customWidth="1"/>
    <col min="9" max="9" width="14" customWidth="1"/>
    <col min="10" max="10" width="14.1640625" customWidth="1"/>
    <col min="11" max="11" width="13.1640625" customWidth="1"/>
    <col min="12" max="12" width="13.83203125" customWidth="1"/>
    <col min="13" max="13" width="12.1640625" bestFit="1" customWidth="1"/>
    <col min="14" max="14" width="13.1640625" customWidth="1"/>
  </cols>
  <sheetData>
    <row r="1" spans="1:12" x14ac:dyDescent="0.2">
      <c r="A1" s="23" t="s">
        <v>6</v>
      </c>
      <c r="B1" s="24"/>
      <c r="C1" s="3"/>
      <c r="D1" s="3"/>
      <c r="E1" s="34" t="s">
        <v>48</v>
      </c>
      <c r="F1" s="24"/>
      <c r="G1" s="3"/>
      <c r="H1" s="3"/>
      <c r="I1" s="3"/>
      <c r="J1" s="3"/>
      <c r="K1" s="3"/>
      <c r="L1" s="3"/>
    </row>
    <row r="2" spans="1:12" x14ac:dyDescent="0.2">
      <c r="A2" s="4" t="s">
        <v>7</v>
      </c>
      <c r="B2" s="10" t="s">
        <v>10</v>
      </c>
      <c r="C2" s="3"/>
      <c r="D2" s="3"/>
      <c r="E2" s="20" t="s">
        <v>49</v>
      </c>
      <c r="F2" s="36">
        <v>627.50900000000001</v>
      </c>
      <c r="G2" s="3"/>
      <c r="H2" s="3"/>
      <c r="I2" s="3"/>
      <c r="J2" s="3"/>
      <c r="K2" s="3"/>
      <c r="L2" s="3"/>
    </row>
    <row r="3" spans="1:12" x14ac:dyDescent="0.2">
      <c r="A3" s="22" t="s">
        <v>8</v>
      </c>
      <c r="B3" s="12" t="s">
        <v>11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">
      <c r="A5" s="23" t="s">
        <v>18</v>
      </c>
      <c r="B5" s="24"/>
      <c r="E5" s="1" t="s">
        <v>9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s">
        <v>40</v>
      </c>
    </row>
    <row r="6" spans="1:12" x14ac:dyDescent="0.2">
      <c r="A6" s="4" t="s">
        <v>0</v>
      </c>
      <c r="B6" s="19" t="s">
        <v>12</v>
      </c>
      <c r="C6" s="5"/>
      <c r="D6" s="5"/>
      <c r="E6" s="2" t="s">
        <v>0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  <c r="K6" s="5" t="s">
        <v>12</v>
      </c>
      <c r="L6" s="13"/>
    </row>
    <row r="7" spans="1:12" x14ac:dyDescent="0.2">
      <c r="A7" s="4" t="s">
        <v>38</v>
      </c>
      <c r="B7" s="19">
        <v>-619.96078999999997</v>
      </c>
      <c r="C7" s="5"/>
      <c r="D7" s="5"/>
      <c r="E7" s="2" t="s">
        <v>1</v>
      </c>
      <c r="F7" s="5">
        <v>-619.96078999999997</v>
      </c>
      <c r="G7" s="5">
        <v>-543.39525000000003</v>
      </c>
      <c r="H7" s="5">
        <v>-620.36235999999997</v>
      </c>
      <c r="I7" s="5">
        <v>-543.88589999999999</v>
      </c>
      <c r="J7" s="5">
        <v>-76.856690999999998</v>
      </c>
      <c r="K7" s="5">
        <v>-76.458416</v>
      </c>
      <c r="L7" s="14" t="s">
        <v>13</v>
      </c>
    </row>
    <row r="8" spans="1:12" x14ac:dyDescent="0.2">
      <c r="A8" s="4" t="s">
        <v>37</v>
      </c>
      <c r="B8" s="19">
        <v>-619.96078999999997</v>
      </c>
      <c r="C8" s="5"/>
      <c r="D8" s="5"/>
      <c r="E8" s="2" t="s">
        <v>2</v>
      </c>
      <c r="F8" s="5">
        <v>-619.96078999999997</v>
      </c>
      <c r="G8" s="5">
        <v>-543.39525000000003</v>
      </c>
      <c r="H8" s="5">
        <v>-620.36235999999997</v>
      </c>
      <c r="I8" s="5">
        <v>-543.88589999999999</v>
      </c>
      <c r="J8" s="5">
        <v>-76.856690999999998</v>
      </c>
      <c r="K8" s="5">
        <v>-76.458416</v>
      </c>
      <c r="L8" s="14" t="s">
        <v>13</v>
      </c>
    </row>
    <row r="9" spans="1:12" x14ac:dyDescent="0.2">
      <c r="A9" s="4" t="s">
        <v>36</v>
      </c>
      <c r="B9" s="19">
        <v>56.290999999999997</v>
      </c>
      <c r="C9" s="5"/>
      <c r="D9" s="5"/>
      <c r="E9" s="2" t="s">
        <v>3</v>
      </c>
      <c r="F9" s="5">
        <v>56.290999999999997</v>
      </c>
      <c r="G9" s="5">
        <v>50.945</v>
      </c>
      <c r="H9" s="5">
        <v>57.656999999999996</v>
      </c>
      <c r="I9" s="5">
        <v>52.408999999999999</v>
      </c>
      <c r="J9" s="5">
        <v>6.4169999999999998</v>
      </c>
      <c r="K9" s="5">
        <v>6.0039999999999996</v>
      </c>
      <c r="L9" s="14" t="s">
        <v>14</v>
      </c>
    </row>
    <row r="10" spans="1:12" x14ac:dyDescent="0.2">
      <c r="A10" s="4" t="s">
        <v>35</v>
      </c>
      <c r="B10" s="19">
        <v>114.459</v>
      </c>
      <c r="C10" s="5"/>
      <c r="D10" s="5"/>
      <c r="E10" s="2" t="s">
        <v>4</v>
      </c>
      <c r="F10" s="5">
        <v>114.459</v>
      </c>
      <c r="G10" s="5">
        <v>104.864</v>
      </c>
      <c r="H10" s="5">
        <v>112.214</v>
      </c>
      <c r="I10" s="5">
        <v>107.422</v>
      </c>
      <c r="J10" s="5">
        <v>46.100999999999999</v>
      </c>
      <c r="K10" s="5">
        <v>45.097999999999999</v>
      </c>
      <c r="L10" s="14" t="s">
        <v>14</v>
      </c>
    </row>
    <row r="11" spans="1:12" x14ac:dyDescent="0.2">
      <c r="A11" s="4" t="s">
        <v>34</v>
      </c>
      <c r="B11" s="19">
        <v>199.21</v>
      </c>
      <c r="C11" s="5"/>
      <c r="D11" s="5"/>
      <c r="E11" s="2" t="s">
        <v>5</v>
      </c>
      <c r="F11" s="5">
        <v>199.21</v>
      </c>
      <c r="G11" s="5">
        <v>179.697</v>
      </c>
      <c r="H11" s="5">
        <v>207.76900000000001</v>
      </c>
      <c r="I11" s="5">
        <v>187.95400000000001</v>
      </c>
      <c r="J11" s="5">
        <v>23.812999999999999</v>
      </c>
      <c r="K11" s="5">
        <v>15.137</v>
      </c>
      <c r="L11" s="14" t="s">
        <v>15</v>
      </c>
    </row>
    <row r="12" spans="1:12" x14ac:dyDescent="0.2">
      <c r="A12" s="4" t="s">
        <v>33</v>
      </c>
      <c r="B12" s="19">
        <v>2.6863785</v>
      </c>
      <c r="C12" s="5"/>
      <c r="D12" s="5"/>
      <c r="E12" s="2" t="s">
        <v>16</v>
      </c>
      <c r="F12" s="15">
        <v>2.6863785</v>
      </c>
      <c r="G12" s="16">
        <v>6.1623289999999997</v>
      </c>
      <c r="H12" s="16">
        <v>11.416290999999999</v>
      </c>
      <c r="I12" s="16">
        <v>7.0809983000000001</v>
      </c>
      <c r="J12" s="16">
        <v>1.7808999999999999</v>
      </c>
      <c r="K12" s="16">
        <v>2.13</v>
      </c>
      <c r="L12" s="17" t="s">
        <v>17</v>
      </c>
    </row>
    <row r="13" spans="1:12" x14ac:dyDescent="0.2">
      <c r="A13" s="4" t="s">
        <v>42</v>
      </c>
      <c r="B13" s="19">
        <v>-619.65709000000004</v>
      </c>
      <c r="C13" s="5"/>
      <c r="D13" s="5"/>
      <c r="E13" s="6"/>
      <c r="F13" s="5"/>
      <c r="G13" s="5"/>
      <c r="H13" s="5"/>
      <c r="I13" s="5"/>
      <c r="J13" s="5"/>
      <c r="K13" s="5"/>
      <c r="L13" s="4"/>
    </row>
    <row r="14" spans="1:12" x14ac:dyDescent="0.2">
      <c r="A14" s="4" t="s">
        <v>47</v>
      </c>
      <c r="B14" s="19">
        <v>-619.64332999999999</v>
      </c>
      <c r="C14" s="5"/>
      <c r="D14" s="5"/>
      <c r="E14" s="6"/>
      <c r="F14" s="5"/>
      <c r="G14" s="5"/>
      <c r="H14" s="5"/>
      <c r="I14" s="5"/>
      <c r="J14" s="5"/>
      <c r="K14" s="5"/>
      <c r="L14" s="4"/>
    </row>
    <row r="15" spans="1:12" x14ac:dyDescent="0.2">
      <c r="A15" s="4" t="s">
        <v>43</v>
      </c>
      <c r="B15" s="19">
        <v>-619.64238599999999</v>
      </c>
      <c r="C15" s="5"/>
      <c r="D15" s="5"/>
      <c r="E15" s="6"/>
      <c r="F15" s="5"/>
      <c r="G15" s="5"/>
      <c r="H15" s="5"/>
      <c r="I15" s="5"/>
      <c r="J15" s="5"/>
      <c r="K15" s="5"/>
      <c r="L15" s="4"/>
    </row>
    <row r="16" spans="1:12" x14ac:dyDescent="0.2">
      <c r="A16" s="22" t="s">
        <v>44</v>
      </c>
      <c r="B16" s="21">
        <v>-619.69676900000002</v>
      </c>
      <c r="C16" s="5"/>
      <c r="D16" s="5"/>
      <c r="E16" s="6"/>
      <c r="F16" s="5"/>
      <c r="G16" s="5"/>
      <c r="H16" s="5"/>
      <c r="I16" s="5"/>
      <c r="J16" s="5"/>
      <c r="K16" s="5"/>
      <c r="L16" s="4"/>
    </row>
    <row r="17" spans="1:14" x14ac:dyDescent="0.2">
      <c r="A17" s="4"/>
      <c r="B17" s="5"/>
      <c r="C17" s="5"/>
      <c r="D17" s="5"/>
      <c r="E17" s="6"/>
      <c r="F17" s="5"/>
      <c r="G17" s="5"/>
      <c r="H17" s="5"/>
      <c r="I17" s="5"/>
      <c r="J17" s="5"/>
      <c r="K17" s="5"/>
      <c r="L17" s="4"/>
    </row>
    <row r="18" spans="1:14" x14ac:dyDescent="0.2">
      <c r="A18" s="23" t="s">
        <v>19</v>
      </c>
      <c r="B18" s="24"/>
      <c r="E18" s="1" t="s">
        <v>24</v>
      </c>
      <c r="F18" s="7" t="s">
        <v>45</v>
      </c>
      <c r="G18" s="7" t="s">
        <v>46</v>
      </c>
      <c r="H18" s="7" t="s">
        <v>25</v>
      </c>
      <c r="I18" s="7" t="s">
        <v>26</v>
      </c>
      <c r="J18" s="7" t="s">
        <v>27</v>
      </c>
      <c r="K18" s="7" t="s">
        <v>28</v>
      </c>
      <c r="L18" s="32" t="s">
        <v>29</v>
      </c>
      <c r="M18" s="7" t="s">
        <v>41</v>
      </c>
      <c r="N18" s="33" t="s">
        <v>40</v>
      </c>
    </row>
    <row r="19" spans="1:14" x14ac:dyDescent="0.2">
      <c r="A19" s="18" t="s">
        <v>0</v>
      </c>
      <c r="B19" s="19" t="s">
        <v>12</v>
      </c>
      <c r="C19" s="5"/>
      <c r="D19" s="5"/>
      <c r="E19" s="2" t="s">
        <v>30</v>
      </c>
      <c r="F19" s="8">
        <f>(H19+I19+J19)</f>
        <v>52.855083069958638</v>
      </c>
      <c r="G19" s="8">
        <f>K19+L19</f>
        <v>52.855083069958638</v>
      </c>
      <c r="H19" s="8">
        <f>((B42+B81)-(B16+B68))*F2</f>
        <v>-1.2154849329987947</v>
      </c>
      <c r="I19" s="8">
        <f>((B55+B81)-(B42))*F2</f>
        <v>-4.7803635620584597</v>
      </c>
      <c r="J19" s="8">
        <f>((B29+B68)-(B55+B81))*F2</f>
        <v>58.850931565015891</v>
      </c>
      <c r="K19" s="8">
        <f>((B42+B81)-(B68+B16))*F2</f>
        <v>-1.2154849329987947</v>
      </c>
      <c r="L19" s="8">
        <f>((B29+B68+B81)-(B42+B81))*F2</f>
        <v>54.07056800295743</v>
      </c>
      <c r="M19" s="8">
        <f>((B29+B81)-B16)*F2</f>
        <v>52.855083069958638</v>
      </c>
      <c r="N19" s="14" t="s">
        <v>15</v>
      </c>
    </row>
    <row r="20" spans="1:14" x14ac:dyDescent="0.2">
      <c r="A20" s="18" t="s">
        <v>38</v>
      </c>
      <c r="B20" s="19">
        <v>-543.39525000000003</v>
      </c>
      <c r="C20" s="5"/>
      <c r="D20" s="5"/>
      <c r="E20" s="2" t="s">
        <v>31</v>
      </c>
      <c r="F20" s="8">
        <f>(H20+I20+J20)</f>
        <v>62.847536385984306</v>
      </c>
      <c r="G20" s="8">
        <f>K20+L20</f>
        <v>62.847536385984306</v>
      </c>
      <c r="H20" s="8">
        <f>((B40+B79)-(B66+B14))*F2</f>
        <v>-2.1843588289781666</v>
      </c>
      <c r="I20" s="8">
        <f>((B53+B79)-(B40))*F2</f>
        <v>6.6446928009885493</v>
      </c>
      <c r="J20" s="8">
        <f>((B27+B66)-(B53+B79))*F2</f>
        <v>58.387202413973924</v>
      </c>
      <c r="K20" s="8">
        <f>((B40+B79)-(B66+B14))*F2</f>
        <v>-2.1843588289781666</v>
      </c>
      <c r="L20" s="8">
        <f>((B27+B66+B79)-(B40+B79))*F2</f>
        <v>65.031895214962475</v>
      </c>
      <c r="M20" s="8">
        <f>((B27+B79)-B14)*F2</f>
        <v>62.847536385984306</v>
      </c>
      <c r="N20" s="14" t="s">
        <v>15</v>
      </c>
    </row>
    <row r="21" spans="1:14" x14ac:dyDescent="0.2">
      <c r="A21" s="18" t="s">
        <v>37</v>
      </c>
      <c r="B21" s="19">
        <v>-543.39525000000003</v>
      </c>
      <c r="C21" s="5"/>
      <c r="D21" s="5"/>
      <c r="E21" s="50" t="s">
        <v>32</v>
      </c>
      <c r="F21" s="8">
        <f>H21+I21+J21</f>
        <v>63.439904881986848</v>
      </c>
      <c r="G21" s="8">
        <f>K21+L21</f>
        <v>63.439904881986841</v>
      </c>
      <c r="H21" s="8">
        <f>((B41+B80)-(B15+B67))*F2</f>
        <v>-2.1843588289781666</v>
      </c>
      <c r="I21" s="8">
        <f>((B54+B80)-(B41))*F2</f>
        <v>7.2370612969910928</v>
      </c>
      <c r="J21" s="8">
        <f>((B28+B67)-(B54+B80))*F2</f>
        <v>58.387202413973924</v>
      </c>
      <c r="K21" s="8">
        <f>((B80+B41)-(B67+B15))*F2</f>
        <v>-2.1843588289781666</v>
      </c>
      <c r="L21" s="8">
        <f>((B28+B67+B80)-(B41+B80))*F2</f>
        <v>65.62426371096501</v>
      </c>
      <c r="M21" s="8">
        <f>((B28+B80)-B15)*F2</f>
        <v>63.439904881986848</v>
      </c>
      <c r="N21" s="14" t="s">
        <v>15</v>
      </c>
    </row>
    <row r="22" spans="1:14" x14ac:dyDescent="0.2">
      <c r="A22" s="18" t="s">
        <v>36</v>
      </c>
      <c r="B22" s="19">
        <v>50.945</v>
      </c>
      <c r="C22" s="5"/>
      <c r="D22" s="5"/>
      <c r="E22" s="2" t="s">
        <v>39</v>
      </c>
      <c r="F22" s="8">
        <f>H22+I22+J22</f>
        <v>35.503000000000014</v>
      </c>
      <c r="G22" s="8">
        <f>K22+L22</f>
        <v>35.502999999999986</v>
      </c>
      <c r="H22" s="8">
        <f>(B36+B75)-(B10+B62)</f>
        <v>-3.2479999999999905</v>
      </c>
      <c r="I22" s="8">
        <f>(B75+B49)-(B36)</f>
        <v>40.305999999999983</v>
      </c>
      <c r="J22" s="8">
        <f>(B23+B62)-(B49+B75)</f>
        <v>-1.5549999999999784</v>
      </c>
      <c r="K22" s="8">
        <f>(B36+B75)-(B62+B10)</f>
        <v>-3.2479999999999905</v>
      </c>
      <c r="L22" s="8">
        <f>(B23+B62+B75)-(B36+B75)</f>
        <v>38.750999999999976</v>
      </c>
      <c r="M22" s="8">
        <f>(B23+B75)-(B10)</f>
        <v>35.502999999999986</v>
      </c>
      <c r="N22" s="14" t="s">
        <v>14</v>
      </c>
    </row>
    <row r="23" spans="1:14" x14ac:dyDescent="0.2">
      <c r="A23" s="18" t="s">
        <v>35</v>
      </c>
      <c r="B23" s="19">
        <v>104.864</v>
      </c>
      <c r="C23" s="5"/>
      <c r="D23" s="5"/>
      <c r="E23" s="2" t="s">
        <v>54</v>
      </c>
      <c r="F23" s="8">
        <f>F22*298.15</f>
        <v>10585.219450000004</v>
      </c>
      <c r="G23" s="8">
        <f>G22*298.15</f>
        <v>10585.219449999995</v>
      </c>
      <c r="H23" s="8">
        <f>H22*298.15</f>
        <v>-968.39119999999707</v>
      </c>
      <c r="I23" s="8">
        <f t="shared" ref="I23:M23" si="0">I22*298.15</f>
        <v>12017.233899999994</v>
      </c>
      <c r="J23" s="8">
        <f t="shared" si="0"/>
        <v>-463.6232499999935</v>
      </c>
      <c r="K23" s="8">
        <f t="shared" si="0"/>
        <v>-968.39119999999707</v>
      </c>
      <c r="L23" s="8">
        <f t="shared" si="0"/>
        <v>11553.610649999991</v>
      </c>
      <c r="M23" s="8">
        <f t="shared" si="0"/>
        <v>10585.219449999995</v>
      </c>
      <c r="N23" s="14" t="s">
        <v>55</v>
      </c>
    </row>
    <row r="24" spans="1:14" x14ac:dyDescent="0.2">
      <c r="A24" s="18" t="s">
        <v>34</v>
      </c>
      <c r="B24" s="19">
        <v>179.697</v>
      </c>
      <c r="C24" s="5"/>
      <c r="D24" s="5"/>
      <c r="E24" s="52" t="s">
        <v>54</v>
      </c>
      <c r="F24" s="31">
        <f>F23/1000</f>
        <v>10.585219450000004</v>
      </c>
      <c r="G24" s="29">
        <f t="shared" ref="G24:M24" si="1">G23/1000</f>
        <v>10.585219449999995</v>
      </c>
      <c r="H24" s="29">
        <f t="shared" si="1"/>
        <v>-0.96839119999999712</v>
      </c>
      <c r="I24" s="29">
        <f t="shared" si="1"/>
        <v>12.017233899999994</v>
      </c>
      <c r="J24" s="29">
        <f t="shared" si="1"/>
        <v>-0.46362324999999349</v>
      </c>
      <c r="K24" s="29">
        <f t="shared" si="1"/>
        <v>-0.96839119999999712</v>
      </c>
      <c r="L24" s="29">
        <f t="shared" si="1"/>
        <v>11.553610649999991</v>
      </c>
      <c r="M24" s="29">
        <f t="shared" si="1"/>
        <v>10.585219449999995</v>
      </c>
      <c r="N24" s="17" t="s">
        <v>15</v>
      </c>
    </row>
    <row r="25" spans="1:14" x14ac:dyDescent="0.2">
      <c r="A25" s="18" t="s">
        <v>33</v>
      </c>
      <c r="B25" s="19">
        <v>6.1623289999999997</v>
      </c>
      <c r="C25" s="5"/>
      <c r="D25" s="5"/>
      <c r="E25" s="3"/>
      <c r="F25" s="3"/>
      <c r="G25" s="3"/>
      <c r="H25" s="3"/>
      <c r="I25" s="3"/>
      <c r="J25" s="3"/>
      <c r="K25" s="3"/>
      <c r="L25" s="3"/>
    </row>
    <row r="26" spans="1:14" x14ac:dyDescent="0.2">
      <c r="A26" s="18" t="s">
        <v>42</v>
      </c>
      <c r="B26" s="19">
        <v>-543.12105199999996</v>
      </c>
      <c r="C26" s="5"/>
      <c r="D26" s="5"/>
      <c r="E26" s="1" t="s">
        <v>56</v>
      </c>
      <c r="F26" s="7" t="s">
        <v>45</v>
      </c>
      <c r="G26" s="7" t="s">
        <v>46</v>
      </c>
      <c r="H26" s="7" t="s">
        <v>25</v>
      </c>
      <c r="I26" s="7" t="s">
        <v>26</v>
      </c>
      <c r="J26" s="7" t="s">
        <v>27</v>
      </c>
      <c r="K26" s="7" t="s">
        <v>28</v>
      </c>
      <c r="L26" s="32" t="s">
        <v>29</v>
      </c>
      <c r="M26" s="7" t="s">
        <v>41</v>
      </c>
    </row>
    <row r="27" spans="1:14" ht="21" x14ac:dyDescent="0.2">
      <c r="A27" s="18" t="s">
        <v>47</v>
      </c>
      <c r="B27" s="19">
        <v>-543.10888299999999</v>
      </c>
      <c r="C27" s="5"/>
      <c r="D27" s="5"/>
      <c r="E27" s="2" t="s">
        <v>57</v>
      </c>
      <c r="F27" s="53" t="s">
        <v>59</v>
      </c>
      <c r="G27" s="53" t="s">
        <v>59</v>
      </c>
      <c r="H27" s="53" t="s">
        <v>59</v>
      </c>
      <c r="I27" s="3"/>
      <c r="J27" s="53" t="s">
        <v>59</v>
      </c>
      <c r="K27" s="53" t="s">
        <v>59</v>
      </c>
      <c r="L27" s="53" t="s">
        <v>59</v>
      </c>
      <c r="M27" s="55" t="s">
        <v>59</v>
      </c>
    </row>
    <row r="28" spans="1:14" ht="21" x14ac:dyDescent="0.2">
      <c r="A28" s="18" t="s">
        <v>43</v>
      </c>
      <c r="B28" s="19">
        <v>-543.10793899999999</v>
      </c>
      <c r="C28" s="5"/>
      <c r="D28" s="5"/>
      <c r="E28" s="2" t="s">
        <v>58</v>
      </c>
      <c r="F28" s="51"/>
      <c r="G28" s="51"/>
      <c r="H28" s="54"/>
      <c r="I28" s="54" t="s">
        <v>59</v>
      </c>
      <c r="J28" s="51"/>
      <c r="K28" s="54"/>
      <c r="L28" s="51"/>
      <c r="M28" s="12"/>
    </row>
    <row r="29" spans="1:14" x14ac:dyDescent="0.2">
      <c r="A29" s="20" t="s">
        <v>44</v>
      </c>
      <c r="B29" s="21">
        <v>-543.15776300000005</v>
      </c>
      <c r="C29" s="5"/>
      <c r="D29" s="5"/>
      <c r="E29" s="3"/>
      <c r="F29" s="3"/>
      <c r="G29" s="3"/>
      <c r="H29" s="3"/>
      <c r="I29" s="3"/>
      <c r="J29" s="3"/>
      <c r="K29" s="3"/>
      <c r="L29" s="3"/>
    </row>
    <row r="30" spans="1:14" x14ac:dyDescent="0.2">
      <c r="A30" s="4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</row>
    <row r="31" spans="1:14" x14ac:dyDescent="0.2">
      <c r="A31" s="25" t="s">
        <v>20</v>
      </c>
      <c r="B31" s="26"/>
      <c r="E31" s="3"/>
      <c r="F31" s="3"/>
      <c r="G31" s="3"/>
      <c r="H31" s="3"/>
      <c r="I31" s="3"/>
      <c r="J31" s="3"/>
      <c r="K31" s="3"/>
      <c r="L31" s="3"/>
    </row>
    <row r="32" spans="1:14" x14ac:dyDescent="0.2">
      <c r="A32" s="4" t="s">
        <v>0</v>
      </c>
      <c r="B32" s="19" t="s">
        <v>12</v>
      </c>
      <c r="C32" s="5"/>
      <c r="D32" s="5"/>
      <c r="E32" s="3"/>
      <c r="F32" s="3"/>
      <c r="G32" s="3"/>
      <c r="H32" s="3"/>
      <c r="I32" s="3"/>
      <c r="J32" s="3"/>
      <c r="K32" s="3"/>
      <c r="L32" s="3"/>
    </row>
    <row r="33" spans="1:12" x14ac:dyDescent="0.2">
      <c r="A33" s="4" t="s">
        <v>38</v>
      </c>
      <c r="B33" s="19">
        <v>-620.36235999999997</v>
      </c>
      <c r="C33" s="5"/>
      <c r="D33" s="5"/>
      <c r="E33" s="3"/>
      <c r="F33" s="3"/>
      <c r="G33" s="3"/>
      <c r="H33" s="3"/>
      <c r="I33" s="3"/>
      <c r="J33" s="3"/>
      <c r="K33" s="3"/>
      <c r="L33" s="3"/>
    </row>
    <row r="34" spans="1:12" x14ac:dyDescent="0.2">
      <c r="A34" s="4" t="s">
        <v>37</v>
      </c>
      <c r="B34" s="19">
        <v>-620.36235999999997</v>
      </c>
      <c r="C34" s="5"/>
      <c r="D34" s="5"/>
      <c r="E34" s="3"/>
      <c r="F34" s="3"/>
      <c r="G34" s="3"/>
      <c r="H34" s="3"/>
      <c r="I34" s="3"/>
      <c r="J34" s="3"/>
      <c r="K34" s="3"/>
      <c r="L34" s="3"/>
    </row>
    <row r="35" spans="1:12" x14ac:dyDescent="0.2">
      <c r="A35" s="4" t="s">
        <v>36</v>
      </c>
      <c r="B35" s="19">
        <v>57.656999999999996</v>
      </c>
      <c r="C35" s="5"/>
      <c r="D35" s="5"/>
      <c r="E35" s="3"/>
      <c r="F35" s="3"/>
      <c r="G35" s="3"/>
      <c r="H35" s="3"/>
      <c r="I35" s="3"/>
      <c r="J35" s="3"/>
      <c r="K35" s="3"/>
      <c r="L35" s="3"/>
    </row>
    <row r="36" spans="1:12" x14ac:dyDescent="0.2">
      <c r="A36" s="4" t="s">
        <v>35</v>
      </c>
      <c r="B36" s="19">
        <v>112.214</v>
      </c>
      <c r="C36" s="5"/>
      <c r="D36" s="5"/>
      <c r="E36" s="3"/>
      <c r="F36" s="3"/>
      <c r="G36" s="3"/>
      <c r="H36" s="3"/>
      <c r="I36" s="3"/>
      <c r="J36" s="3"/>
      <c r="K36" s="3"/>
      <c r="L36" s="3"/>
    </row>
    <row r="37" spans="1:12" x14ac:dyDescent="0.2">
      <c r="A37" s="4" t="s">
        <v>34</v>
      </c>
      <c r="B37" s="19">
        <v>207.76900000000001</v>
      </c>
      <c r="C37" s="5"/>
      <c r="D37" s="5"/>
      <c r="E37" s="3"/>
      <c r="F37" s="3"/>
      <c r="G37" s="3"/>
      <c r="H37" s="3"/>
      <c r="I37" s="3"/>
      <c r="J37" s="3"/>
      <c r="K37" s="3"/>
      <c r="L37" s="3"/>
    </row>
    <row r="38" spans="1:12" x14ac:dyDescent="0.2">
      <c r="A38" s="4" t="s">
        <v>33</v>
      </c>
      <c r="B38" s="19">
        <v>11.416290999999999</v>
      </c>
      <c r="C38" s="5"/>
      <c r="D38" s="5"/>
      <c r="E38" s="3"/>
      <c r="F38" s="3"/>
      <c r="G38" s="3"/>
      <c r="H38" s="3"/>
      <c r="I38" s="3"/>
      <c r="J38" s="3"/>
      <c r="K38" s="3"/>
      <c r="L38" s="3"/>
    </row>
    <row r="39" spans="1:12" x14ac:dyDescent="0.2">
      <c r="A39" s="4" t="s">
        <v>42</v>
      </c>
      <c r="B39" s="19">
        <v>-620.04506900000001</v>
      </c>
      <c r="C39" s="5"/>
      <c r="D39" s="5"/>
      <c r="E39" s="3"/>
      <c r="F39" s="3"/>
      <c r="G39" s="3"/>
      <c r="H39" s="3"/>
      <c r="I39" s="3"/>
      <c r="J39" s="3"/>
      <c r="K39" s="3"/>
      <c r="L39" s="3"/>
    </row>
    <row r="40" spans="1:12" x14ac:dyDescent="0.2">
      <c r="A40" s="4" t="s">
        <v>47</v>
      </c>
      <c r="B40" s="19">
        <v>-620.03126099999997</v>
      </c>
      <c r="C40" s="5"/>
      <c r="D40" s="5"/>
      <c r="E40" s="3"/>
      <c r="F40" s="3"/>
      <c r="G40" s="3"/>
      <c r="H40" s="3"/>
      <c r="I40" s="3"/>
      <c r="J40" s="3"/>
      <c r="K40" s="3"/>
      <c r="L40" s="3"/>
    </row>
    <row r="41" spans="1:12" x14ac:dyDescent="0.2">
      <c r="A41" s="4" t="s">
        <v>43</v>
      </c>
      <c r="B41" s="19">
        <v>-620.03031699999997</v>
      </c>
      <c r="C41" s="5"/>
      <c r="D41" s="5"/>
      <c r="E41" s="3"/>
      <c r="F41" s="3"/>
      <c r="G41" s="3"/>
      <c r="H41" s="3"/>
      <c r="I41" s="3"/>
      <c r="J41" s="3"/>
      <c r="K41" s="3"/>
      <c r="L41" s="3"/>
    </row>
    <row r="42" spans="1:12" x14ac:dyDescent="0.2">
      <c r="A42" s="22" t="s">
        <v>44</v>
      </c>
      <c r="B42" s="21">
        <v>-620.08363299999996</v>
      </c>
      <c r="C42" s="5"/>
      <c r="D42" s="5"/>
      <c r="E42" s="3"/>
      <c r="F42" s="3"/>
      <c r="G42" s="3"/>
      <c r="H42" s="3"/>
      <c r="I42" s="3"/>
      <c r="J42" s="3"/>
      <c r="K42" s="3"/>
      <c r="L42" s="3"/>
    </row>
    <row r="43" spans="1:12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">
      <c r="A44" s="25" t="s">
        <v>21</v>
      </c>
      <c r="B44" s="26"/>
      <c r="E44" s="3"/>
      <c r="F44" s="3"/>
      <c r="G44" s="3"/>
      <c r="H44" s="3"/>
      <c r="I44" s="3"/>
      <c r="J44" s="3"/>
      <c r="K44" s="3"/>
      <c r="L44" s="3"/>
    </row>
    <row r="45" spans="1:12" x14ac:dyDescent="0.2">
      <c r="A45" s="4" t="s">
        <v>0</v>
      </c>
      <c r="B45" s="19" t="s">
        <v>12</v>
      </c>
      <c r="C45" s="5"/>
      <c r="D45" s="5"/>
      <c r="E45" s="3"/>
      <c r="F45" s="3"/>
      <c r="G45" s="3"/>
      <c r="H45" s="3"/>
      <c r="I45" s="3"/>
      <c r="J45" s="3"/>
      <c r="K45" s="3"/>
      <c r="L45" s="3"/>
    </row>
    <row r="46" spans="1:12" x14ac:dyDescent="0.2">
      <c r="A46" s="4" t="s">
        <v>38</v>
      </c>
      <c r="B46" s="19">
        <v>-543.88589999999999</v>
      </c>
      <c r="C46" s="5"/>
      <c r="D46" s="5"/>
      <c r="E46" s="3"/>
      <c r="F46" s="3"/>
      <c r="G46" s="3"/>
      <c r="H46" s="3"/>
      <c r="I46" s="3"/>
      <c r="J46" s="3"/>
      <c r="K46" s="3"/>
      <c r="L46" s="3"/>
    </row>
    <row r="47" spans="1:12" x14ac:dyDescent="0.2">
      <c r="A47" s="4" t="s">
        <v>37</v>
      </c>
      <c r="B47" s="19">
        <v>-543.88589999999999</v>
      </c>
      <c r="C47" s="5"/>
      <c r="D47" s="5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4" t="s">
        <v>36</v>
      </c>
      <c r="B48" s="19">
        <v>52.408999999999999</v>
      </c>
      <c r="C48" s="5"/>
      <c r="D48" s="5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4" t="s">
        <v>35</v>
      </c>
      <c r="B49" s="19">
        <v>107.422</v>
      </c>
      <c r="C49" s="5"/>
      <c r="D49" s="5"/>
      <c r="E49" s="3"/>
      <c r="F49" s="3"/>
      <c r="G49" s="3"/>
      <c r="H49" s="3"/>
      <c r="I49" s="3"/>
      <c r="J49" s="3"/>
      <c r="K49" s="3"/>
      <c r="L49" s="3"/>
    </row>
    <row r="50" spans="1:12" x14ac:dyDescent="0.2">
      <c r="A50" s="4" t="s">
        <v>34</v>
      </c>
      <c r="B50" s="19">
        <v>187.95400000000001</v>
      </c>
      <c r="C50" s="5"/>
      <c r="D50" s="5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4" t="s">
        <v>33</v>
      </c>
      <c r="B51" s="19">
        <v>7.0809983000000001</v>
      </c>
      <c r="C51" s="5"/>
      <c r="D51" s="5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4" t="s">
        <v>42</v>
      </c>
      <c r="B52" s="19">
        <v>-543.59912999999995</v>
      </c>
      <c r="C52" s="5"/>
      <c r="D52" s="5"/>
      <c r="E52" s="3"/>
      <c r="F52" s="3"/>
      <c r="G52" s="3"/>
      <c r="H52" s="3"/>
      <c r="I52" s="3"/>
      <c r="J52" s="3"/>
      <c r="K52" s="3"/>
      <c r="L52" s="3"/>
    </row>
    <row r="53" spans="1:12" x14ac:dyDescent="0.2">
      <c r="A53" s="4" t="s">
        <v>47</v>
      </c>
      <c r="B53" s="19">
        <v>-543.58637899999997</v>
      </c>
      <c r="C53" s="5"/>
      <c r="D53" s="5"/>
      <c r="E53" s="3"/>
      <c r="F53" s="3"/>
      <c r="G53" s="3"/>
      <c r="H53" s="3"/>
      <c r="I53" s="3"/>
      <c r="J53" s="3"/>
      <c r="K53" s="3"/>
      <c r="L53" s="3"/>
    </row>
    <row r="54" spans="1:12" x14ac:dyDescent="0.2">
      <c r="A54" s="4" t="s">
        <v>43</v>
      </c>
      <c r="B54" s="19">
        <v>-543.58543499999996</v>
      </c>
      <c r="C54" s="5"/>
      <c r="D54" s="5"/>
      <c r="E54" s="3"/>
      <c r="F54" s="3"/>
      <c r="G54" s="3"/>
      <c r="H54" s="3"/>
      <c r="I54" s="3"/>
      <c r="J54" s="3"/>
      <c r="K54" s="3"/>
      <c r="L54" s="3"/>
    </row>
    <row r="55" spans="1:12" x14ac:dyDescent="0.2">
      <c r="A55" s="22" t="s">
        <v>44</v>
      </c>
      <c r="B55" s="21">
        <v>-543.63647500000002</v>
      </c>
      <c r="C55" s="5"/>
      <c r="D55" s="5"/>
      <c r="E55" s="3"/>
      <c r="F55" s="3"/>
      <c r="G55" s="3"/>
      <c r="H55" s="3"/>
      <c r="I55" s="3"/>
      <c r="J55" s="3"/>
      <c r="K55" s="3"/>
      <c r="L55" s="3"/>
    </row>
    <row r="56" spans="1:12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">
      <c r="A57" s="25" t="s">
        <v>22</v>
      </c>
      <c r="B57" s="26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4" t="s">
        <v>0</v>
      </c>
      <c r="B58" s="19" t="s">
        <v>12</v>
      </c>
      <c r="C58" s="5"/>
      <c r="D58" s="5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4" t="s">
        <v>38</v>
      </c>
      <c r="B59" s="19">
        <v>-76.856690999999998</v>
      </c>
      <c r="C59" s="5"/>
      <c r="D59" s="5"/>
      <c r="E59" s="3"/>
      <c r="F59" s="3"/>
      <c r="G59" s="3"/>
      <c r="H59" s="3"/>
      <c r="I59" s="3"/>
      <c r="J59" s="3"/>
      <c r="K59" s="3"/>
      <c r="L59" s="3"/>
    </row>
    <row r="60" spans="1:12" x14ac:dyDescent="0.2">
      <c r="A60" s="4" t="s">
        <v>37</v>
      </c>
      <c r="B60" s="19">
        <v>-76.856690999999998</v>
      </c>
      <c r="C60" s="5"/>
      <c r="D60" s="5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4" t="s">
        <v>36</v>
      </c>
      <c r="B61" s="19">
        <v>6.4169999999999998</v>
      </c>
      <c r="C61" s="5"/>
      <c r="D61" s="5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4" t="s">
        <v>35</v>
      </c>
      <c r="B62" s="19">
        <v>46.100999999999999</v>
      </c>
      <c r="C62" s="5"/>
      <c r="D62" s="5"/>
      <c r="E62" s="3"/>
      <c r="F62" s="3"/>
      <c r="G62" s="3"/>
      <c r="H62" s="3"/>
      <c r="I62" s="3"/>
      <c r="J62" s="3"/>
      <c r="K62" s="3"/>
      <c r="L62" s="3"/>
    </row>
    <row r="63" spans="1:12" x14ac:dyDescent="0.2">
      <c r="A63" s="4" t="s">
        <v>34</v>
      </c>
      <c r="B63" s="19">
        <v>23.812999999999999</v>
      </c>
      <c r="C63" s="5"/>
      <c r="D63" s="5"/>
      <c r="E63" s="3"/>
      <c r="F63" s="3"/>
      <c r="G63" s="3"/>
      <c r="H63" s="3"/>
      <c r="I63" s="3"/>
      <c r="J63" s="3"/>
      <c r="K63" s="3"/>
      <c r="L63" s="3"/>
    </row>
    <row r="64" spans="1:12" x14ac:dyDescent="0.2">
      <c r="A64" s="4" t="s">
        <v>33</v>
      </c>
      <c r="B64" s="19">
        <v>1.7808999999999999</v>
      </c>
      <c r="C64" s="5"/>
      <c r="D64" s="5"/>
      <c r="E64" s="3"/>
      <c r="F64" s="3"/>
      <c r="G64" s="3"/>
      <c r="H64" s="3"/>
      <c r="I64" s="3"/>
      <c r="J64" s="3"/>
      <c r="K64" s="3"/>
      <c r="L64" s="3"/>
    </row>
    <row r="65" spans="1:12" x14ac:dyDescent="0.2">
      <c r="A65" s="4" t="s">
        <v>42</v>
      </c>
      <c r="B65" s="19">
        <v>-76.821618000000001</v>
      </c>
      <c r="C65" s="5"/>
      <c r="D65" s="5"/>
      <c r="E65" s="3"/>
      <c r="F65" s="3"/>
      <c r="G65" s="3"/>
      <c r="H65" s="3"/>
      <c r="I65" s="3"/>
      <c r="J65" s="3"/>
      <c r="K65" s="3"/>
      <c r="L65" s="3"/>
    </row>
    <row r="66" spans="1:12" x14ac:dyDescent="0.2">
      <c r="A66" s="4" t="s">
        <v>47</v>
      </c>
      <c r="B66" s="19">
        <v>-76.818742999999998</v>
      </c>
      <c r="C66" s="5"/>
      <c r="D66" s="5"/>
      <c r="E66" s="3"/>
      <c r="F66" s="3"/>
      <c r="G66" s="3"/>
      <c r="H66" s="3"/>
      <c r="I66" s="3"/>
      <c r="J66" s="3"/>
      <c r="K66" s="3"/>
      <c r="L66" s="3"/>
    </row>
    <row r="67" spans="1:12" x14ac:dyDescent="0.2">
      <c r="A67" s="4" t="s">
        <v>43</v>
      </c>
      <c r="B67" s="19">
        <v>-76.817798999999994</v>
      </c>
      <c r="C67" s="5"/>
      <c r="D67" s="5"/>
      <c r="E67" s="3"/>
      <c r="F67" s="3"/>
      <c r="G67" s="3"/>
      <c r="H67" s="3"/>
      <c r="I67" s="3"/>
      <c r="J67" s="3"/>
      <c r="K67" s="3"/>
      <c r="L67" s="3"/>
    </row>
    <row r="68" spans="1:12" x14ac:dyDescent="0.2">
      <c r="A68" s="22" t="s">
        <v>44</v>
      </c>
      <c r="B68" s="21">
        <v>-76.839703</v>
      </c>
      <c r="C68" s="5"/>
      <c r="D68" s="5"/>
      <c r="E68" s="3"/>
      <c r="F68" s="3"/>
      <c r="G68" s="3"/>
      <c r="H68" s="3"/>
      <c r="I68" s="3"/>
      <c r="J68" s="3"/>
      <c r="K68" s="3"/>
      <c r="L68" s="3"/>
    </row>
    <row r="69" spans="1:1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">
      <c r="A70" s="25" t="s">
        <v>23</v>
      </c>
      <c r="B70" s="26"/>
      <c r="E70" s="3"/>
      <c r="F70" s="3"/>
      <c r="G70" s="3"/>
      <c r="H70" s="3"/>
      <c r="I70" s="3"/>
      <c r="J70" s="3"/>
      <c r="K70" s="3"/>
      <c r="L70" s="3"/>
    </row>
    <row r="71" spans="1:12" x14ac:dyDescent="0.2">
      <c r="A71" s="4" t="s">
        <v>0</v>
      </c>
      <c r="B71" s="19" t="s">
        <v>12</v>
      </c>
      <c r="C71" s="5"/>
      <c r="D71" s="5"/>
      <c r="E71" s="3"/>
      <c r="F71" s="3"/>
      <c r="G71" s="3"/>
      <c r="H71" s="3"/>
      <c r="I71" s="3"/>
      <c r="J71" s="3"/>
      <c r="K71" s="3"/>
      <c r="L71" s="3"/>
    </row>
    <row r="72" spans="1:12" x14ac:dyDescent="0.2">
      <c r="A72" s="4" t="s">
        <v>38</v>
      </c>
      <c r="B72" s="19">
        <v>-76.458416</v>
      </c>
      <c r="C72" s="5"/>
      <c r="D72" s="5"/>
      <c r="E72" s="3"/>
      <c r="F72" s="3"/>
      <c r="G72" s="3"/>
      <c r="H72" s="3"/>
      <c r="I72" s="3"/>
      <c r="J72" s="3"/>
      <c r="K72" s="3"/>
      <c r="L72" s="3"/>
    </row>
    <row r="73" spans="1:12" x14ac:dyDescent="0.2">
      <c r="A73" s="4" t="s">
        <v>37</v>
      </c>
      <c r="B73" s="19">
        <v>-76.458416</v>
      </c>
      <c r="C73" s="5"/>
      <c r="D73" s="5"/>
      <c r="E73" s="3"/>
      <c r="F73" s="3"/>
      <c r="G73" s="3"/>
      <c r="H73" s="3"/>
      <c r="I73" s="3"/>
      <c r="J73" s="3"/>
      <c r="K73" s="3"/>
      <c r="L73" s="3"/>
    </row>
    <row r="74" spans="1:12" x14ac:dyDescent="0.2">
      <c r="A74" s="4" t="s">
        <v>36</v>
      </c>
      <c r="B74" s="19">
        <v>6.0039999999999996</v>
      </c>
      <c r="C74" s="5"/>
      <c r="D74" s="5"/>
      <c r="E74" s="3"/>
      <c r="F74" s="3"/>
      <c r="G74" s="3"/>
      <c r="H74" s="3"/>
      <c r="I74" s="3"/>
      <c r="J74" s="3"/>
      <c r="K74" s="3"/>
      <c r="L74" s="3"/>
    </row>
    <row r="75" spans="1:12" x14ac:dyDescent="0.2">
      <c r="A75" s="4" t="s">
        <v>35</v>
      </c>
      <c r="B75" s="19">
        <v>45.097999999999999</v>
      </c>
      <c r="C75" s="5"/>
      <c r="D75" s="5"/>
      <c r="E75" s="3"/>
      <c r="F75" s="3"/>
      <c r="G75" s="3"/>
      <c r="H75" s="3"/>
      <c r="I75" s="3"/>
      <c r="J75" s="3"/>
      <c r="K75" s="3"/>
      <c r="L75" s="3"/>
    </row>
    <row r="76" spans="1:12" x14ac:dyDescent="0.2">
      <c r="A76" s="4" t="s">
        <v>34</v>
      </c>
      <c r="B76" s="19">
        <v>15.137</v>
      </c>
      <c r="C76" s="5"/>
      <c r="D76" s="5"/>
      <c r="E76" s="3"/>
      <c r="F76" s="3"/>
      <c r="G76" s="3"/>
      <c r="H76" s="3"/>
      <c r="I76" s="3"/>
      <c r="J76" s="3"/>
      <c r="K76" s="3"/>
      <c r="L76" s="3"/>
    </row>
    <row r="77" spans="1:12" x14ac:dyDescent="0.2">
      <c r="A77" s="4" t="s">
        <v>33</v>
      </c>
      <c r="B77" s="19">
        <v>2.13</v>
      </c>
      <c r="C77" s="5"/>
      <c r="D77" s="5"/>
      <c r="E77" s="3"/>
      <c r="F77" s="3"/>
      <c r="G77" s="3"/>
      <c r="H77" s="3"/>
      <c r="I77" s="3"/>
      <c r="J77" s="3"/>
      <c r="K77" s="3"/>
      <c r="L77" s="3"/>
    </row>
    <row r="78" spans="1:12" x14ac:dyDescent="0.2">
      <c r="A78" s="4" t="s">
        <v>42</v>
      </c>
      <c r="B78" s="27">
        <v>-76.437128000000001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">
      <c r="A79" s="4" t="s">
        <v>47</v>
      </c>
      <c r="B79" s="27">
        <v>-76.434292999999997</v>
      </c>
      <c r="E79" s="3"/>
      <c r="F79" s="3"/>
      <c r="G79" s="3"/>
      <c r="H79" s="3"/>
      <c r="I79" s="3"/>
      <c r="J79" s="3"/>
      <c r="K79" s="3"/>
      <c r="L79" s="3"/>
    </row>
    <row r="80" spans="1:12" x14ac:dyDescent="0.2">
      <c r="A80" s="4" t="s">
        <v>43</v>
      </c>
      <c r="B80" s="27">
        <v>-76.433349000000007</v>
      </c>
      <c r="E80" s="3"/>
      <c r="F80" s="3"/>
      <c r="G80" s="3"/>
      <c r="H80" s="3"/>
      <c r="I80" s="3"/>
      <c r="J80" s="3"/>
      <c r="K80" s="3"/>
      <c r="L80" s="3"/>
    </row>
    <row r="81" spans="1:12" x14ac:dyDescent="0.2">
      <c r="A81" s="22" t="s">
        <v>44</v>
      </c>
      <c r="B81" s="28">
        <v>-76.454775999999995</v>
      </c>
      <c r="E81" s="3"/>
      <c r="F81" s="3"/>
      <c r="G81" s="3"/>
      <c r="H81" s="3"/>
      <c r="I81" s="3"/>
      <c r="J81" s="3"/>
      <c r="K81" s="3"/>
      <c r="L81" s="3"/>
    </row>
    <row r="82" spans="1:12" x14ac:dyDescent="0.2">
      <c r="E82" s="3"/>
      <c r="F82" s="3"/>
      <c r="G82" s="3"/>
      <c r="H82" s="3"/>
      <c r="I82" s="3"/>
      <c r="J82" s="3"/>
      <c r="K82" s="3"/>
      <c r="L82" s="3"/>
    </row>
    <row r="83" spans="1:12" x14ac:dyDescent="0.2">
      <c r="E83" s="3"/>
      <c r="F83" s="3"/>
      <c r="G83" s="3"/>
      <c r="H83" s="3"/>
      <c r="I83" s="3"/>
      <c r="J83" s="3"/>
      <c r="K83" s="3"/>
      <c r="L83" s="3"/>
    </row>
    <row r="84" spans="1:12" x14ac:dyDescent="0.2">
      <c r="E84" s="3"/>
      <c r="F84" s="3"/>
      <c r="G84" s="3"/>
      <c r="H84" s="3"/>
      <c r="I84" s="3"/>
      <c r="J84" s="3"/>
      <c r="K84" s="3"/>
      <c r="L84" s="3"/>
    </row>
    <row r="85" spans="1:12" x14ac:dyDescent="0.2">
      <c r="E85" s="3"/>
      <c r="F85" s="3"/>
      <c r="G85" s="3"/>
      <c r="H85" s="3"/>
      <c r="I85" s="3"/>
      <c r="J85" s="3"/>
      <c r="K85" s="3"/>
      <c r="L85" s="3"/>
    </row>
    <row r="86" spans="1:12" x14ac:dyDescent="0.2">
      <c r="E86" s="3"/>
      <c r="F86" s="3"/>
      <c r="G86" s="3"/>
      <c r="H86" s="3"/>
      <c r="I86" s="3"/>
      <c r="J86" s="3"/>
      <c r="K86" s="3"/>
      <c r="L86" s="3"/>
    </row>
    <row r="87" spans="1:12" x14ac:dyDescent="0.2">
      <c r="E87" s="3"/>
      <c r="F87" s="3"/>
      <c r="G87" s="3"/>
      <c r="H87" s="3"/>
      <c r="I87" s="3"/>
      <c r="J87" s="3"/>
      <c r="K87" s="3"/>
      <c r="L87" s="3"/>
    </row>
    <row r="88" spans="1:12" x14ac:dyDescent="0.2">
      <c r="E88" s="3"/>
      <c r="F88" s="3"/>
      <c r="G88" s="3"/>
      <c r="H88" s="3"/>
      <c r="I88" s="3"/>
      <c r="J88" s="3"/>
      <c r="K88" s="3"/>
      <c r="L88" s="3"/>
    </row>
    <row r="89" spans="1:12" x14ac:dyDescent="0.2">
      <c r="E89" s="3"/>
      <c r="F89" s="3"/>
      <c r="G89" s="3"/>
      <c r="H89" s="3"/>
      <c r="I89" s="3"/>
      <c r="J89" s="3"/>
      <c r="K89" s="3"/>
      <c r="L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N26" sqref="N26"/>
    </sheetView>
  </sheetViews>
  <sheetFormatPr baseColWidth="10" defaultRowHeight="16" x14ac:dyDescent="0.2"/>
  <cols>
    <col min="1" max="1" width="22.33203125" bestFit="1" customWidth="1"/>
    <col min="10" max="10" width="13.1640625" bestFit="1" customWidth="1"/>
  </cols>
  <sheetData>
    <row r="1" spans="1:6" x14ac:dyDescent="0.2">
      <c r="A1" s="37" t="s">
        <v>52</v>
      </c>
      <c r="B1" s="38"/>
      <c r="C1" s="38"/>
      <c r="D1" s="38"/>
      <c r="E1" s="40"/>
      <c r="F1" s="38"/>
    </row>
    <row r="2" spans="1:6" x14ac:dyDescent="0.2">
      <c r="A2" s="58" t="s">
        <v>50</v>
      </c>
      <c r="B2" s="59"/>
      <c r="C2" s="60"/>
      <c r="D2" s="38"/>
      <c r="E2" s="47"/>
      <c r="F2" s="38"/>
    </row>
    <row r="3" spans="1:6" x14ac:dyDescent="0.2">
      <c r="A3" s="44" t="s">
        <v>53</v>
      </c>
      <c r="B3" s="56" t="s">
        <v>30</v>
      </c>
      <c r="C3" s="57"/>
      <c r="D3" s="3"/>
      <c r="E3" s="3"/>
    </row>
    <row r="4" spans="1:6" x14ac:dyDescent="0.2">
      <c r="A4" s="35">
        <v>1</v>
      </c>
      <c r="B4" s="41">
        <v>0</v>
      </c>
      <c r="C4" s="42">
        <v>0</v>
      </c>
      <c r="D4" s="3"/>
      <c r="E4" s="3"/>
    </row>
    <row r="5" spans="1:6" x14ac:dyDescent="0.2">
      <c r="A5" s="35">
        <v>2</v>
      </c>
      <c r="B5" s="43">
        <v>-1.2154849329987947</v>
      </c>
      <c r="C5" s="9">
        <v>-1.2154849329987947</v>
      </c>
      <c r="D5" s="3"/>
      <c r="E5" s="3"/>
    </row>
    <row r="6" spans="1:6" x14ac:dyDescent="0.2">
      <c r="A6" s="35">
        <v>3</v>
      </c>
      <c r="B6" s="43">
        <v>-1.2154849329987947</v>
      </c>
      <c r="C6" s="9">
        <v>-1.2154849329987947</v>
      </c>
      <c r="D6" s="3"/>
      <c r="E6" s="3"/>
    </row>
    <row r="7" spans="1:6" x14ac:dyDescent="0.2">
      <c r="A7" s="35">
        <v>4</v>
      </c>
      <c r="B7" s="43">
        <v>-4.7803635619999998</v>
      </c>
      <c r="C7" s="9">
        <f>B7</f>
        <v>-4.7803635619999998</v>
      </c>
      <c r="D7" s="3"/>
      <c r="E7" s="3"/>
    </row>
    <row r="8" spans="1:6" x14ac:dyDescent="0.2">
      <c r="A8" s="35">
        <v>5</v>
      </c>
      <c r="B8" s="43">
        <f>B7</f>
        <v>-4.7803635619999998</v>
      </c>
      <c r="C8" s="9">
        <f>B7</f>
        <v>-4.7803635619999998</v>
      </c>
      <c r="D8" s="3"/>
      <c r="E8" s="3"/>
    </row>
    <row r="9" spans="1:6" x14ac:dyDescent="0.2">
      <c r="A9" s="49">
        <v>6</v>
      </c>
      <c r="B9" s="8">
        <v>58.850931565015891</v>
      </c>
      <c r="C9" s="9">
        <v>58.850931565015891</v>
      </c>
      <c r="D9" s="3"/>
      <c r="E9" s="3"/>
    </row>
    <row r="10" spans="1:6" x14ac:dyDescent="0.2">
      <c r="A10" s="49">
        <v>7</v>
      </c>
      <c r="B10" s="8">
        <v>58.850931565015891</v>
      </c>
      <c r="C10" s="9">
        <v>58.850931565015891</v>
      </c>
      <c r="D10" s="3"/>
      <c r="E10" s="3"/>
    </row>
    <row r="11" spans="1:6" x14ac:dyDescent="0.2">
      <c r="A11" s="49">
        <v>8</v>
      </c>
      <c r="B11" s="8">
        <v>52.855083069999999</v>
      </c>
      <c r="C11" s="9">
        <f>B11</f>
        <v>52.855083069999999</v>
      </c>
      <c r="D11" s="3"/>
      <c r="E11" s="3"/>
    </row>
    <row r="12" spans="1:6" x14ac:dyDescent="0.2">
      <c r="A12" s="11">
        <v>9</v>
      </c>
      <c r="B12" s="31">
        <f>B11</f>
        <v>52.855083069999999</v>
      </c>
      <c r="C12" s="30">
        <f>B11</f>
        <v>52.855083069999999</v>
      </c>
      <c r="D12" s="3"/>
      <c r="E12" s="3"/>
    </row>
    <row r="13" spans="1:6" x14ac:dyDescent="0.2">
      <c r="A13" s="3"/>
      <c r="B13" s="39"/>
      <c r="C13" s="39"/>
      <c r="D13" s="3"/>
      <c r="E13" s="3"/>
    </row>
    <row r="14" spans="1:6" x14ac:dyDescent="0.2">
      <c r="A14" s="61" t="s">
        <v>51</v>
      </c>
      <c r="B14" s="61"/>
      <c r="C14" s="61"/>
      <c r="D14" s="3"/>
      <c r="E14" s="3"/>
    </row>
    <row r="15" spans="1:6" x14ac:dyDescent="0.2">
      <c r="A15" s="44" t="s">
        <v>53</v>
      </c>
      <c r="B15" s="62" t="s">
        <v>30</v>
      </c>
      <c r="C15" s="63"/>
      <c r="D15" s="3"/>
      <c r="E15" s="3"/>
    </row>
    <row r="16" spans="1:6" x14ac:dyDescent="0.2">
      <c r="A16" s="35">
        <v>1</v>
      </c>
      <c r="B16" s="45">
        <v>0</v>
      </c>
      <c r="C16" s="46">
        <v>0</v>
      </c>
      <c r="D16" s="3"/>
      <c r="E16" s="3"/>
    </row>
    <row r="17" spans="1:5" x14ac:dyDescent="0.2">
      <c r="A17" s="35">
        <v>2</v>
      </c>
      <c r="B17" s="45">
        <f>B18</f>
        <v>-1.2154849329987947</v>
      </c>
      <c r="C17" s="46">
        <f>B18</f>
        <v>-1.2154849329987947</v>
      </c>
      <c r="D17" s="3"/>
      <c r="E17" s="3"/>
    </row>
    <row r="18" spans="1:5" x14ac:dyDescent="0.2">
      <c r="A18" s="35">
        <v>3</v>
      </c>
      <c r="B18" s="43">
        <v>-1.2154849329987947</v>
      </c>
      <c r="C18" s="9">
        <v>-1.2154849329987947</v>
      </c>
      <c r="D18" s="3"/>
      <c r="E18" s="3"/>
    </row>
    <row r="19" spans="1:5" x14ac:dyDescent="0.2">
      <c r="A19" s="35">
        <v>4</v>
      </c>
      <c r="B19" s="43">
        <v>54.070568000000002</v>
      </c>
      <c r="C19" s="9">
        <f>B19</f>
        <v>54.070568000000002</v>
      </c>
      <c r="D19" s="3"/>
      <c r="E19" s="3"/>
    </row>
    <row r="20" spans="1:5" x14ac:dyDescent="0.2">
      <c r="A20" s="35">
        <v>5</v>
      </c>
      <c r="B20" s="43">
        <f>B19</f>
        <v>54.070568000000002</v>
      </c>
      <c r="C20" s="9">
        <f>B19</f>
        <v>54.070568000000002</v>
      </c>
      <c r="D20" s="3"/>
      <c r="E20" s="3"/>
    </row>
    <row r="21" spans="1:5" x14ac:dyDescent="0.2">
      <c r="A21" s="35">
        <v>6</v>
      </c>
      <c r="B21" s="43">
        <f>B11</f>
        <v>52.855083069999999</v>
      </c>
      <c r="C21" s="9">
        <f>B11</f>
        <v>52.855083069999999</v>
      </c>
      <c r="D21" s="3"/>
      <c r="E21" s="3"/>
    </row>
    <row r="22" spans="1:5" x14ac:dyDescent="0.2">
      <c r="A22" s="48">
        <v>7</v>
      </c>
      <c r="B22" s="31">
        <f>B21</f>
        <v>52.855083069999999</v>
      </c>
      <c r="C22" s="30">
        <f>B21</f>
        <v>52.855083069999999</v>
      </c>
      <c r="D22" s="3"/>
      <c r="E22" s="3"/>
    </row>
    <row r="23" spans="1:5" x14ac:dyDescent="0.2">
      <c r="A23" s="3"/>
    </row>
  </sheetData>
  <mergeCells count="4">
    <mergeCell ref="B3:C3"/>
    <mergeCell ref="A2:C2"/>
    <mergeCell ref="A14:C14"/>
    <mergeCell ref="B15:C15"/>
  </mergeCells>
  <pageMargins left="0.7" right="0.7" top="0.75" bottom="0.75" header="0.3" footer="0.3"/>
  <ignoredErrors>
    <ignoredError sqref="B21:C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Molecule Data</vt:lpstr>
      <vt:lpstr>Reaction Figures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2019-10-30T20:37:12Z</dcterms:created>
  <dcterms:modified xsi:type="dcterms:W3CDTF">2019-11-13T22:59:07Z</dcterms:modified>
</cp:coreProperties>
</file>