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9525"/>
  </bookViews>
  <sheets>
    <sheet name="Sheet1" sheetId="1" r:id="rId1"/>
    <sheet name="Sheet2" sheetId="2" r:id="rId2"/>
    <sheet name="Sheet3" sheetId="3" r:id="rId3"/>
  </sheets>
  <definedNames>
    <definedName name="Barrier" localSheetId="0">Sheet1!$B$35</definedName>
    <definedName name="Coupon" localSheetId="0">Sheet1!$B$38</definedName>
    <definedName name="Div" localSheetId="0">Sheet1!$E$7</definedName>
    <definedName name="Divs" localSheetId="0">Sheet1!$E$3:$E$7</definedName>
    <definedName name="Exercise" localSheetId="0">Sheet1!$C$7</definedName>
    <definedName name="JmpAverage" localSheetId="0">Sheet1!$B$13</definedName>
    <definedName name="JmpIntens" localSheetId="0">Sheet1!$B$12</definedName>
    <definedName name="JmpStd" localSheetId="0">Sheet1!$B$14</definedName>
    <definedName name="Maturity" localSheetId="0">Sheet1!$C$7</definedName>
    <definedName name="MonitorFreq" localSheetId="0">Sheet1!$F$39</definedName>
    <definedName name="PayFreq" localSheetId="0">Sheet1!$B$39</definedName>
    <definedName name="QSpot" localSheetId="0">Sheet1!$B$3</definedName>
    <definedName name="Rate" localSheetId="0">Sheet1!$D$7</definedName>
    <definedName name="Rates" localSheetId="0">Sheet1!$D$3:$D$7</definedName>
    <definedName name="Settlement" localSheetId="0">Sheet1!Exercise+1/365</definedName>
    <definedName name="Smoothing" localSheetId="0">Sheet1!$F$40</definedName>
    <definedName name="Spot" localSheetId="0">Sheet1!$B$2</definedName>
    <definedName name="Strike" localSheetId="0">Sheet1!$L$2</definedName>
    <definedName name="Strikes" localSheetId="0">Sheet1!$H$2:$P$2</definedName>
    <definedName name="Vol" localSheetId="0">Sheet1!$B$11</definedName>
    <definedName name="Vols" localSheetId="0">Sheet1!$H$3:$P$7</definedName>
    <definedName name="VolSpots" localSheetId="0">Sheet1!$H$2:$P$2</definedName>
    <definedName name="VolStrikes" localSheetId="0">Sheet1!$H$2:$P$2</definedName>
    <definedName name="VolTimes" localSheetId="0">Sheet1!$C$3:$C$7</definedName>
  </definedNames>
  <calcPr calcId="125725"/>
  <fileRecoveryPr repairLoad="1"/>
</workbook>
</file>

<file path=xl/calcChain.xml><?xml version="1.0" encoding="utf-8"?>
<calcChain xmlns="http://schemas.openxmlformats.org/spreadsheetml/2006/main">
  <c r="B39" i="1"/>
  <c r="F4"/>
  <c r="F5"/>
  <c r="F6"/>
  <c r="F7"/>
  <c r="F3"/>
  <c r="B10"/>
  <c r="L19"/>
  <c r="L21"/>
  <c r="B41"/>
  <c r="F41"/>
  <c r="B32"/>
  <c r="E32"/>
  <c r="E33" s="1"/>
  <c r="H32"/>
  <c r="B33"/>
</calcChain>
</file>

<file path=xl/sharedStrings.xml><?xml version="1.0" encoding="utf-8"?>
<sst xmlns="http://schemas.openxmlformats.org/spreadsheetml/2006/main" count="74" uniqueCount="72">
  <si>
    <t>Spot</t>
  </si>
  <si>
    <t>Vol</t>
  </si>
  <si>
    <t>Qspot</t>
  </si>
  <si>
    <t>Div</t>
  </si>
  <si>
    <t>Rate</t>
  </si>
  <si>
    <t>Maturity</t>
  </si>
  <si>
    <t>BlackScholesKO</t>
  </si>
  <si>
    <t>Merton</t>
  </si>
  <si>
    <t>putDupire</t>
  </si>
  <si>
    <t>putBlackScholes</t>
  </si>
  <si>
    <t>putEuropean</t>
  </si>
  <si>
    <t>putBarrier</t>
  </si>
  <si>
    <t>putContingent</t>
  </si>
  <si>
    <t>putEuropeans</t>
  </si>
  <si>
    <t>xPutEuropeans(vmats, vstrikes, id)</t>
  </si>
  <si>
    <t>prd-&gt;payoffLabels</t>
  </si>
  <si>
    <t>mdl-&gt;parameters</t>
  </si>
  <si>
    <t>xParameters(id)</t>
  </si>
  <si>
    <t>xPayoffIds(id)</t>
  </si>
  <si>
    <t>value(mid, pid, num)</t>
  </si>
  <si>
    <t xml:space="preserve">    LPXLOPER12          productid,</t>
  </si>
  <si>
    <t xml:space="preserve">    //  numerical parameters</t>
  </si>
  <si>
    <t xml:space="preserve">    double              useSobol,</t>
  </si>
  <si>
    <t xml:space="preserve">    double              seed1,</t>
  </si>
  <si>
    <t xml:space="preserve">    double              seed2,</t>
  </si>
  <si>
    <t xml:space="preserve">    double              numPath,</t>
  </si>
  <si>
    <t>xValueTime(modelid, productid, useSobol, seed1, seed2, numPath, parallel)</t>
  </si>
  <si>
    <t>xValue(modelid, productid, useSobol, seed1, seed2, numPath, parallel)</t>
  </si>
  <si>
    <t>xAADrisk(modelid, productid, xRiskPayoff, useSobol, seed1, seed2, numPath, parallel)</t>
  </si>
  <si>
    <t>AADriskOne(mid, pid, num, riskPayoff)</t>
  </si>
  <si>
    <t>xAADriskAggregate(modelid, productid, xPayoffs, xNotionals, useSobol, seed1, seed2, numPath, parallel)</t>
  </si>
  <si>
    <t>AADriskAggregate(mid, pid, notionals, num)</t>
  </si>
  <si>
    <t>xBumprisk(modelid, productid, useSobol, seed1, seed2, numPath, parallel, displayNow, storeid)</t>
  </si>
  <si>
    <t>bumpRisk(mid, pid, num)</t>
  </si>
  <si>
    <t>AADriskMulti(mid, pid, num);</t>
  </si>
  <si>
    <t>xValue(modelid, productid, useSobol, seed1, seed2, numPath, parallel, displayNow, storeid)</t>
  </si>
  <si>
    <t>xDisplayRisk( riskid, displayid)</t>
  </si>
  <si>
    <t>xDupireCalib(vspots, maxDs, vtimes, maxDt, spot, vol, jmpIntens, jmpAverage, jmpStd)</t>
  </si>
  <si>
    <t>dupireCalib</t>
  </si>
  <si>
    <t xml:space="preserve">    //  risk view</t>
  </si>
  <si>
    <t xml:space="preserve">    FP12* strikes,</t>
  </si>
  <si>
    <t xml:space="preserve">    FP12* mats,</t>
  </si>
  <si>
    <t xml:space="preserve">    //  calibration</t>
  </si>
  <si>
    <t xml:space="preserve">    FP12* spots,</t>
  </si>
  <si>
    <t xml:space="preserve">    double maxDs,</t>
  </si>
  <si>
    <t xml:space="preserve">    FP12* times,</t>
  </si>
  <si>
    <t xml:space="preserve">    double maxDtVol,</t>
  </si>
  <si>
    <t xml:space="preserve">    //  MC</t>
  </si>
  <si>
    <t xml:space="preserve">    double              maxDtSimul,</t>
  </si>
  <si>
    <t xml:space="preserve">    //  product </t>
  </si>
  <si>
    <t xml:space="preserve">    LPXLOPER12          xPayoffs,</t>
  </si>
  <si>
    <t xml:space="preserve">    FP12*               xNotionals,</t>
  </si>
  <si>
    <t xml:space="preserve">    double              parallel,</t>
  </si>
  <si>
    <t xml:space="preserve">    //  bump or AAD?</t>
  </si>
  <si>
    <t xml:space="preserve"> xDupireSuperbucket(spot,vol,jmpIntens,jmpAverage,jmpStd,strikes, mats,spots,maxDs, times,maxDtVol, maxDtSimul,  productid,  xPayoffs,  xNotionals, useSobol,seed1,   seed2,    numPath, parallel,  bump)</t>
  </si>
  <si>
    <t>//  Merton market parameters</t>
  </si>
  <si>
    <t xml:space="preserve">    double              bump</t>
  </si>
  <si>
    <t>Vol,</t>
  </si>
  <si>
    <t>JmpIntens,</t>
  </si>
  <si>
    <t>JmpAverage,</t>
  </si>
  <si>
    <t>JmpStd,</t>
  </si>
  <si>
    <t>Models</t>
  </si>
  <si>
    <t>Market Data</t>
  </si>
  <si>
    <t>Fwd</t>
  </si>
  <si>
    <t>Barrier</t>
  </si>
  <si>
    <t>MonitorFreq</t>
  </si>
  <si>
    <t>Smoothing</t>
  </si>
  <si>
    <t>PayFreq</t>
  </si>
  <si>
    <t>Coupon</t>
  </si>
  <si>
    <t>Calibration</t>
  </si>
  <si>
    <t>Products</t>
  </si>
  <si>
    <t>Analytics Valuations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</si>
</sst>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5" formatCode="0.000"/>
    <numFmt numFmtId="167" formatCode="_-* #,##0.000_-;\-* #,##0.00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4" borderId="0" xfId="0" applyFont="1" applyFill="1"/>
    <xf numFmtId="0" fontId="2" fillId="4" borderId="0" xfId="0" applyFont="1" applyFill="1"/>
    <xf numFmtId="0" fontId="1" fillId="3" borderId="0" xfId="0" applyFont="1" applyFill="1"/>
    <xf numFmtId="167" fontId="0" fillId="0" borderId="0" xfId="1" applyNumberFormat="1" applyFont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zoomScale="80" zoomScaleNormal="80" workbookViewId="0">
      <selection activeCell="F20" sqref="F20"/>
    </sheetView>
  </sheetViews>
  <sheetFormatPr defaultRowHeight="15"/>
  <cols>
    <col min="1" max="1" width="45" bestFit="1" customWidth="1"/>
    <col min="2" max="10" width="10.7109375" bestFit="1" customWidth="1"/>
  </cols>
  <sheetData>
    <row r="1" spans="1:17">
      <c r="A1" s="4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>
      <c r="A2" t="s">
        <v>0</v>
      </c>
      <c r="B2">
        <v>100</v>
      </c>
      <c r="C2" t="s">
        <v>5</v>
      </c>
      <c r="D2" t="s">
        <v>4</v>
      </c>
      <c r="E2" t="s">
        <v>3</v>
      </c>
      <c r="F2" t="s">
        <v>63</v>
      </c>
      <c r="G2" t="s">
        <v>1</v>
      </c>
      <c r="H2">
        <v>80</v>
      </c>
      <c r="I2">
        <v>85</v>
      </c>
      <c r="J2">
        <v>90</v>
      </c>
      <c r="K2">
        <v>95</v>
      </c>
      <c r="L2">
        <v>100</v>
      </c>
      <c r="M2">
        <v>105</v>
      </c>
      <c r="N2">
        <v>110</v>
      </c>
      <c r="O2">
        <v>115</v>
      </c>
      <c r="P2">
        <v>120</v>
      </c>
    </row>
    <row r="3" spans="1:17">
      <c r="A3" t="s">
        <v>2</v>
      </c>
      <c r="B3">
        <v>0.1</v>
      </c>
      <c r="C3">
        <v>0.1</v>
      </c>
      <c r="D3">
        <v>0.01</v>
      </c>
      <c r="E3">
        <v>1.4999999999999999E-2</v>
      </c>
      <c r="F3">
        <f>Spot*EXP(-($D3-$E3)*$C3)</f>
        <v>100.05001250208359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</row>
    <row r="4" spans="1:17">
      <c r="C4">
        <v>0.2</v>
      </c>
      <c r="D4">
        <v>0.01</v>
      </c>
      <c r="E4">
        <v>1.4999999999999999E-2</v>
      </c>
      <c r="F4">
        <f>Spot*EXP(-($D4-$E4)*$C4)</f>
        <v>100.10005001667083</v>
      </c>
      <c r="H4">
        <v>0.2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>
        <v>0.2</v>
      </c>
      <c r="P4">
        <v>0.2</v>
      </c>
    </row>
    <row r="5" spans="1:17">
      <c r="C5">
        <v>0.25</v>
      </c>
      <c r="D5">
        <v>0.01</v>
      </c>
      <c r="E5">
        <v>1.4999999999999999E-2</v>
      </c>
      <c r="F5">
        <f>Spot*EXP(-($D5-$E5)*$C5)</f>
        <v>100.12507815756226</v>
      </c>
      <c r="H5">
        <v>0.2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>
        <v>0.2</v>
      </c>
    </row>
    <row r="6" spans="1:17">
      <c r="C6">
        <v>0.5</v>
      </c>
      <c r="D6">
        <v>0.01</v>
      </c>
      <c r="E6">
        <v>1.4999999999999999E-2</v>
      </c>
      <c r="F6">
        <f>Spot*EXP(-($D6-$E6)*$C6)</f>
        <v>100.25031276057952</v>
      </c>
      <c r="H6">
        <v>0.2</v>
      </c>
      <c r="I6">
        <v>0.2</v>
      </c>
      <c r="J6">
        <v>0.2</v>
      </c>
      <c r="K6">
        <v>0.2</v>
      </c>
      <c r="L6">
        <v>0.2</v>
      </c>
      <c r="M6">
        <v>0.2</v>
      </c>
      <c r="N6">
        <v>0.2</v>
      </c>
      <c r="O6">
        <v>0.2</v>
      </c>
      <c r="P6">
        <v>0.2</v>
      </c>
    </row>
    <row r="7" spans="1:17">
      <c r="C7">
        <v>1</v>
      </c>
      <c r="D7">
        <v>0.01</v>
      </c>
      <c r="E7">
        <v>1.4999999999999999E-2</v>
      </c>
      <c r="F7">
        <f>Spot*EXP(-($D7-$E7)*$C7)</f>
        <v>100.5012520859401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</row>
    <row r="8" spans="1:17">
      <c r="A8" s="4" t="s">
        <v>61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3" t="s">
        <v>55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t="s">
        <v>0</v>
      </c>
      <c r="B10">
        <f>Spot</f>
        <v>100</v>
      </c>
    </row>
    <row r="11" spans="1:17">
      <c r="A11" t="s">
        <v>57</v>
      </c>
      <c r="B11">
        <v>0.2</v>
      </c>
    </row>
    <row r="12" spans="1:17">
      <c r="A12" t="s">
        <v>58</v>
      </c>
      <c r="B12">
        <v>0.1</v>
      </c>
    </row>
    <row r="13" spans="1:17">
      <c r="A13" t="s">
        <v>59</v>
      </c>
      <c r="B13">
        <v>0.01</v>
      </c>
    </row>
    <row r="14" spans="1:17">
      <c r="A14" t="s">
        <v>60</v>
      </c>
      <c r="B14">
        <v>0.02</v>
      </c>
    </row>
    <row r="16" spans="1:17">
      <c r="A16" s="4" t="s">
        <v>71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9" spans="1:17">
      <c r="A19" t="s">
        <v>7</v>
      </c>
      <c r="L19" s="6">
        <f>_xll.xMerton(Spot,Vol,Maturity,Strike,JmpIntens,JmpAverage,JmpStd)</f>
        <v>7.9705895363822874</v>
      </c>
    </row>
    <row r="21" spans="1:17">
      <c r="A21" t="s">
        <v>6</v>
      </c>
      <c r="L21" s="6">
        <f>_xll.xBarrierBlackScholes(Spot, Rate, Div, Vol, Maturity,Strike, Barrier)</f>
        <v>1.087471993490308E-2</v>
      </c>
    </row>
    <row r="23" spans="1:17">
      <c r="A23" s="4" t="s">
        <v>69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t="s">
        <v>42</v>
      </c>
    </row>
    <row r="25" spans="1:17">
      <c r="A25" t="s">
        <v>43</v>
      </c>
      <c r="B25" t="s">
        <v>38</v>
      </c>
      <c r="C25" t="s">
        <v>37</v>
      </c>
    </row>
    <row r="26" spans="1:17">
      <c r="A26" t="s">
        <v>44</v>
      </c>
      <c r="C26" t="s">
        <v>54</v>
      </c>
    </row>
    <row r="27" spans="1:17">
      <c r="A27" t="s">
        <v>45</v>
      </c>
    </row>
    <row r="28" spans="1:17">
      <c r="A28" t="s">
        <v>46</v>
      </c>
    </row>
    <row r="30" spans="1:17">
      <c r="A30" s="4" t="s">
        <v>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2" spans="1:17">
      <c r="A32" t="s">
        <v>10</v>
      </c>
      <c r="B32" s="1" t="str">
        <f>_xll.xPutEuropean(Strike, Exercise, Settlement, "EuroPut")</f>
        <v>EuroPut</v>
      </c>
      <c r="D32" t="s">
        <v>9</v>
      </c>
      <c r="E32" s="1" t="str">
        <f>_xll.xPutBlackScholes(Spot, Vol, QSpot &gt; 0, Rate, Div, "BSPut")</f>
        <v>BSPut</v>
      </c>
      <c r="G32" t="s">
        <v>8</v>
      </c>
      <c r="H32" s="1" t="e">
        <f>_xll.xPutDupire(Spot, VolSpots, VolTimes, TRANSPOSE(Vols), Exercise, "DupirePut")</f>
        <v>#VALUE!</v>
      </c>
    </row>
    <row r="33" spans="1:14">
      <c r="B33" s="1" t="str">
        <f>_xll.xPayoffIds(B32)</f>
        <v>call 100.00 1.00 1.00</v>
      </c>
      <c r="E33" s="1" t="e">
        <f>_xll.xPayoffIds(E32)</f>
        <v>#N/A</v>
      </c>
    </row>
    <row r="34" spans="1:14">
      <c r="A34" t="s">
        <v>13</v>
      </c>
      <c r="B34" t="s">
        <v>14</v>
      </c>
    </row>
    <row r="35" spans="1:14">
      <c r="A35" t="s">
        <v>64</v>
      </c>
      <c r="B35">
        <v>95</v>
      </c>
    </row>
    <row r="38" spans="1:14">
      <c r="A38" t="s">
        <v>68</v>
      </c>
      <c r="B38">
        <v>1E-3</v>
      </c>
    </row>
    <row r="39" spans="1:14">
      <c r="A39" t="s">
        <v>67</v>
      </c>
      <c r="B39" s="5">
        <f>1/12</f>
        <v>8.3333333333333329E-2</v>
      </c>
      <c r="E39" t="s">
        <v>65</v>
      </c>
      <c r="F39">
        <v>1</v>
      </c>
    </row>
    <row r="40" spans="1:14">
      <c r="A40" t="s">
        <v>66</v>
      </c>
      <c r="B40">
        <v>1</v>
      </c>
      <c r="E40" t="s">
        <v>66</v>
      </c>
      <c r="F40">
        <v>1</v>
      </c>
    </row>
    <row r="41" spans="1:14">
      <c r="A41" t="s">
        <v>12</v>
      </c>
      <c r="B41" s="1" t="str">
        <f>_xll.xPutContingent(Coupon, Maturity, PayFreq, Smoothing,"ContingentPut")</f>
        <v>ContingentPut</v>
      </c>
      <c r="E41" t="s">
        <v>11</v>
      </c>
      <c r="F41" s="1" t="str">
        <f>_xll.xPutBarrier(Strike, Barrier, Maturity, MonitorFreq, Smoothing, "BarrierPut")</f>
        <v>BarrierPut</v>
      </c>
    </row>
    <row r="43" spans="1:14">
      <c r="B43" t="s">
        <v>15</v>
      </c>
      <c r="C43" t="s">
        <v>18</v>
      </c>
      <c r="N43" t="s">
        <v>47</v>
      </c>
    </row>
    <row r="44" spans="1:14">
      <c r="B44" t="s">
        <v>16</v>
      </c>
      <c r="C44" t="s">
        <v>17</v>
      </c>
      <c r="N44" t="s">
        <v>48</v>
      </c>
    </row>
    <row r="45" spans="1:14">
      <c r="N45" t="s">
        <v>49</v>
      </c>
    </row>
    <row r="46" spans="1:14">
      <c r="B46" t="s">
        <v>19</v>
      </c>
      <c r="C46" t="s">
        <v>27</v>
      </c>
      <c r="N46" t="s">
        <v>20</v>
      </c>
    </row>
    <row r="47" spans="1:14">
      <c r="C47" t="s">
        <v>26</v>
      </c>
      <c r="N47" t="s">
        <v>50</v>
      </c>
    </row>
    <row r="48" spans="1:14">
      <c r="N48" t="s">
        <v>51</v>
      </c>
    </row>
    <row r="49" spans="1:14">
      <c r="A49" t="s">
        <v>39</v>
      </c>
      <c r="N49" t="s">
        <v>21</v>
      </c>
    </row>
    <row r="50" spans="1:14">
      <c r="A50" t="s">
        <v>40</v>
      </c>
      <c r="B50" t="s">
        <v>29</v>
      </c>
      <c r="C50" t="s">
        <v>28</v>
      </c>
      <c r="N50" t="s">
        <v>22</v>
      </c>
    </row>
    <row r="51" spans="1:14">
      <c r="A51" t="s">
        <v>41</v>
      </c>
      <c r="B51" t="s">
        <v>31</v>
      </c>
      <c r="C51" t="s">
        <v>30</v>
      </c>
      <c r="N51" t="s">
        <v>23</v>
      </c>
    </row>
    <row r="52" spans="1:14">
      <c r="B52" t="s">
        <v>33</v>
      </c>
      <c r="C52" t="s">
        <v>32</v>
      </c>
      <c r="N52" t="s">
        <v>24</v>
      </c>
    </row>
    <row r="53" spans="1:14">
      <c r="B53" t="s">
        <v>34</v>
      </c>
      <c r="C53" t="s">
        <v>35</v>
      </c>
      <c r="N53" t="s">
        <v>25</v>
      </c>
    </row>
    <row r="54" spans="1:14">
      <c r="C54" t="s">
        <v>36</v>
      </c>
      <c r="N54" t="s">
        <v>52</v>
      </c>
    </row>
    <row r="55" spans="1:14">
      <c r="N55" t="s">
        <v>53</v>
      </c>
    </row>
    <row r="56" spans="1:14">
      <c r="N56" t="s">
        <v>56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Sheet1</vt:lpstr>
      <vt:lpstr>Sheet2</vt:lpstr>
      <vt:lpstr>Sheet3</vt:lpstr>
      <vt:lpstr>Sheet1!Barrier</vt:lpstr>
      <vt:lpstr>Sheet1!Coupon</vt:lpstr>
      <vt:lpstr>Sheet1!Div</vt:lpstr>
      <vt:lpstr>Sheet1!Divs</vt:lpstr>
      <vt:lpstr>Sheet1!Exercise</vt:lpstr>
      <vt:lpstr>Sheet1!JmpAverage</vt:lpstr>
      <vt:lpstr>Sheet1!JmpIntens</vt:lpstr>
      <vt:lpstr>Sheet1!JmpStd</vt:lpstr>
      <vt:lpstr>Sheet1!Maturity</vt:lpstr>
      <vt:lpstr>Sheet1!MonitorFreq</vt:lpstr>
      <vt:lpstr>Sheet1!PayFreq</vt:lpstr>
      <vt:lpstr>Sheet1!QSpot</vt:lpstr>
      <vt:lpstr>Sheet1!Rate</vt:lpstr>
      <vt:lpstr>Sheet1!Rates</vt:lpstr>
      <vt:lpstr>Sheet1!Smoothing</vt:lpstr>
      <vt:lpstr>Sheet1!Spot</vt:lpstr>
      <vt:lpstr>Sheet1!Strike</vt:lpstr>
      <vt:lpstr>Sheet1!Strikes</vt:lpstr>
      <vt:lpstr>Sheet1!Vol</vt:lpstr>
      <vt:lpstr>Sheet1!Vols</vt:lpstr>
      <vt:lpstr>Sheet1!VolSpots</vt:lpstr>
      <vt:lpstr>Sheet1!VolStrikes</vt:lpstr>
      <vt:lpstr>Sheet1!VolTimes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Kingham</dc:creator>
  <cp:lastModifiedBy>Stuart Kingham</cp:lastModifiedBy>
  <dcterms:created xsi:type="dcterms:W3CDTF">2021-01-23T17:23:00Z</dcterms:created>
  <dcterms:modified xsi:type="dcterms:W3CDTF">2021-01-24T16:11:06Z</dcterms:modified>
</cp:coreProperties>
</file>