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van\Desktop\Программы\parsing sbermegamarket\result\"/>
    </mc:Choice>
  </mc:AlternateContent>
  <xr:revisionPtr revIDLastSave="0" documentId="13_ncr:1_{7A772953-20BF-4311-A378-B0E236176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Sheet!$A$1:$E$91</definedName>
  </definedNames>
  <calcPr calcId="181029"/>
</workbook>
</file>

<file path=xl/calcChain.xml><?xml version="1.0" encoding="utf-8"?>
<calcChain xmlns="http://schemas.openxmlformats.org/spreadsheetml/2006/main">
  <c r="B2" i="1" l="1"/>
  <c r="B20" i="1"/>
  <c r="B54" i="1"/>
  <c r="B57" i="1"/>
  <c r="B84" i="1"/>
  <c r="B91" i="1"/>
  <c r="B43" i="1"/>
  <c r="B28" i="1"/>
  <c r="B27" i="1"/>
  <c r="B66" i="1"/>
  <c r="B45" i="1"/>
  <c r="B48" i="1"/>
  <c r="B37" i="1"/>
  <c r="B75" i="1"/>
  <c r="B26" i="1"/>
  <c r="B13" i="1"/>
  <c r="B90" i="1"/>
  <c r="B10" i="1"/>
  <c r="B80" i="1"/>
  <c r="B82" i="1"/>
  <c r="B19" i="1"/>
  <c r="B14" i="1"/>
  <c r="B89" i="1"/>
  <c r="B42" i="1"/>
  <c r="B85" i="1"/>
  <c r="B8" i="1"/>
  <c r="B67" i="1"/>
  <c r="B46" i="1"/>
  <c r="B21" i="1"/>
  <c r="B16" i="1"/>
  <c r="B70" i="1"/>
  <c r="B11" i="1"/>
  <c r="B4" i="1"/>
  <c r="B77" i="1"/>
  <c r="B79" i="1"/>
  <c r="B51" i="1"/>
  <c r="B3" i="1"/>
  <c r="B78" i="1"/>
  <c r="B61" i="1"/>
  <c r="B18" i="1"/>
  <c r="B65" i="1"/>
  <c r="B83" i="1"/>
  <c r="B7" i="1"/>
  <c r="B52" i="1"/>
  <c r="B44" i="1"/>
  <c r="B9" i="1"/>
  <c r="B73" i="1"/>
  <c r="B81" i="1"/>
  <c r="B74" i="1"/>
  <c r="B53" i="1"/>
  <c r="B23" i="1"/>
  <c r="B49" i="1"/>
  <c r="B35" i="1"/>
  <c r="B41" i="1"/>
  <c r="B25" i="1"/>
  <c r="B36" i="1"/>
  <c r="B88" i="1"/>
  <c r="B59" i="1"/>
  <c r="B12" i="1"/>
  <c r="B86" i="1"/>
  <c r="B17" i="1"/>
  <c r="B56" i="1"/>
  <c r="B29" i="1"/>
  <c r="B31" i="1"/>
  <c r="B50" i="1"/>
  <c r="B33" i="1"/>
  <c r="B47" i="1"/>
  <c r="B76" i="1"/>
  <c r="B6" i="1"/>
  <c r="B55" i="1"/>
  <c r="B58" i="1"/>
  <c r="B15" i="1"/>
  <c r="B72" i="1"/>
  <c r="B64" i="1"/>
  <c r="B69" i="1"/>
  <c r="B30" i="1"/>
  <c r="B87" i="1"/>
  <c r="B34" i="1"/>
  <c r="B60" i="1"/>
  <c r="B63" i="1"/>
  <c r="B40" i="1"/>
  <c r="B22" i="1"/>
  <c r="B32" i="1"/>
  <c r="B5" i="1"/>
  <c r="B24" i="1"/>
  <c r="B39" i="1"/>
  <c r="B71" i="1"/>
  <c r="B38" i="1"/>
  <c r="B68" i="1"/>
  <c r="B62" i="1"/>
</calcChain>
</file>

<file path=xl/sharedStrings.xml><?xml version="1.0" encoding="utf-8"?>
<sst xmlns="http://schemas.openxmlformats.org/spreadsheetml/2006/main" count="5" uniqueCount="5">
  <si>
    <t>Страница</t>
  </si>
  <si>
    <t>Название</t>
  </si>
  <si>
    <t>Цена ₽</t>
  </si>
  <si>
    <t>Кол-во бонусов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</si>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</sst>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0C878"/>
        <bgColor rgb="FF50C87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B2" sqref="B2"/>
    </sheetView>
  </sheetViews>
  <sheetFormatPr defaultRowHeight="15" x14ac:dyDescent="0.25"/>
  <cols>
    <col min="1" max="1" width="10.42578125" customWidth="1"/>
    <col min="2" max="2" width="70" customWidth="1"/>
    <col min="3" max="4" width="17.42578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3</v>
      </c>
      <c r="B2" s="4" t="str">
        <f>HYPERLINK("https://megamarket.ru/catalog/details/holodilnik-beko-rcnk335e20vw-100028285952_1380/", "Холодильник Beko RCNK335E20VW белый")</f>
        <v>Холодильник Beko RCNK335E20VW белый</v>
      </c>
      <c r="C2" s="2">
        <v>42990</v>
      </c>
      <c r="D2" s="2">
        <v>12897</v>
      </c>
      <c r="E2" s="2">
        <v>30</v>
      </c>
    </row>
    <row r="3" spans="1:5" x14ac:dyDescent="0.25">
      <c r="A3" s="2">
        <v>5</v>
      </c>
      <c r="B3" s="3" t="str">
        <f>HYPERLINK("https://megamarket.ru/catalog/details/holodilnik-beko-rcnk335e20vw-100028285952_1306/", "Холодильник Beko RCNK335E20VW белый")</f>
        <v>Холодильник Beko RCNK335E20VW белый</v>
      </c>
      <c r="C3" s="2">
        <v>42990</v>
      </c>
      <c r="D3" s="2">
        <v>12897</v>
      </c>
      <c r="E3" s="2">
        <v>30</v>
      </c>
    </row>
    <row r="4" spans="1:5" x14ac:dyDescent="0.25">
      <c r="A4" s="2">
        <v>5</v>
      </c>
      <c r="B4" s="3" t="str">
        <f>HYPERLINK("https://megamarket.ru/catalog/details/holodilnik-indesit-itr-4160-w-white-100028092380_1380/", "Холодильник Indesit ITR 4160 W белый")</f>
        <v>Холодильник Indesit ITR 4160 W белый</v>
      </c>
      <c r="C4" s="2">
        <v>33990</v>
      </c>
      <c r="D4" s="2">
        <v>10197</v>
      </c>
      <c r="E4" s="2">
        <v>30</v>
      </c>
    </row>
    <row r="5" spans="1:5" x14ac:dyDescent="0.25">
      <c r="A5" s="2">
        <v>1</v>
      </c>
      <c r="B5" s="3" t="str">
        <f>HYPERLINK("https://megamarket.ru/catalog/details/holodilnik-s-nizhney-morozilnoy-indesit-ds4180w-100022891924_1306/", "Холодильник Indesit DS4180W белый")</f>
        <v>Холодильник Indesit DS4180W белый</v>
      </c>
      <c r="C5" s="2">
        <v>30990</v>
      </c>
      <c r="D5" s="2">
        <v>9297</v>
      </c>
      <c r="E5" s="2">
        <v>30</v>
      </c>
    </row>
    <row r="6" spans="1:5" x14ac:dyDescent="0.25">
      <c r="A6" s="2">
        <v>2</v>
      </c>
      <c r="B6" s="3" t="str">
        <f>HYPERLINK("https://megamarket.ru/catalog/details/holodilnik-s-nizhney-morozilnoy-indesit-ds4180w-100022891924_1380/", "Холодильник Indesit DS4180W белый")</f>
        <v>Холодильник Indesit DS4180W белый</v>
      </c>
      <c r="C6" s="2">
        <v>30990</v>
      </c>
      <c r="D6" s="2">
        <v>9297</v>
      </c>
      <c r="E6" s="2">
        <v>30</v>
      </c>
    </row>
    <row r="7" spans="1:5" x14ac:dyDescent="0.25">
      <c r="A7" s="2">
        <v>4</v>
      </c>
      <c r="B7" s="3" t="str">
        <f>HYPERLINK("https://megamarket.ru/catalog/details/holodilnik-s-nizhney-morozilnoy-kameroy-beko-rcnk270k20w-100023859157_34708/", "Холодильник Beko RCNK270K20W белый")</f>
        <v>Холодильник Beko RCNK270K20W белый</v>
      </c>
      <c r="C7" s="2">
        <v>35640</v>
      </c>
      <c r="D7" s="2">
        <v>9268</v>
      </c>
      <c r="E7" s="2">
        <v>26</v>
      </c>
    </row>
    <row r="8" spans="1:5" x14ac:dyDescent="0.25">
      <c r="A8" s="2">
        <v>5</v>
      </c>
      <c r="B8" s="3" t="str">
        <f>HYPERLINK("https://megamarket.ru/catalog/details/holodilnik-candy-ccrn-6200-w-600002168509_38142/", "Холодильник Candy CCRN 6200 W белый")</f>
        <v>Холодильник Candy CCRN 6200 W белый</v>
      </c>
      <c r="C8" s="2">
        <v>40680</v>
      </c>
      <c r="D8" s="2">
        <v>7323</v>
      </c>
      <c r="E8" s="2">
        <v>18</v>
      </c>
    </row>
    <row r="9" spans="1:5" x14ac:dyDescent="0.25">
      <c r="A9" s="2">
        <v>4</v>
      </c>
      <c r="B9" s="3" t="str">
        <f>HYPERLINK("https://megamarket.ru/catalog/details/holodilnik-odnodvernyy-biryusa-50-100023595425_40466/", "Холодильник Бирюса 50 белый")</f>
        <v>Холодильник Бирюса 50 белый</v>
      </c>
      <c r="C9" s="2">
        <v>9770</v>
      </c>
      <c r="D9" s="2">
        <v>1759</v>
      </c>
      <c r="E9" s="2">
        <v>18</v>
      </c>
    </row>
    <row r="10" spans="1:5" x14ac:dyDescent="0.25">
      <c r="A10" s="2">
        <v>6</v>
      </c>
      <c r="B10" s="3" t="str">
        <f>HYPERLINK("https://megamarket.ru/catalog/details/holodilnik-indesit-itr-4160-w-white-100028092380_73114/", "Холодильник Indesit ITR 4160 W белый")</f>
        <v>Холодильник Indesit ITR 4160 W белый</v>
      </c>
      <c r="C10" s="2">
        <v>32990</v>
      </c>
      <c r="D10" s="2">
        <v>5609</v>
      </c>
      <c r="E10" s="2">
        <v>17</v>
      </c>
    </row>
    <row r="11" spans="1:5" x14ac:dyDescent="0.25">
      <c r="A11" s="2">
        <v>5</v>
      </c>
      <c r="B11" s="3" t="str">
        <f>HYPERLINK("https://megamarket.ru/catalog/details/holodilnik-indesit-itr-4200-w-white-100028173780_87239/", "Холодильник Indesit ITR 4200 W белый")</f>
        <v>Холодильник Indesit ITR 4200 W белый</v>
      </c>
      <c r="C11" s="2">
        <v>34390</v>
      </c>
      <c r="D11" s="2">
        <v>5159</v>
      </c>
      <c r="E11" s="2">
        <v>15</v>
      </c>
    </row>
    <row r="12" spans="1:5" x14ac:dyDescent="0.25">
      <c r="A12" s="2">
        <v>3</v>
      </c>
      <c r="B12" s="3" t="str">
        <f>HYPERLINK("https://megamarket.ru/catalog/details/holodilnik-indesit-itr-4180-w-white-100028092381_87239/", "Холодильник Indesit ITR 4180 W белый")</f>
        <v>Холодильник Indesit ITR 4180 W белый</v>
      </c>
      <c r="C12" s="2">
        <v>34290</v>
      </c>
      <c r="D12" s="2">
        <v>5144</v>
      </c>
      <c r="E12" s="2">
        <v>15</v>
      </c>
    </row>
    <row r="13" spans="1:5" x14ac:dyDescent="0.25">
      <c r="A13" s="2">
        <v>6</v>
      </c>
      <c r="B13" s="3" t="str">
        <f>HYPERLINK("https://megamarket.ru/catalog/details/holodilnik-indesit-itr-4200-w-white-100028173780_93206/", "Холодильник Indesit ITR 4200 W белый")</f>
        <v>Холодильник Indesit ITR 4200 W белый</v>
      </c>
      <c r="C13" s="2">
        <v>32990</v>
      </c>
      <c r="D13" s="2">
        <v>4950</v>
      </c>
      <c r="E13" s="2">
        <v>15</v>
      </c>
    </row>
    <row r="14" spans="1:5" x14ac:dyDescent="0.25">
      <c r="A14" s="2">
        <v>6</v>
      </c>
      <c r="B14" s="3" t="str">
        <f>HYPERLINK("https://megamarket.ru/catalog/details/holodilnik-s-nizhney-morozilnoy-kameroy-beko-rcsk-270m20-w-100023587808_7387/", "Холодильник Beko RCSK 270M20 W белый")</f>
        <v>Холодильник Beko RCSK 270M20 W белый</v>
      </c>
      <c r="C14" s="2">
        <v>31593</v>
      </c>
      <c r="D14" s="2">
        <v>4740</v>
      </c>
      <c r="E14" s="2">
        <v>15</v>
      </c>
    </row>
    <row r="15" spans="1:5" x14ac:dyDescent="0.25">
      <c r="A15" s="2">
        <v>2</v>
      </c>
      <c r="B15" s="3" t="str">
        <f>HYPERLINK("https://megamarket.ru/catalog/details/holodilnik-indesit-itr-4180-w-white-100028092381_93206/", "Холодильник Indesit ITR 4180 W белый")</f>
        <v>Холодильник Indesit ITR 4180 W белый</v>
      </c>
      <c r="C15" s="2">
        <v>30990</v>
      </c>
      <c r="D15" s="2">
        <v>4650</v>
      </c>
      <c r="E15" s="2">
        <v>15</v>
      </c>
    </row>
    <row r="16" spans="1:5" x14ac:dyDescent="0.25">
      <c r="A16" s="2">
        <v>5</v>
      </c>
      <c r="B16" s="3" t="str">
        <f>HYPERLINK("https://megamarket.ru/catalog/details/holodilnik-odnodvernyy-biryusa-50-100023595425_93206/", "Холодильник Бирюса 50 белый")</f>
        <v>Холодильник Бирюса 50 белый</v>
      </c>
      <c r="C16" s="2">
        <v>9790</v>
      </c>
      <c r="D16" s="2">
        <v>1470</v>
      </c>
      <c r="E16" s="2">
        <v>15</v>
      </c>
    </row>
    <row r="17" spans="1:5" x14ac:dyDescent="0.25">
      <c r="A17" s="2">
        <v>2</v>
      </c>
      <c r="B17" s="3" t="str">
        <f>HYPERLINK("https://megamarket.ru/catalog/details/holodilnik-haier-hrf-541dm7ru-silver-100027155777_73547/", "Холодильник Haier HRF-541DM7RU серебристый")</f>
        <v>Холодильник Haier HRF-541DM7RU серебристый</v>
      </c>
      <c r="C17" s="2">
        <v>89990</v>
      </c>
      <c r="D17" s="2">
        <v>12600</v>
      </c>
      <c r="E17" s="2">
        <v>14</v>
      </c>
    </row>
    <row r="18" spans="1:5" x14ac:dyDescent="0.25">
      <c r="A18" s="2">
        <v>4</v>
      </c>
      <c r="B18" s="3" t="str">
        <f>HYPERLINK("https://megamarket.ru/catalog/details/holodilnik-s-nizhney-morozilnoy-kameroy-haier-c2f637cwmv-100000012692_88179/", "Холодильник Haier C2F637CWMV белый")</f>
        <v>Холодильник Haier C2F637CWMV белый</v>
      </c>
      <c r="C18" s="2">
        <v>72767</v>
      </c>
      <c r="D18" s="2">
        <v>10189</v>
      </c>
      <c r="E18" s="2">
        <v>14</v>
      </c>
    </row>
    <row r="19" spans="1:5" x14ac:dyDescent="0.25">
      <c r="A19" s="2">
        <v>6</v>
      </c>
      <c r="B19" s="3" t="str">
        <f>HYPERLINK("https://megamarket.ru/catalog/details/holodilnik-gorenje-nrk6202aw4-100028103567_88179/", "Холодильник Gorenje NRK6202AW4 белый")</f>
        <v>Холодильник Gorenje NRK6202AW4 белый</v>
      </c>
      <c r="C19" s="2">
        <v>63800</v>
      </c>
      <c r="D19" s="2">
        <v>8932</v>
      </c>
      <c r="E19" s="2">
        <v>14</v>
      </c>
    </row>
    <row r="20" spans="1:5" x14ac:dyDescent="0.25">
      <c r="A20" s="2">
        <v>7</v>
      </c>
      <c r="B20" s="3" t="str">
        <f>HYPERLINK("https://megamarket.ru/catalog/details/holodilnik-haier-cef535awg-100029400089_88179/", "Холодильник Haier CEF535AWG белый")</f>
        <v>Холодильник Haier CEF535AWG белый</v>
      </c>
      <c r="C20" s="2">
        <v>53850</v>
      </c>
      <c r="D20" s="2">
        <v>7539</v>
      </c>
      <c r="E20" s="2">
        <v>14</v>
      </c>
    </row>
    <row r="21" spans="1:5" x14ac:dyDescent="0.25">
      <c r="A21" s="2">
        <v>5</v>
      </c>
      <c r="B21" s="3" t="str">
        <f>HYPERLINK("https://megamarket.ru/catalog/details/holodilnik-beko-b5rcnk403zwb-100028999669_19808/", "Холодильник Beko B5RCNK403ZWB черный, серый")</f>
        <v>Холодильник Beko B5RCNK403ZWB черный, серый</v>
      </c>
      <c r="C21" s="2">
        <v>44990</v>
      </c>
      <c r="D21" s="2">
        <v>6299</v>
      </c>
      <c r="E21" s="2">
        <v>14</v>
      </c>
    </row>
    <row r="22" spans="1:5" x14ac:dyDescent="0.25">
      <c r="A22" s="2">
        <v>1</v>
      </c>
      <c r="B22" s="3" t="str">
        <f>HYPERLINK("https://megamarket.ru/catalog/details/holodilnik-beko-b5rcnk403zw-100028999667_19808/", "Холодильник Beko B5RCNK403ZW белый")</f>
        <v>Холодильник Beko B5RCNK403ZW белый</v>
      </c>
      <c r="C22" s="2">
        <v>43990</v>
      </c>
      <c r="D22" s="2">
        <v>6159</v>
      </c>
      <c r="E22" s="2">
        <v>14</v>
      </c>
    </row>
    <row r="23" spans="1:5" x14ac:dyDescent="0.25">
      <c r="A23" s="2">
        <v>3</v>
      </c>
      <c r="B23" s="3" t="str">
        <f>HYPERLINK("https://megamarket.ru/catalog/details/holodilnik-candy-ccrn-6200-w-600002168509_118287/", "Холодильник Candy CCRN 6200 W белый")</f>
        <v>Холодильник Candy CCRN 6200 W белый</v>
      </c>
      <c r="C23" s="2">
        <v>43990</v>
      </c>
      <c r="D23" s="2">
        <v>6159</v>
      </c>
      <c r="E23" s="2">
        <v>14</v>
      </c>
    </row>
    <row r="24" spans="1:5" x14ac:dyDescent="0.25">
      <c r="A24" s="2">
        <v>1</v>
      </c>
      <c r="B24" s="3" t="str">
        <f>HYPERLINK("https://megamarket.ru/catalog/details/holodilnik-indesit-itr-5200-w-100028287619_13649/", "Холодильник Indesit ITR 5200 W белый")</f>
        <v>Холодильник Indesit ITR 5200 W белый</v>
      </c>
      <c r="C24" s="2">
        <v>39090</v>
      </c>
      <c r="D24" s="2">
        <v>5474</v>
      </c>
      <c r="E24" s="2">
        <v>14</v>
      </c>
    </row>
    <row r="25" spans="1:5" x14ac:dyDescent="0.25">
      <c r="A25" s="2">
        <v>3</v>
      </c>
      <c r="B25" s="3" t="str">
        <f>HYPERLINK("https://megamarket.ru/catalog/details/holodilnik-beko-b3drcnk402hw-100030124734_19808/", "Холодильник Beko B3DRCNK402HW белый")</f>
        <v>Холодильник Beko B3DRCNK402HW белый</v>
      </c>
      <c r="C25" s="2">
        <v>38990</v>
      </c>
      <c r="D25" s="2">
        <v>5459</v>
      </c>
      <c r="E25" s="2">
        <v>14</v>
      </c>
    </row>
    <row r="26" spans="1:5" x14ac:dyDescent="0.25">
      <c r="A26" s="2">
        <v>6</v>
      </c>
      <c r="B26" s="3" t="str">
        <f>HYPERLINK("https://megamarket.ru/catalog/details/holodilnik-indesit-itr-5200-w-100028287619_87092/", "Холодильник Indesit ITR 5200 W белый")</f>
        <v>Холодильник Indesit ITR 5200 W белый</v>
      </c>
      <c r="C26" s="2">
        <v>37755</v>
      </c>
      <c r="D26" s="2">
        <v>5287</v>
      </c>
      <c r="E26" s="2">
        <v>14</v>
      </c>
    </row>
    <row r="27" spans="1:5" x14ac:dyDescent="0.25">
      <c r="A27" s="2">
        <v>7</v>
      </c>
      <c r="B27" s="3" t="str">
        <f>HYPERLINK("https://megamarket.ru/catalog/details/holodilnik-candy-ccrn-6180-s-600002168532_59818/", "Холодильник Candy CCRN 6180 S серебристый")</f>
        <v>Холодильник Candy CCRN 6180 S серебристый</v>
      </c>
      <c r="C27" s="2">
        <v>37090</v>
      </c>
      <c r="D27" s="2">
        <v>5193</v>
      </c>
      <c r="E27" s="2">
        <v>14</v>
      </c>
    </row>
    <row r="28" spans="1:5" x14ac:dyDescent="0.25">
      <c r="A28" s="2">
        <v>7</v>
      </c>
      <c r="B28" s="3" t="str">
        <f>HYPERLINK("https://megamarket.ru/catalog/details/holodilnik-indesit-itr-4180-s-100028129128_13649/", "Холодильник Indesit ITR 4180 S серебристый")</f>
        <v>Холодильник Indesit ITR 4180 S серебристый</v>
      </c>
      <c r="C28" s="2">
        <v>36790</v>
      </c>
      <c r="D28" s="2">
        <v>5152</v>
      </c>
      <c r="E28" s="2">
        <v>14</v>
      </c>
    </row>
    <row r="29" spans="1:5" x14ac:dyDescent="0.25">
      <c r="A29" s="2">
        <v>2</v>
      </c>
      <c r="B29" s="3" t="str">
        <f>HYPERLINK("https://megamarket.ru/catalog/details/holodilnik-beko-rcnk335e20vw-100028285952_19808/", "Холодильник Beko RCNK335E20VW белый")</f>
        <v>Холодильник Beko RCNK335E20VW белый</v>
      </c>
      <c r="C29" s="2">
        <v>35990</v>
      </c>
      <c r="D29" s="2">
        <v>5039</v>
      </c>
      <c r="E29" s="2">
        <v>14</v>
      </c>
    </row>
    <row r="30" spans="1:5" x14ac:dyDescent="0.25">
      <c r="A30" s="2">
        <v>1</v>
      </c>
      <c r="B30" s="3" t="str">
        <f>HYPERLINK("https://megamarket.ru/catalog/details/holodilnik-indesit-its-5180-w-100027790032_19808/", "Холодильник Indesit ITS 5180 W белый")</f>
        <v>Холодильник Indesit ITS 5180 W белый</v>
      </c>
      <c r="C30" s="2">
        <v>32990</v>
      </c>
      <c r="D30" s="2">
        <v>4619</v>
      </c>
      <c r="E30" s="2">
        <v>14</v>
      </c>
    </row>
    <row r="31" spans="1:5" x14ac:dyDescent="0.25">
      <c r="A31" s="2">
        <v>2</v>
      </c>
      <c r="B31" s="3" t="str">
        <f>HYPERLINK("https://megamarket.ru/catalog/details/holodilnik-indesit-its-5180-w-100027790032_14362/", "Холодильник Indesit ITS 5180 W белый")</f>
        <v>Холодильник Indesit ITS 5180 W белый</v>
      </c>
      <c r="C31" s="2">
        <v>32990</v>
      </c>
      <c r="D31" s="2">
        <v>4619</v>
      </c>
      <c r="E31" s="2">
        <v>14</v>
      </c>
    </row>
    <row r="32" spans="1:5" x14ac:dyDescent="0.25">
      <c r="A32" s="2">
        <v>1</v>
      </c>
      <c r="B32" s="3" t="str">
        <f>HYPERLINK("https://megamarket.ru/catalog/details/holodilnik-indesit-its-4180-w-100027790037_19808/", "Холодильник Indesit ITS 4180 W белый")</f>
        <v>Холодильник Indesit ITS 4180 W белый</v>
      </c>
      <c r="C32" s="2">
        <v>30990</v>
      </c>
      <c r="D32" s="2">
        <v>4339</v>
      </c>
      <c r="E32" s="2">
        <v>14</v>
      </c>
    </row>
    <row r="33" spans="1:5" x14ac:dyDescent="0.25">
      <c r="A33" s="2">
        <v>2</v>
      </c>
      <c r="B33" s="3" t="str">
        <f>HYPERLINK("https://megamarket.ru/catalog/details/holodilnik-s-nizhney-morozilnoy-indesit-ds4200w-100022892046_31337/", "Холодильник Indesit DS4200W белый")</f>
        <v>Холодильник Indesit DS4200W белый</v>
      </c>
      <c r="C33" s="2">
        <v>29493</v>
      </c>
      <c r="D33" s="2">
        <v>4130</v>
      </c>
      <c r="E33" s="2">
        <v>14</v>
      </c>
    </row>
    <row r="34" spans="1:5" x14ac:dyDescent="0.25">
      <c r="A34" s="2">
        <v>1</v>
      </c>
      <c r="B34" s="3" t="str">
        <f>HYPERLINK("https://megamarket.ru/catalog/details/holodilnik-s-nizhney-morozilnoy-indesit-ds4200w-100022892046_19808/", "Холодильник Indesit DS4200W белый")</f>
        <v>Холодильник Indesit DS4200W белый</v>
      </c>
      <c r="C34" s="2">
        <v>28990</v>
      </c>
      <c r="D34" s="2">
        <v>4059</v>
      </c>
      <c r="E34" s="2">
        <v>14</v>
      </c>
    </row>
    <row r="35" spans="1:5" x14ac:dyDescent="0.25">
      <c r="A35" s="2">
        <v>3</v>
      </c>
      <c r="B35" s="3" t="str">
        <f>HYPERLINK("https://megamarket.ru/catalog/details/holodilnik-s-nizhney-morozilnoy-indesit-ds4200w-100022892046_14362/", "Холодильник Indesit DS4200W белый")</f>
        <v>Холодильник Indesit DS4200W белый</v>
      </c>
      <c r="C35" s="2">
        <v>28990</v>
      </c>
      <c r="D35" s="2">
        <v>4059</v>
      </c>
      <c r="E35" s="2">
        <v>14</v>
      </c>
    </row>
    <row r="36" spans="1:5" x14ac:dyDescent="0.25">
      <c r="A36" s="2">
        <v>3</v>
      </c>
      <c r="B36" s="3" t="str">
        <f>HYPERLINK("https://megamarket.ru/catalog/details/holodilnik-odnodvernyy-biryusa-50-100023595425_95104/", "Холодильник Бирюса 50 белый")</f>
        <v>Холодильник Бирюса 50 белый</v>
      </c>
      <c r="C36" s="2">
        <v>9770</v>
      </c>
      <c r="D36" s="2">
        <v>1369</v>
      </c>
      <c r="E36" s="2">
        <v>14</v>
      </c>
    </row>
    <row r="37" spans="1:5" x14ac:dyDescent="0.25">
      <c r="A37" s="2">
        <v>6</v>
      </c>
      <c r="B37" s="3" t="str">
        <f>HYPERLINK("https://megamarket.ru/catalog/details/holodilnik-odnodvernyy-biryusa-50-100023595425_1774/", "Холодильник Бирюса 50 белый")</f>
        <v>Холодильник Бирюса 50 белый</v>
      </c>
      <c r="C37" s="2">
        <v>9116</v>
      </c>
      <c r="D37" s="2">
        <v>1277</v>
      </c>
      <c r="E37" s="2">
        <v>14</v>
      </c>
    </row>
    <row r="38" spans="1:5" x14ac:dyDescent="0.25">
      <c r="A38" s="2">
        <v>1</v>
      </c>
      <c r="B38" s="3" t="str">
        <f>HYPERLINK("https://megamarket.ru/promo-page/details/#?slug=holodilnik-weissgauff-wrk-185-total-nofrost-inverter-black-g-chernyy-600016638890&amp;merchantId=92918", "Холодильник Weissgauff WRK 185 Total NoFrost Inverter Black G черный")</f>
        <v>Холодильник Weissgauff WRK 185 Total NoFrost Inverter Black G черный</v>
      </c>
      <c r="C38" s="2">
        <v>59440</v>
      </c>
      <c r="D38" s="2">
        <v>7728</v>
      </c>
      <c r="E38" s="2">
        <v>13</v>
      </c>
    </row>
    <row r="39" spans="1:5" x14ac:dyDescent="0.25">
      <c r="A39" s="2">
        <v>1</v>
      </c>
      <c r="B39" s="3" t="str">
        <f>HYPERLINK("https://megamarket.ru/promo-page/details/#?slug=holodilnik-weissgauff-wrk-185-total-nofrost-inverter-white-g-belyy-600016638704&amp;merchantId=92918", "Холодильник Weissgauff WRK 185 Total NoFrost Inverter White G белый")</f>
        <v>Холодильник Weissgauff WRK 185 Total NoFrost Inverter White G белый</v>
      </c>
      <c r="C39" s="2">
        <v>59440</v>
      </c>
      <c r="D39" s="2">
        <v>7728</v>
      </c>
      <c r="E39" s="2">
        <v>13</v>
      </c>
    </row>
    <row r="40" spans="1:5" x14ac:dyDescent="0.25">
      <c r="A40" s="2">
        <v>1</v>
      </c>
      <c r="B40" s="3" t="str">
        <f>HYPERLINK("https://megamarket.ru/promo-page/details/#?slug=holodilnik-weissgauff-wrk-185-total-nofrost-inverter-inox-serebristyy-600016638841&amp;merchantId=92918", "Холодильник Weissgauff WRK 185 Total NoFrost Inverter Inox серебристый")</f>
        <v>Холодильник Weissgauff WRK 185 Total NoFrost Inverter Inox серебристый</v>
      </c>
      <c r="C40" s="2">
        <v>53290</v>
      </c>
      <c r="D40" s="2">
        <v>6928</v>
      </c>
      <c r="E40" s="2">
        <v>13</v>
      </c>
    </row>
    <row r="41" spans="1:5" x14ac:dyDescent="0.25">
      <c r="A41" s="2">
        <v>3</v>
      </c>
      <c r="B41" s="3" t="str">
        <f>HYPERLINK("https://megamarket.ru/catalog/details/holodilnik-s-nizhney-morozilnoy-kameroy-haier-c2f636cwrg-100013284378_15389/", "Холодильник Haier C2F636CWRG белый")</f>
        <v>Холодильник Haier C2F636CWRG белый</v>
      </c>
      <c r="C41" s="2">
        <v>51999</v>
      </c>
      <c r="D41" s="2">
        <v>5720</v>
      </c>
      <c r="E41" s="2">
        <v>11</v>
      </c>
    </row>
    <row r="42" spans="1:5" x14ac:dyDescent="0.25">
      <c r="A42" s="2">
        <v>6</v>
      </c>
      <c r="B42" s="3" t="str">
        <f>HYPERLINK("https://megamarket.ru/catalog/details/holodilnik-haier-ce-f-537-asd-100028656699_3/", "Холодильник Haier CEF537ASD серебристый")</f>
        <v>Холодильник Haier CEF537ASD серебристый</v>
      </c>
      <c r="C42" s="2">
        <v>50999</v>
      </c>
      <c r="D42" s="2">
        <v>5610</v>
      </c>
      <c r="E42" s="2">
        <v>11</v>
      </c>
    </row>
    <row r="43" spans="1:5" x14ac:dyDescent="0.25">
      <c r="A43" s="2">
        <v>7</v>
      </c>
      <c r="B43" s="3" t="str">
        <f>HYPERLINK("https://megamarket.ru/catalog/details/holodilnik-haier-ce-f-537-asd-100028656699_15389/", "Холодильник Haier CEF537ASD серебристый")</f>
        <v>Холодильник Haier CEF537ASD серебристый</v>
      </c>
      <c r="C43" s="2">
        <v>50999</v>
      </c>
      <c r="D43" s="2">
        <v>5610</v>
      </c>
      <c r="E43" s="2">
        <v>11</v>
      </c>
    </row>
    <row r="44" spans="1:5" x14ac:dyDescent="0.25">
      <c r="A44" s="2">
        <v>4</v>
      </c>
      <c r="B44" s="3" t="str">
        <f>HYPERLINK("https://megamarket.ru/catalog/details/holodilnik-haier-cef535asd-100029710587_3/", "Холодильник Haier CEF535ASD серебристый")</f>
        <v>Холодильник Haier CEF535ASD серебристый</v>
      </c>
      <c r="C44" s="2">
        <v>45999</v>
      </c>
      <c r="D44" s="2">
        <v>5060</v>
      </c>
      <c r="E44" s="2">
        <v>11</v>
      </c>
    </row>
    <row r="45" spans="1:5" x14ac:dyDescent="0.25">
      <c r="A45" s="2">
        <v>7</v>
      </c>
      <c r="B45" s="3" t="str">
        <f>HYPERLINK("https://megamarket.ru/catalog/details/holodilnik-haier-cef535asd-100029710587_15389/", "Холодильник Haier CEF535ASD серебристый")</f>
        <v>Холодильник Haier CEF535ASD серебристый</v>
      </c>
      <c r="C45" s="2">
        <v>45999</v>
      </c>
      <c r="D45" s="2">
        <v>5060</v>
      </c>
      <c r="E45" s="2">
        <v>11</v>
      </c>
    </row>
    <row r="46" spans="1:5" x14ac:dyDescent="0.25">
      <c r="A46" s="2">
        <v>5</v>
      </c>
      <c r="B46" s="3" t="str">
        <f>HYPERLINK("https://megamarket.ru/catalog/details/holodilnik-beko-b5rcnk403zxbr-100028999668_3/", "Холодильник Beko B5RCNK403ZXBR серый")</f>
        <v>Холодильник Beko B5RCNK403ZXBR серый</v>
      </c>
      <c r="C46" s="2">
        <v>45445</v>
      </c>
      <c r="D46" s="2">
        <v>5000</v>
      </c>
      <c r="E46" s="2">
        <v>11</v>
      </c>
    </row>
    <row r="47" spans="1:5" x14ac:dyDescent="0.25">
      <c r="A47" s="2">
        <v>2</v>
      </c>
      <c r="B47" s="3" t="str">
        <f>HYPERLINK("https://megamarket.ru/catalog/details/holodilnik-beko-b5rcnk403zxbr-100028999668_99804/", "Холодильник Beko B5RCNK403ZXBR серый")</f>
        <v>Холодильник Beko B5RCNK403ZXBR серый</v>
      </c>
      <c r="C47" s="2">
        <v>44990</v>
      </c>
      <c r="D47" s="2">
        <v>4949</v>
      </c>
      <c r="E47" s="2">
        <v>11</v>
      </c>
    </row>
    <row r="48" spans="1:5" x14ac:dyDescent="0.25">
      <c r="A48" s="2">
        <v>7</v>
      </c>
      <c r="B48" s="3" t="str">
        <f>HYPERLINK("https://megamarket.ru/catalog/details/holodilnik-beko-b5rcnk403zwb-100028999669_99804/", "Холодильник Beko B5RCNK403ZWB черный, серый")</f>
        <v>Холодильник Beko B5RCNK403ZWB черный, серый</v>
      </c>
      <c r="C48" s="2">
        <v>44990</v>
      </c>
      <c r="D48" s="2">
        <v>4949</v>
      </c>
      <c r="E48" s="2">
        <v>11</v>
      </c>
    </row>
    <row r="49" spans="1:5" x14ac:dyDescent="0.25">
      <c r="A49" s="2">
        <v>3</v>
      </c>
      <c r="B49" s="3" t="str">
        <f>HYPERLINK("https://megamarket.ru/catalog/details/holodilnik-beko-b5rcnk403zw-100028999667_3/", "Холодильник Beko B5RCNK403ZW белый")</f>
        <v>Холодильник Beko B5RCNK403ZW белый</v>
      </c>
      <c r="C49" s="2">
        <v>44435</v>
      </c>
      <c r="D49" s="2">
        <v>4889</v>
      </c>
      <c r="E49" s="2">
        <v>11</v>
      </c>
    </row>
    <row r="50" spans="1:5" x14ac:dyDescent="0.25">
      <c r="A50" s="2">
        <v>2</v>
      </c>
      <c r="B50" s="3" t="str">
        <f>HYPERLINK("https://megamarket.ru/catalog/details/holodilnik-beko-b5rcnk403zw-100028999667_99804/", "Холодильник Beko B5RCNK403ZW белый")</f>
        <v>Холодильник Beko B5RCNK403ZW белый</v>
      </c>
      <c r="C50" s="2">
        <v>43990</v>
      </c>
      <c r="D50" s="2">
        <v>4839</v>
      </c>
      <c r="E50" s="2">
        <v>11</v>
      </c>
    </row>
    <row r="51" spans="1:5" x14ac:dyDescent="0.25">
      <c r="A51" s="2">
        <v>5</v>
      </c>
      <c r="B51" s="3" t="str">
        <f>HYPERLINK("https://megamarket.ru/catalog/details/holodilnik-beko-b3rcnk402hx-100028999663_99804/", "Холодильник Beko B3RCNK402HX серебристый")</f>
        <v>Холодильник Beko B3RCNK402HX серебристый</v>
      </c>
      <c r="C51" s="2">
        <v>39990</v>
      </c>
      <c r="D51" s="2">
        <v>4399</v>
      </c>
      <c r="E51" s="2">
        <v>11</v>
      </c>
    </row>
    <row r="52" spans="1:5" x14ac:dyDescent="0.25">
      <c r="A52" s="2">
        <v>4</v>
      </c>
      <c r="B52" s="3" t="str">
        <f>HYPERLINK("https://megamarket.ru/catalog/details/holodilnik-beko-b3drcnk402hw-100030124734_99804/", "Холодильник Beko B3DRCNK402HW белый")</f>
        <v>Холодильник Beko B3DRCNK402HW белый</v>
      </c>
      <c r="C52" s="2">
        <v>38990</v>
      </c>
      <c r="D52" s="2">
        <v>4289</v>
      </c>
      <c r="E52" s="2">
        <v>11</v>
      </c>
    </row>
    <row r="53" spans="1:5" x14ac:dyDescent="0.25">
      <c r="A53" s="2">
        <v>3</v>
      </c>
      <c r="B53" s="3" t="str">
        <f>HYPERLINK("https://megamarket.ru/catalog/details/holodilnik-indesit-itr-5200-s-100028129131_99804/", "Холодильник Indesit ITR 5200 S серебристый")</f>
        <v>Холодильник Indesit ITR 5200 S серебристый</v>
      </c>
      <c r="C53" s="2">
        <v>36990</v>
      </c>
      <c r="D53" s="2">
        <v>4069</v>
      </c>
      <c r="E53" s="2">
        <v>11</v>
      </c>
    </row>
    <row r="54" spans="1:5" x14ac:dyDescent="0.25">
      <c r="A54" s="2">
        <v>7</v>
      </c>
      <c r="B54" s="3" t="str">
        <f>HYPERLINK("https://megamarket.ru/catalog/details/holodilnik-indesit-itr-5180-s-100028129129_99804/", "Холодильник Indesit ITR 5180 S серебристый")</f>
        <v>Холодильник Indesit ITR 5180 S серебристый</v>
      </c>
      <c r="C54" s="2">
        <v>34990</v>
      </c>
      <c r="D54" s="2">
        <v>3849</v>
      </c>
      <c r="E54" s="2">
        <v>11</v>
      </c>
    </row>
    <row r="55" spans="1:5" x14ac:dyDescent="0.25">
      <c r="A55" s="2">
        <v>2</v>
      </c>
      <c r="B55" s="3" t="str">
        <f>HYPERLINK("https://megamarket.ru/catalog/details/holodilnik-indesit-itr-5200-w-100028287619_99804/", "Холодильник Indesit ITR 5200 W белый")</f>
        <v>Холодильник Indesit ITR 5200 W белый</v>
      </c>
      <c r="C55" s="2">
        <v>33990</v>
      </c>
      <c r="D55" s="2">
        <v>3739</v>
      </c>
      <c r="E55" s="2">
        <v>11</v>
      </c>
    </row>
    <row r="56" spans="1:5" x14ac:dyDescent="0.25">
      <c r="A56" s="2">
        <v>2</v>
      </c>
      <c r="B56" s="3" t="str">
        <f>HYPERLINK("https://megamarket.ru/catalog/details/holodilnik-indesit-itr-4200-s-100028287618_99804/", "Холодильник Indesit ITR 4200 S серебристый")</f>
        <v>Холодильник Indesit ITR 4200 S серебристый</v>
      </c>
      <c r="C56" s="2">
        <v>33990</v>
      </c>
      <c r="D56" s="2">
        <v>3739</v>
      </c>
      <c r="E56" s="2">
        <v>11</v>
      </c>
    </row>
    <row r="57" spans="1:5" x14ac:dyDescent="0.25">
      <c r="A57" s="2">
        <v>7</v>
      </c>
      <c r="B57" s="3" t="str">
        <f>HYPERLINK("https://megamarket.ru/catalog/details/holodilnik-beko-rcnk310e20vw-100028285953_99804/", "Холодильник Beko RCNK310E20VW белый")</f>
        <v>Холодильник Beko RCNK310E20VW белый</v>
      </c>
      <c r="C57" s="2">
        <v>33990</v>
      </c>
      <c r="D57" s="2">
        <v>3739</v>
      </c>
      <c r="E57" s="2">
        <v>11</v>
      </c>
    </row>
    <row r="58" spans="1:5" x14ac:dyDescent="0.25">
      <c r="A58" s="2">
        <v>2</v>
      </c>
      <c r="B58" s="3" t="str">
        <f>HYPERLINK("https://megamarket.ru/catalog/details/holodilnik-indesit-itr-4200-w-white-100028173780_3/", "Холодильник Indesit ITR 4200 W белый")</f>
        <v>Холодильник Indesit ITR 4200 W белый</v>
      </c>
      <c r="C58" s="2">
        <v>33324</v>
      </c>
      <c r="D58" s="2">
        <v>3667</v>
      </c>
      <c r="E58" s="2">
        <v>11</v>
      </c>
    </row>
    <row r="59" spans="1:5" x14ac:dyDescent="0.25">
      <c r="A59" s="2">
        <v>3</v>
      </c>
      <c r="B59" s="3" t="str">
        <f>HYPERLINK("https://megamarket.ru/catalog/details/holodilnik-indesit-itr-4200-w-white-100028173780_15389/", "Холодильник Indesit ITR 4200 W белый")</f>
        <v>Холодильник Indesit ITR 4200 W белый</v>
      </c>
      <c r="C59" s="2">
        <v>33324</v>
      </c>
      <c r="D59" s="2">
        <v>3667</v>
      </c>
      <c r="E59" s="2">
        <v>11</v>
      </c>
    </row>
    <row r="60" spans="1:5" x14ac:dyDescent="0.25">
      <c r="A60" s="2">
        <v>1</v>
      </c>
      <c r="B60" s="3" t="str">
        <f>HYPERLINK("https://megamarket.ru/catalog/details/holodilnik-indesit-itr-4200-w-white-100028173780_99804/", "Холодильник Indesit ITR 4200 W белый")</f>
        <v>Холодильник Indesit ITR 4200 W белый</v>
      </c>
      <c r="C60" s="2">
        <v>32990</v>
      </c>
      <c r="D60" s="2">
        <v>3629</v>
      </c>
      <c r="E60" s="2">
        <v>11</v>
      </c>
    </row>
    <row r="61" spans="1:5" x14ac:dyDescent="0.25">
      <c r="A61" s="2">
        <v>5</v>
      </c>
      <c r="B61" s="3" t="str">
        <f>HYPERLINK("https://megamarket.ru/catalog/details/holodilnik-indesit-itr-4180-s-100028129128_99804/", "Холодильник Indesit ITR 4180 S серебристый")</f>
        <v>Холодильник Indesit ITR 4180 S серебристый</v>
      </c>
      <c r="C61" s="2">
        <v>31990</v>
      </c>
      <c r="D61" s="2">
        <v>3519</v>
      </c>
      <c r="E61" s="2">
        <v>11</v>
      </c>
    </row>
    <row r="62" spans="1:5" x14ac:dyDescent="0.25">
      <c r="A62" s="2">
        <v>1</v>
      </c>
      <c r="B62" s="3" t="str">
        <f>HYPERLINK("https://megamarket.ru/catalog/details/holodilnik-indesit-itr-4180-w-white-100028092381_3/", "Холодильник Indesit ITR 4180 W белый")</f>
        <v>Холодильник Indesit ITR 4180 W белый</v>
      </c>
      <c r="C62" s="2">
        <v>31304</v>
      </c>
      <c r="D62" s="2">
        <v>3445</v>
      </c>
      <c r="E62" s="2">
        <v>11</v>
      </c>
    </row>
    <row r="63" spans="1:5" x14ac:dyDescent="0.25">
      <c r="A63" s="2">
        <v>1</v>
      </c>
      <c r="B63" s="3" t="str">
        <f>HYPERLINK("https://megamarket.ru/catalog/details/holodilnik-indesit-itr-4160-w-white-100028092380_3/", "Холодильник Indesit ITR 4160 W белый")</f>
        <v>Холодильник Indesit ITR 4160 W белый</v>
      </c>
      <c r="C63" s="2">
        <v>30293</v>
      </c>
      <c r="D63" s="2">
        <v>3333</v>
      </c>
      <c r="E63" s="2">
        <v>11</v>
      </c>
    </row>
    <row r="64" spans="1:5" x14ac:dyDescent="0.25">
      <c r="A64" s="2">
        <v>2</v>
      </c>
      <c r="B64" s="3" t="str">
        <f>HYPERLINK("https://megamarket.ru/catalog/details/holodilnik-indesit-itr-4160-w-white-100028092380_15389/", "Холодильник Indesit ITR 4160 W белый")</f>
        <v>Холодильник Indesit ITR 4160 W белый</v>
      </c>
      <c r="C64" s="2">
        <v>30293</v>
      </c>
      <c r="D64" s="2">
        <v>3333</v>
      </c>
      <c r="E64" s="2">
        <v>11</v>
      </c>
    </row>
    <row r="65" spans="1:5" x14ac:dyDescent="0.25">
      <c r="A65" s="2">
        <v>4</v>
      </c>
      <c r="B65" s="3" t="str">
        <f>HYPERLINK("https://megamarket.ru/catalog/details/holodilnik-s-nizhney-morozilnoy-indesit-ds4200w-100022892046_3/", "Холодильник Indesit DS4200W белый")</f>
        <v>Холодильник Indesit DS4200W белый</v>
      </c>
      <c r="C65" s="2">
        <v>29283</v>
      </c>
      <c r="D65" s="2">
        <v>3222</v>
      </c>
      <c r="E65" s="2">
        <v>11</v>
      </c>
    </row>
    <row r="66" spans="1:5" x14ac:dyDescent="0.25">
      <c r="A66" s="2">
        <v>7</v>
      </c>
      <c r="B66" s="3" t="str">
        <f>HYPERLINK("https://megamarket.ru/catalog/details/holodilnik-s-nizhney-morozilnoy-indesit-ds4200w-100022892046_15389/", "Холодильник Indesit DS4200W белый")</f>
        <v>Холодильник Indesit DS4200W белый</v>
      </c>
      <c r="C66" s="2">
        <v>29283</v>
      </c>
      <c r="D66" s="2">
        <v>3222</v>
      </c>
      <c r="E66" s="2">
        <v>11</v>
      </c>
    </row>
    <row r="67" spans="1:5" x14ac:dyDescent="0.25">
      <c r="A67" s="2">
        <v>5</v>
      </c>
      <c r="B67" s="3" t="str">
        <f>HYPERLINK("https://megamarket.ru/catalog/details/holodilnik-s-nizhney-morozilnoy-indesit-ds4200w-100022892046_99804/", "Холодильник Indesit DS4200W белый")</f>
        <v>Холодильник Indesit DS4200W белый</v>
      </c>
      <c r="C67" s="2">
        <v>28990</v>
      </c>
      <c r="D67" s="2">
        <v>3189</v>
      </c>
      <c r="E67" s="2">
        <v>11</v>
      </c>
    </row>
    <row r="68" spans="1:5" x14ac:dyDescent="0.25">
      <c r="A68" s="2">
        <v>1</v>
      </c>
      <c r="B68" s="3" t="str">
        <f>HYPERLINK("https://megamarket.ru/catalog/details/holodilnik-s-nizhney-morozilnoy-indesit-ds4180w-100022891924_99804/", "Холодильник Indesit DS4180W белый")</f>
        <v>Холодильник Indesit DS4180W белый</v>
      </c>
      <c r="C68" s="2">
        <v>25990</v>
      </c>
      <c r="D68" s="2">
        <v>2859</v>
      </c>
      <c r="E68" s="2">
        <v>11</v>
      </c>
    </row>
    <row r="69" spans="1:5" x14ac:dyDescent="0.25">
      <c r="A69" s="2">
        <v>1</v>
      </c>
      <c r="B69" s="3" t="str">
        <f>HYPERLINK("https://megamarket.ru/catalog/details/holodilnik-s-nizhney-morozilnoy-kameroy-beko-rcsk-270m20-w-100023587808_99804/", "Холодильник Beko RCSK 270M20 W белый")</f>
        <v>Холодильник Beko RCSK 270M20 W белый</v>
      </c>
      <c r="C69" s="2">
        <v>25990</v>
      </c>
      <c r="D69" s="2">
        <v>2859</v>
      </c>
      <c r="E69" s="2">
        <v>11</v>
      </c>
    </row>
    <row r="70" spans="1:5" x14ac:dyDescent="0.25">
      <c r="A70" s="2">
        <v>5</v>
      </c>
      <c r="B70" s="3" t="str">
        <f>HYPERLINK("https://megamarket.ru/catalog/details/holodilnik-s-nizhney-morozilnoy-indesit-ds4180w-100022891924_1062/", "Холодильник Indesit DS4180W белый")</f>
        <v>Холодильник Indesit DS4180W белый</v>
      </c>
      <c r="C70" s="2">
        <v>25990</v>
      </c>
      <c r="D70" s="2">
        <v>2859</v>
      </c>
      <c r="E70" s="2">
        <v>11</v>
      </c>
    </row>
    <row r="71" spans="1:5" x14ac:dyDescent="0.25">
      <c r="A71" s="2">
        <v>1</v>
      </c>
      <c r="B71" s="3" t="str">
        <f>HYPERLINK("https://megamarket.ru/catalog/details/holodilnik-s-nizhney-morozilnoy-indesit-ds4160w-100022892095_99804/", "Холодильник Indesit DS4160W белый")</f>
        <v>Холодильник Indesit DS4160W белый</v>
      </c>
      <c r="C71" s="2">
        <v>24990</v>
      </c>
      <c r="D71" s="2">
        <v>2749</v>
      </c>
      <c r="E71" s="2">
        <v>11</v>
      </c>
    </row>
    <row r="72" spans="1:5" x14ac:dyDescent="0.25">
      <c r="A72" s="2">
        <v>2</v>
      </c>
      <c r="B72" s="3" t="str">
        <f>HYPERLINK("https://megamarket.ru/catalog/details/holodilnik-s-nizhney-morozilnoy-kameroy-indesit-es-16-100015106825_99804/", "Холодильник Indesit ES 16 белый")</f>
        <v>Холодильник Indesit ES 16 белый</v>
      </c>
      <c r="C72" s="2">
        <v>24990</v>
      </c>
      <c r="D72" s="2">
        <v>2749</v>
      </c>
      <c r="E72" s="2">
        <v>11</v>
      </c>
    </row>
    <row r="73" spans="1:5" x14ac:dyDescent="0.25">
      <c r="A73" s="2">
        <v>4</v>
      </c>
      <c r="B73" s="3" t="str">
        <f>HYPERLINK("https://megamarket.ru/catalog/details/holodilnik-s-verhney-morozilnoy-kameroy-indesit-tia16-100000012525_99804/", "Холодильник Indesit TIA16 белый")</f>
        <v>Холодильник Indesit TIA16 белый</v>
      </c>
      <c r="C73" s="2">
        <v>23990</v>
      </c>
      <c r="D73" s="2">
        <v>2639</v>
      </c>
      <c r="E73" s="2">
        <v>11</v>
      </c>
    </row>
    <row r="74" spans="1:5" x14ac:dyDescent="0.25">
      <c r="A74" s="2">
        <v>4</v>
      </c>
      <c r="B74" s="3" t="str">
        <f>HYPERLINK("https://megamarket.ru/catalog/details/holodilnik-odnodvernyy-biryusa-b-70-belyy-100024244284_99804/", "Холодильник Бирюса Б-70 белый")</f>
        <v>Холодильник Бирюса Б-70 белый</v>
      </c>
      <c r="C74" s="2">
        <v>10550</v>
      </c>
      <c r="D74" s="2">
        <v>1161</v>
      </c>
      <c r="E74" s="2">
        <v>11</v>
      </c>
    </row>
    <row r="75" spans="1:5" x14ac:dyDescent="0.25">
      <c r="A75" s="2">
        <v>6</v>
      </c>
      <c r="B75" s="3" t="str">
        <f>HYPERLINK("https://megamarket.ru/catalog/details/holodilnik-sunwind-sco054-white-100031365653_99804/", "Холодильник Sunwind SCO054 белый")</f>
        <v>Холодильник Sunwind SCO054 белый</v>
      </c>
      <c r="C75" s="2">
        <v>8490</v>
      </c>
      <c r="D75" s="2">
        <v>934</v>
      </c>
      <c r="E75" s="2">
        <v>11</v>
      </c>
    </row>
    <row r="76" spans="1:5" x14ac:dyDescent="0.25">
      <c r="A76" s="2">
        <v>2</v>
      </c>
      <c r="B76" s="3" t="str">
        <f>HYPERLINK("https://megamarket.ru/catalog/details/holodilnik-odnodvernyy-biryusa-50-100023595425_99804/", "Холодильник Бирюса 50 белый")</f>
        <v>Холодильник Бирюса 50 белый</v>
      </c>
      <c r="C76" s="2">
        <v>8360</v>
      </c>
      <c r="D76" s="2">
        <v>920</v>
      </c>
      <c r="E76" s="2">
        <v>11</v>
      </c>
    </row>
    <row r="77" spans="1:5" x14ac:dyDescent="0.25">
      <c r="A77" s="2">
        <v>5</v>
      </c>
      <c r="B77" s="3" t="str">
        <f>HYPERLINK("https://megamarket.ru/catalog/details/holodilnik-haier-hrf-541dm7ru-silver-100027155777_82253/", "Холодильник Haier HRF-541DM7RU серебристый")</f>
        <v>Холодильник Haier HRF-541DM7RU серебристый</v>
      </c>
      <c r="C77" s="2">
        <v>94999</v>
      </c>
      <c r="D77" s="2">
        <v>8550</v>
      </c>
      <c r="E77" s="2">
        <v>9</v>
      </c>
    </row>
    <row r="78" spans="1:5" x14ac:dyDescent="0.25">
      <c r="A78" s="2">
        <v>5</v>
      </c>
      <c r="B78" s="3" t="str">
        <f>HYPERLINK("https://megamarket.ru/catalog/details/holodilnik-haier-cef535asg-100029400090_82253/", "Холодильник Haier CEF535ASG серебристый")</f>
        <v>Холодильник Haier CEF535ASG серебристый</v>
      </c>
      <c r="C78" s="2">
        <v>74990</v>
      </c>
      <c r="D78" s="2">
        <v>6750</v>
      </c>
      <c r="E78" s="2">
        <v>9</v>
      </c>
    </row>
    <row r="79" spans="1:5" x14ac:dyDescent="0.25">
      <c r="A79" s="2">
        <v>5</v>
      </c>
      <c r="B79" s="3" t="str">
        <f>HYPERLINK("https://megamarket.ru/catalog/details/holodilnik-s-nizhney-morozilnoy-kameroy-haier-c2f637cfmv-100000012691_82253/", "Холодильник Haier C2F637CFMV серый")</f>
        <v>Холодильник Haier C2F637CFMV серый</v>
      </c>
      <c r="C79" s="2">
        <v>59999</v>
      </c>
      <c r="D79" s="2">
        <v>5400</v>
      </c>
      <c r="E79" s="2">
        <v>9</v>
      </c>
    </row>
    <row r="80" spans="1:5" x14ac:dyDescent="0.25">
      <c r="A80" s="2">
        <v>6</v>
      </c>
      <c r="B80" s="3" t="str">
        <f>HYPERLINK("https://megamarket.ru/catalog/details/holodilnik-s-nizhney-morozilnoy-kameroy-haier-c2f636cxmv-100000012690_82253/", "Холодильник Haier C2F636CXMV серый")</f>
        <v>Холодильник Haier C2F636CXMV серый</v>
      </c>
      <c r="C80" s="2">
        <v>57999</v>
      </c>
      <c r="D80" s="2">
        <v>5220</v>
      </c>
      <c r="E80" s="2">
        <v>9</v>
      </c>
    </row>
    <row r="81" spans="1:5" x14ac:dyDescent="0.25">
      <c r="A81" s="2">
        <v>4</v>
      </c>
      <c r="B81" s="3" t="str">
        <f>HYPERLINK("https://megamarket.ru/catalog/details/holodilnik-s-nizhney-morozilnoy-kameroy-haier-c2f637cfmv-100000012691_73547/", "Холодильник Haier C2F637CFMV серый")</f>
        <v>Холодильник Haier C2F637CFMV серый</v>
      </c>
      <c r="C81" s="2">
        <v>59990</v>
      </c>
      <c r="D81" s="2">
        <v>4800</v>
      </c>
      <c r="E81" s="2">
        <v>8</v>
      </c>
    </row>
    <row r="82" spans="1:5" x14ac:dyDescent="0.25">
      <c r="A82" s="2">
        <v>6</v>
      </c>
      <c r="B82" s="3" t="str">
        <f>HYPERLINK("https://megamarket.ru/catalog/details/holodilnik-haier-c2f637cwrg-100029710588_79712/", "Холодильник Haier C2F637CWRG белый")</f>
        <v>Холодильник Haier C2F637CWRG белый</v>
      </c>
      <c r="C82" s="2">
        <v>55999</v>
      </c>
      <c r="D82" s="2">
        <v>4480</v>
      </c>
      <c r="E82" s="2">
        <v>8</v>
      </c>
    </row>
    <row r="83" spans="1:5" x14ac:dyDescent="0.25">
      <c r="A83" s="2">
        <v>4</v>
      </c>
      <c r="B83" s="3" t="str">
        <f>HYPERLINK("https://megamarket.ru/catalog/details/holodilnik-s-nizhney-morozilnoy-kameroy-haier-c2f636cwrg-100013284378_49125/", "Холодильник Haier C2F636CWRG белый")</f>
        <v>Холодильник Haier C2F636CWRG белый</v>
      </c>
      <c r="C83" s="2">
        <v>51999</v>
      </c>
      <c r="D83" s="2">
        <v>4160</v>
      </c>
      <c r="E83" s="2">
        <v>8</v>
      </c>
    </row>
    <row r="84" spans="1:5" x14ac:dyDescent="0.25">
      <c r="A84" s="2">
        <v>7</v>
      </c>
      <c r="B84" s="3" t="str">
        <f>HYPERLINK("https://megamarket.ru/catalog/details/holodilnik-beko-b3rcnk402hx-100028999663_16125/", "Холодильник Beko B3RCNK402HX серебристый")</f>
        <v>Холодильник Beko B3RCNK402HX серебристый</v>
      </c>
      <c r="C84" s="2">
        <v>39990</v>
      </c>
      <c r="D84" s="2">
        <v>3200</v>
      </c>
      <c r="E84" s="2">
        <v>8</v>
      </c>
    </row>
    <row r="85" spans="1:5" x14ac:dyDescent="0.25">
      <c r="A85" s="2">
        <v>6</v>
      </c>
      <c r="B85" s="3" t="str">
        <f>HYPERLINK("https://megamarket.ru/catalog/details/holodilnik-s-nizhney-morozilnoy-kameroy-indesit-ds-4160-s-100015106645_79712/", "Холодильник Indesit DS 4160 S серебристый")</f>
        <v>Холодильник Indesit DS 4160 S серебристый</v>
      </c>
      <c r="C85" s="2">
        <v>29680</v>
      </c>
      <c r="D85" s="2">
        <v>2375</v>
      </c>
      <c r="E85" s="2">
        <v>8</v>
      </c>
    </row>
    <row r="86" spans="1:5" x14ac:dyDescent="0.25">
      <c r="A86" s="2">
        <v>2</v>
      </c>
      <c r="B86" s="3" t="str">
        <f>HYPERLINK("https://megamarket.ru/catalog/details/holodilnik-indesit-itr-4160-w-white-100028092380_89035/", "Холодильник Indesit ITR 4160 W белый")</f>
        <v>Холодильник Indesit ITR 4160 W белый</v>
      </c>
      <c r="C86" s="2">
        <v>29300</v>
      </c>
      <c r="D86" s="2">
        <v>2344</v>
      </c>
      <c r="E86" s="2">
        <v>8</v>
      </c>
    </row>
    <row r="87" spans="1:5" x14ac:dyDescent="0.25">
      <c r="A87" s="2">
        <v>1</v>
      </c>
      <c r="B87" s="3" t="str">
        <f>HYPERLINK("https://megamarket.ru/catalog/details/holodilnik-s-nizhney-morozilnoy-kameroy-indesit-ds-4160-s-100015106645_89035/", "Холодильник Indesit DS 4160 S серебристый")</f>
        <v>Холодильник Indesit DS 4160 S серебристый</v>
      </c>
      <c r="C87" s="2">
        <v>28699</v>
      </c>
      <c r="D87" s="2">
        <v>2296</v>
      </c>
      <c r="E87" s="2">
        <v>8</v>
      </c>
    </row>
    <row r="88" spans="1:5" x14ac:dyDescent="0.25">
      <c r="A88" s="2">
        <v>3</v>
      </c>
      <c r="B88" s="3" t="str">
        <f>HYPERLINK("https://megamarket.ru/catalog/details/holodilnik-s-verhney-morozilnoy-kameroy-indesit-tia16-100000012525_80892/", "Холодильник Indesit TIA16 белый")</f>
        <v>Холодильник Indesit TIA16 белый</v>
      </c>
      <c r="C88" s="2">
        <v>27070</v>
      </c>
      <c r="D88" s="2">
        <v>2166</v>
      </c>
      <c r="E88" s="2">
        <v>8</v>
      </c>
    </row>
    <row r="89" spans="1:5" x14ac:dyDescent="0.25">
      <c r="A89" s="2">
        <v>6</v>
      </c>
      <c r="B89" s="3" t="str">
        <f>HYPERLINK("https://megamarket.ru/catalog/details/holodilnik-s-nizhney-morozilnoy-kameroy-haier-c2f636cfrg-100013284383_83075/", "Холодильник Haier C2F636CFRG серебристый")</f>
        <v>Холодильник Haier C2F636CFRG серебристый</v>
      </c>
      <c r="C89" s="2">
        <v>54999</v>
      </c>
      <c r="D89" s="2">
        <v>3300</v>
      </c>
      <c r="E89" s="2">
        <v>6</v>
      </c>
    </row>
    <row r="90" spans="1:5" x14ac:dyDescent="0.25">
      <c r="A90" s="2">
        <v>6</v>
      </c>
      <c r="B90" s="3" t="str">
        <f>HYPERLINK("https://megamarket.ru/catalog/details/holodilnik-candy-ccrn-6200-s-600004681049_57265/", "Холодильник Candy CCRN 6200 S серебристый")</f>
        <v>Холодильник Candy CCRN 6200 S серебристый</v>
      </c>
      <c r="C90" s="2">
        <v>35990</v>
      </c>
      <c r="D90" s="2">
        <v>2160</v>
      </c>
      <c r="E90" s="2">
        <v>6</v>
      </c>
    </row>
    <row r="91" spans="1:5" x14ac:dyDescent="0.25">
      <c r="A91" s="2">
        <v>7</v>
      </c>
      <c r="B91" s="3" t="str">
        <f>HYPERLINK("https://megamarket.ru/catalog/details/holodilnik-beko-rcnk335e20vw-100028285952_57265/", "Холодильник Beko RCNK335E20VW белый")</f>
        <v>Холодильник Beko RCNK335E20VW белый</v>
      </c>
      <c r="C91" s="2">
        <v>35990</v>
      </c>
      <c r="D91" s="2">
        <v>2160</v>
      </c>
      <c r="E91" s="2">
        <v>6</v>
      </c>
    </row>
  </sheetData>
  <autoFilter ref="A1:E91" xr:uid="{00000000-0009-0000-0000-000000000000}">
    <sortState xmlns:xlrd2="http://schemas.microsoft.com/office/spreadsheetml/2017/richdata2" ref="A2:E91">
      <sortCondition descending="1" ref="E1:E9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</cp:lastModifiedBy>
  <dcterms:created xsi:type="dcterms:W3CDTF">2024-04-13T13:26:14Z</dcterms:created>
  <dcterms:modified xsi:type="dcterms:W3CDTF">2024-04-13T13:28:43Z</dcterms:modified>
</cp:coreProperties>
</file>