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ACKUP 10-7-2020\Documents\Navsari Crematorium\"/>
    </mc:Choice>
  </mc:AlternateContent>
  <bookViews>
    <workbookView xWindow="0" yWindow="0" windowWidth="20490" windowHeight="7755" activeTab="2"/>
  </bookViews>
  <sheets>
    <sheet name="Abstract" sheetId="4" r:id="rId1"/>
    <sheet name="MB" sheetId="1" r:id="rId2"/>
    <sheet name="BBD" sheetId="2" r:id="rId3"/>
  </sheets>
  <definedNames>
    <definedName name="_xlnm.Print_Area" localSheetId="2">BBD!$A$1:$O$167</definedName>
    <definedName name="_xlnm.Print_Area" localSheetId="1">MB!$A$1:$I$193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1" i="1" l="1"/>
  <c r="H192" i="1" s="1"/>
  <c r="H190" i="1"/>
  <c r="H189" i="1"/>
  <c r="H188" i="1"/>
  <c r="H187" i="1"/>
  <c r="C14" i="4"/>
  <c r="H11" i="1"/>
  <c r="H10" i="1"/>
  <c r="H9" i="1"/>
  <c r="O163" i="2"/>
  <c r="N163" i="2"/>
  <c r="M163" i="2"/>
  <c r="K163" i="2"/>
  <c r="H163" i="2"/>
  <c r="J163" i="2" s="1"/>
  <c r="L163" i="2" s="1"/>
  <c r="H162" i="2"/>
  <c r="H161" i="2"/>
  <c r="H160" i="2"/>
  <c r="H159" i="2"/>
  <c r="H157" i="2"/>
  <c r="H158" i="2"/>
  <c r="H75" i="1"/>
  <c r="H79" i="1" s="1"/>
  <c r="M103" i="1"/>
  <c r="H96" i="1"/>
  <c r="F125" i="1"/>
  <c r="F126" i="1" s="1"/>
  <c r="F127" i="1" s="1"/>
  <c r="F128" i="1" s="1"/>
  <c r="F193" i="1" l="1"/>
  <c r="H193" i="1" s="1"/>
  <c r="K16" i="4"/>
  <c r="H95" i="1"/>
  <c r="Q91" i="1"/>
  <c r="S91" i="1" s="1"/>
  <c r="H143" i="1"/>
  <c r="H154" i="1"/>
  <c r="H153" i="1"/>
  <c r="O162" i="2"/>
  <c r="N162" i="2"/>
  <c r="M162" i="2"/>
  <c r="K162" i="2"/>
  <c r="J162" i="2"/>
  <c r="L162" i="2" s="1"/>
  <c r="O161" i="2"/>
  <c r="N161" i="2"/>
  <c r="M161" i="2"/>
  <c r="K161" i="2"/>
  <c r="J161" i="2"/>
  <c r="L161" i="2" s="1"/>
  <c r="O160" i="2"/>
  <c r="N160" i="2"/>
  <c r="M160" i="2"/>
  <c r="K160" i="2"/>
  <c r="J160" i="2"/>
  <c r="L160" i="2" s="1"/>
  <c r="O159" i="2"/>
  <c r="N159" i="2"/>
  <c r="M159" i="2"/>
  <c r="K159" i="2"/>
  <c r="J159" i="2"/>
  <c r="L159" i="2" s="1"/>
  <c r="J158" i="2"/>
  <c r="K158" i="2" s="1"/>
  <c r="J157" i="2"/>
  <c r="O157" i="2" s="1"/>
  <c r="H156" i="2"/>
  <c r="J156" i="2" s="1"/>
  <c r="O156" i="2" s="1"/>
  <c r="H155" i="2"/>
  <c r="J155" i="2" s="1"/>
  <c r="L155" i="2" s="1"/>
  <c r="O158" i="2"/>
  <c r="N158" i="2"/>
  <c r="M158" i="2"/>
  <c r="N157" i="2"/>
  <c r="M157" i="2"/>
  <c r="K157" i="2"/>
  <c r="N156" i="2"/>
  <c r="M156" i="2"/>
  <c r="K156" i="2"/>
  <c r="O155" i="2"/>
  <c r="N155" i="2"/>
  <c r="M155" i="2"/>
  <c r="K155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78" i="1"/>
  <c r="H77" i="1"/>
  <c r="H76" i="1"/>
  <c r="H74" i="1"/>
  <c r="H73" i="1"/>
  <c r="H72" i="1"/>
  <c r="H71" i="1"/>
  <c r="L156" i="2" l="1"/>
  <c r="L157" i="2"/>
  <c r="L158" i="2"/>
  <c r="C22" i="4"/>
  <c r="K22" i="4"/>
  <c r="K15" i="4"/>
  <c r="K14" i="4"/>
  <c r="K21" i="4"/>
  <c r="C21" i="4"/>
  <c r="K20" i="4"/>
  <c r="C20" i="4"/>
  <c r="K19" i="4"/>
  <c r="C19" i="4"/>
  <c r="K18" i="4"/>
  <c r="C18" i="4"/>
  <c r="K17" i="4"/>
  <c r="C17" i="4"/>
  <c r="H104" i="1"/>
  <c r="H102" i="1"/>
  <c r="H101" i="1"/>
  <c r="C13" i="4"/>
  <c r="K13" i="4"/>
  <c r="K12" i="4"/>
  <c r="C12" i="4"/>
  <c r="C11" i="4"/>
  <c r="K11" i="4"/>
  <c r="C10" i="4"/>
  <c r="K10" i="4"/>
  <c r="K9" i="4"/>
  <c r="C9" i="4"/>
  <c r="H103" i="1" l="1"/>
  <c r="K23" i="4"/>
  <c r="H182" i="1" l="1"/>
  <c r="H183" i="1" s="1"/>
  <c r="F184" i="1" s="1"/>
  <c r="H184" i="1" s="1"/>
  <c r="E156" i="1"/>
  <c r="Q121" i="2"/>
  <c r="O152" i="2"/>
  <c r="N152" i="2"/>
  <c r="M152" i="2"/>
  <c r="H152" i="2"/>
  <c r="J152" i="2" s="1"/>
  <c r="L152" i="2" s="1"/>
  <c r="O151" i="2"/>
  <c r="N151" i="2"/>
  <c r="L151" i="2"/>
  <c r="H151" i="2"/>
  <c r="J151" i="2" s="1"/>
  <c r="M151" i="2" s="1"/>
  <c r="O150" i="2"/>
  <c r="N150" i="2"/>
  <c r="M150" i="2"/>
  <c r="H150" i="2"/>
  <c r="J150" i="2" s="1"/>
  <c r="L150" i="2" s="1"/>
  <c r="O149" i="2"/>
  <c r="N149" i="2"/>
  <c r="L149" i="2"/>
  <c r="H149" i="2"/>
  <c r="J149" i="2" s="1"/>
  <c r="M149" i="2" s="1"/>
  <c r="O148" i="2"/>
  <c r="N148" i="2"/>
  <c r="M148" i="2"/>
  <c r="H148" i="2"/>
  <c r="J148" i="2" s="1"/>
  <c r="L148" i="2" s="1"/>
  <c r="O147" i="2"/>
  <c r="N147" i="2"/>
  <c r="L147" i="2"/>
  <c r="H147" i="2"/>
  <c r="J147" i="2" s="1"/>
  <c r="M147" i="2" s="1"/>
  <c r="O146" i="2"/>
  <c r="N146" i="2"/>
  <c r="M146" i="2"/>
  <c r="H146" i="2"/>
  <c r="J146" i="2" s="1"/>
  <c r="L146" i="2" s="1"/>
  <c r="O145" i="2"/>
  <c r="N145" i="2"/>
  <c r="L145" i="2"/>
  <c r="H145" i="2"/>
  <c r="J145" i="2" s="1"/>
  <c r="M145" i="2" s="1"/>
  <c r="O144" i="2"/>
  <c r="N144" i="2"/>
  <c r="M144" i="2"/>
  <c r="H144" i="2"/>
  <c r="J144" i="2" s="1"/>
  <c r="L144" i="2" s="1"/>
  <c r="O143" i="2"/>
  <c r="N143" i="2"/>
  <c r="L143" i="2"/>
  <c r="H143" i="2"/>
  <c r="J143" i="2" s="1"/>
  <c r="M143" i="2" s="1"/>
  <c r="O142" i="2"/>
  <c r="N142" i="2"/>
  <c r="M142" i="2"/>
  <c r="H142" i="2"/>
  <c r="J142" i="2" s="1"/>
  <c r="L142" i="2" s="1"/>
  <c r="O141" i="2"/>
  <c r="N141" i="2"/>
  <c r="L141" i="2"/>
  <c r="H141" i="2"/>
  <c r="J141" i="2" s="1"/>
  <c r="M141" i="2" s="1"/>
  <c r="O140" i="2"/>
  <c r="N140" i="2"/>
  <c r="M140" i="2"/>
  <c r="H140" i="2"/>
  <c r="J140" i="2" s="1"/>
  <c r="L140" i="2" s="1"/>
  <c r="O139" i="2"/>
  <c r="N139" i="2"/>
  <c r="L139" i="2"/>
  <c r="H139" i="2"/>
  <c r="J139" i="2" s="1"/>
  <c r="M139" i="2" s="1"/>
  <c r="O138" i="2"/>
  <c r="N138" i="2"/>
  <c r="M138" i="2"/>
  <c r="H138" i="2"/>
  <c r="J138" i="2" s="1"/>
  <c r="L138" i="2" s="1"/>
  <c r="O137" i="2"/>
  <c r="N137" i="2"/>
  <c r="L137" i="2"/>
  <c r="H137" i="2"/>
  <c r="J137" i="2" s="1"/>
  <c r="M137" i="2" s="1"/>
  <c r="O136" i="2"/>
  <c r="N136" i="2"/>
  <c r="L136" i="2"/>
  <c r="K136" i="2"/>
  <c r="H136" i="2"/>
  <c r="J136" i="2" s="1"/>
  <c r="M136" i="2" s="1"/>
  <c r="O135" i="2"/>
  <c r="N135" i="2"/>
  <c r="M135" i="2"/>
  <c r="K135" i="2"/>
  <c r="H135" i="2"/>
  <c r="J135" i="2" s="1"/>
  <c r="L135" i="2" s="1"/>
  <c r="O134" i="2"/>
  <c r="N134" i="2"/>
  <c r="L134" i="2"/>
  <c r="K134" i="2"/>
  <c r="H134" i="2"/>
  <c r="J134" i="2" s="1"/>
  <c r="M134" i="2" s="1"/>
  <c r="O133" i="2"/>
  <c r="N133" i="2"/>
  <c r="L133" i="2"/>
  <c r="K133" i="2"/>
  <c r="H133" i="2"/>
  <c r="J133" i="2" s="1"/>
  <c r="M133" i="2" s="1"/>
  <c r="O132" i="2"/>
  <c r="N132" i="2"/>
  <c r="M132" i="2"/>
  <c r="K132" i="2"/>
  <c r="H132" i="2"/>
  <c r="J132" i="2" s="1"/>
  <c r="L132" i="2" s="1"/>
  <c r="O131" i="2"/>
  <c r="N131" i="2"/>
  <c r="L131" i="2"/>
  <c r="K131" i="2"/>
  <c r="H131" i="2"/>
  <c r="J131" i="2" s="1"/>
  <c r="M131" i="2" s="1"/>
  <c r="O127" i="2"/>
  <c r="N127" i="2"/>
  <c r="L127" i="2"/>
  <c r="K127" i="2"/>
  <c r="H127" i="2"/>
  <c r="J127" i="2" s="1"/>
  <c r="M127" i="2" s="1"/>
  <c r="O126" i="2"/>
  <c r="N126" i="2"/>
  <c r="M126" i="2"/>
  <c r="K126" i="2"/>
  <c r="H126" i="2"/>
  <c r="J126" i="2" s="1"/>
  <c r="L126" i="2" s="1"/>
  <c r="O125" i="2"/>
  <c r="N125" i="2"/>
  <c r="L125" i="2"/>
  <c r="K125" i="2"/>
  <c r="H125" i="2"/>
  <c r="J125" i="2" s="1"/>
  <c r="M125" i="2" s="1"/>
  <c r="O62" i="2"/>
  <c r="M62" i="2"/>
  <c r="L62" i="2"/>
  <c r="K62" i="2"/>
  <c r="H62" i="2"/>
  <c r="J62" i="2" s="1"/>
  <c r="N62" i="2" s="1"/>
  <c r="O84" i="2"/>
  <c r="M84" i="2"/>
  <c r="L84" i="2"/>
  <c r="K84" i="2"/>
  <c r="H84" i="2"/>
  <c r="J84" i="2" s="1"/>
  <c r="N84" i="2" s="1"/>
  <c r="S27" i="2"/>
  <c r="S26" i="2"/>
  <c r="N116" i="2"/>
  <c r="M116" i="2"/>
  <c r="L116" i="2"/>
  <c r="K116" i="2"/>
  <c r="H116" i="2"/>
  <c r="J116" i="2" s="1"/>
  <c r="O116" i="2" s="1"/>
  <c r="N115" i="2"/>
  <c r="M115" i="2"/>
  <c r="L115" i="2"/>
  <c r="K115" i="2"/>
  <c r="H115" i="2"/>
  <c r="J115" i="2" s="1"/>
  <c r="O115" i="2" s="1"/>
  <c r="O114" i="2"/>
  <c r="N114" i="2"/>
  <c r="M114" i="2"/>
  <c r="L114" i="2"/>
  <c r="H114" i="2"/>
  <c r="J114" i="2" s="1"/>
  <c r="K114" i="2" s="1"/>
  <c r="N113" i="2"/>
  <c r="M113" i="2"/>
  <c r="L113" i="2"/>
  <c r="K113" i="2"/>
  <c r="H113" i="2"/>
  <c r="J113" i="2" s="1"/>
  <c r="O113" i="2" s="1"/>
  <c r="N112" i="2"/>
  <c r="M112" i="2"/>
  <c r="L112" i="2"/>
  <c r="K112" i="2"/>
  <c r="H112" i="2"/>
  <c r="J112" i="2" s="1"/>
  <c r="O112" i="2" s="1"/>
  <c r="N111" i="2"/>
  <c r="M111" i="2"/>
  <c r="K111" i="2"/>
  <c r="H111" i="2"/>
  <c r="J111" i="2" s="1"/>
  <c r="O111" i="2" s="1"/>
  <c r="N110" i="2"/>
  <c r="M110" i="2"/>
  <c r="L110" i="2"/>
  <c r="K110" i="2"/>
  <c r="H110" i="2"/>
  <c r="J110" i="2" s="1"/>
  <c r="O110" i="2" s="1"/>
  <c r="N109" i="2"/>
  <c r="L109" i="2"/>
  <c r="K109" i="2"/>
  <c r="H109" i="2"/>
  <c r="J109" i="2" s="1"/>
  <c r="M109" i="2" s="1"/>
  <c r="O108" i="2"/>
  <c r="N108" i="2"/>
  <c r="M108" i="2"/>
  <c r="H108" i="2"/>
  <c r="J108" i="2" s="1"/>
  <c r="K108" i="2" s="1"/>
  <c r="N107" i="2"/>
  <c r="M107" i="2"/>
  <c r="L107" i="2"/>
  <c r="K107" i="2"/>
  <c r="H107" i="2"/>
  <c r="J107" i="2" s="1"/>
  <c r="O107" i="2" s="1"/>
  <c r="N106" i="2"/>
  <c r="M106" i="2"/>
  <c r="L106" i="2"/>
  <c r="K106" i="2"/>
  <c r="H106" i="2"/>
  <c r="J106" i="2" s="1"/>
  <c r="O106" i="2" s="1"/>
  <c r="M105" i="2"/>
  <c r="L105" i="2"/>
  <c r="K105" i="2"/>
  <c r="H105" i="2"/>
  <c r="J105" i="2" s="1"/>
  <c r="N105" i="2" s="1"/>
  <c r="N104" i="2"/>
  <c r="M104" i="2"/>
  <c r="L104" i="2"/>
  <c r="K104" i="2"/>
  <c r="H104" i="2"/>
  <c r="J104" i="2" s="1"/>
  <c r="O104" i="2" s="1"/>
  <c r="O98" i="2"/>
  <c r="N98" i="2"/>
  <c r="M98" i="2"/>
  <c r="L98" i="2"/>
  <c r="H98" i="2"/>
  <c r="J98" i="2" s="1"/>
  <c r="K98" i="2" s="1"/>
  <c r="N97" i="2"/>
  <c r="M97" i="2"/>
  <c r="L97" i="2"/>
  <c r="K97" i="2"/>
  <c r="H97" i="2"/>
  <c r="J97" i="2" s="1"/>
  <c r="O97" i="2" s="1"/>
  <c r="O96" i="2"/>
  <c r="N96" i="2"/>
  <c r="L96" i="2"/>
  <c r="K96" i="2"/>
  <c r="H96" i="2"/>
  <c r="J96" i="2" s="1"/>
  <c r="M96" i="2" s="1"/>
  <c r="N95" i="2"/>
  <c r="M95" i="2"/>
  <c r="L95" i="2"/>
  <c r="K95" i="2"/>
  <c r="H95" i="2"/>
  <c r="J95" i="2" s="1"/>
  <c r="O95" i="2" s="1"/>
  <c r="O94" i="2"/>
  <c r="N94" i="2"/>
  <c r="L94" i="2"/>
  <c r="K94" i="2"/>
  <c r="H94" i="2"/>
  <c r="J94" i="2" s="1"/>
  <c r="M94" i="2" s="1"/>
  <c r="N93" i="2"/>
  <c r="M93" i="2"/>
  <c r="L93" i="2"/>
  <c r="K93" i="2"/>
  <c r="H93" i="2"/>
  <c r="J93" i="2" s="1"/>
  <c r="O93" i="2" s="1"/>
  <c r="O92" i="2"/>
  <c r="N92" i="2"/>
  <c r="L92" i="2"/>
  <c r="K92" i="2"/>
  <c r="H92" i="2"/>
  <c r="J92" i="2" s="1"/>
  <c r="M92" i="2" s="1"/>
  <c r="O91" i="2"/>
  <c r="N91" i="2"/>
  <c r="M91" i="2"/>
  <c r="L91" i="2"/>
  <c r="H91" i="2"/>
  <c r="J91" i="2" s="1"/>
  <c r="K91" i="2" s="1"/>
  <c r="N90" i="2"/>
  <c r="M90" i="2"/>
  <c r="L90" i="2"/>
  <c r="K90" i="2"/>
  <c r="H90" i="2"/>
  <c r="J90" i="2" s="1"/>
  <c r="O90" i="2" s="1"/>
  <c r="O89" i="2"/>
  <c r="N89" i="2"/>
  <c r="L89" i="2"/>
  <c r="K89" i="2"/>
  <c r="H89" i="2"/>
  <c r="J89" i="2" s="1"/>
  <c r="M89" i="2" s="1"/>
  <c r="N88" i="2"/>
  <c r="M88" i="2"/>
  <c r="L88" i="2"/>
  <c r="K88" i="2"/>
  <c r="H88" i="2"/>
  <c r="J88" i="2" s="1"/>
  <c r="O88" i="2" s="1"/>
  <c r="O87" i="2"/>
  <c r="N87" i="2"/>
  <c r="L87" i="2"/>
  <c r="K87" i="2"/>
  <c r="H87" i="2"/>
  <c r="J87" i="2" s="1"/>
  <c r="M87" i="2" s="1"/>
  <c r="N86" i="2"/>
  <c r="M86" i="2"/>
  <c r="L86" i="2"/>
  <c r="K86" i="2"/>
  <c r="H86" i="2"/>
  <c r="J86" i="2" s="1"/>
  <c r="O86" i="2" s="1"/>
  <c r="O85" i="2"/>
  <c r="N85" i="2"/>
  <c r="L85" i="2"/>
  <c r="K85" i="2"/>
  <c r="H85" i="2"/>
  <c r="J85" i="2" s="1"/>
  <c r="M85" i="2" s="1"/>
  <c r="K57" i="2"/>
  <c r="K58" i="2"/>
  <c r="K59" i="2"/>
  <c r="K60" i="2"/>
  <c r="K61" i="2"/>
  <c r="O83" i="2"/>
  <c r="N83" i="2"/>
  <c r="M83" i="2"/>
  <c r="L83" i="2"/>
  <c r="H83" i="2"/>
  <c r="J83" i="2" s="1"/>
  <c r="K83" i="2" s="1"/>
  <c r="N82" i="2"/>
  <c r="M82" i="2"/>
  <c r="L82" i="2"/>
  <c r="K82" i="2"/>
  <c r="H82" i="2"/>
  <c r="J82" i="2" s="1"/>
  <c r="O82" i="2" s="1"/>
  <c r="N81" i="2"/>
  <c r="M81" i="2"/>
  <c r="L81" i="2"/>
  <c r="K81" i="2"/>
  <c r="H81" i="2"/>
  <c r="J81" i="2" s="1"/>
  <c r="O81" i="2" s="1"/>
  <c r="O80" i="2"/>
  <c r="N80" i="2"/>
  <c r="L80" i="2"/>
  <c r="K80" i="2"/>
  <c r="H80" i="2"/>
  <c r="J80" i="2" s="1"/>
  <c r="M80" i="2" s="1"/>
  <c r="N79" i="2"/>
  <c r="M79" i="2"/>
  <c r="L79" i="2"/>
  <c r="K79" i="2"/>
  <c r="H79" i="2"/>
  <c r="J79" i="2" s="1"/>
  <c r="O79" i="2" s="1"/>
  <c r="O78" i="2"/>
  <c r="N78" i="2"/>
  <c r="L78" i="2"/>
  <c r="K78" i="2"/>
  <c r="H78" i="2"/>
  <c r="J78" i="2" s="1"/>
  <c r="M78" i="2" s="1"/>
  <c r="O77" i="2"/>
  <c r="N77" i="2"/>
  <c r="M77" i="2"/>
  <c r="L77" i="2"/>
  <c r="H77" i="2"/>
  <c r="J77" i="2" s="1"/>
  <c r="K77" i="2" s="1"/>
  <c r="N76" i="2"/>
  <c r="M76" i="2"/>
  <c r="L76" i="2"/>
  <c r="K76" i="2"/>
  <c r="H76" i="2"/>
  <c r="J76" i="2" s="1"/>
  <c r="O76" i="2" s="1"/>
  <c r="O75" i="2"/>
  <c r="N75" i="2"/>
  <c r="L75" i="2"/>
  <c r="K75" i="2"/>
  <c r="H75" i="2"/>
  <c r="J75" i="2" s="1"/>
  <c r="M75" i="2" s="1"/>
  <c r="N74" i="2"/>
  <c r="M74" i="2"/>
  <c r="L74" i="2"/>
  <c r="K74" i="2"/>
  <c r="H74" i="2"/>
  <c r="J74" i="2" s="1"/>
  <c r="O74" i="2" s="1"/>
  <c r="O73" i="2"/>
  <c r="N73" i="2"/>
  <c r="L73" i="2"/>
  <c r="K73" i="2"/>
  <c r="H73" i="2"/>
  <c r="J73" i="2" s="1"/>
  <c r="M73" i="2" s="1"/>
  <c r="N72" i="2"/>
  <c r="M72" i="2"/>
  <c r="L72" i="2"/>
  <c r="K72" i="2"/>
  <c r="H72" i="2"/>
  <c r="J72" i="2" s="1"/>
  <c r="O72" i="2" s="1"/>
  <c r="O71" i="2"/>
  <c r="N71" i="2"/>
  <c r="L71" i="2"/>
  <c r="K71" i="2"/>
  <c r="H71" i="2"/>
  <c r="J71" i="2" s="1"/>
  <c r="M71" i="2" s="1"/>
  <c r="O70" i="2"/>
  <c r="N70" i="2"/>
  <c r="M70" i="2"/>
  <c r="L70" i="2"/>
  <c r="H70" i="2"/>
  <c r="J70" i="2" s="1"/>
  <c r="K70" i="2" s="1"/>
  <c r="N69" i="2"/>
  <c r="M69" i="2"/>
  <c r="L69" i="2"/>
  <c r="K69" i="2"/>
  <c r="H69" i="2"/>
  <c r="J69" i="2" s="1"/>
  <c r="O69" i="2" s="1"/>
  <c r="O68" i="2"/>
  <c r="N68" i="2"/>
  <c r="L68" i="2"/>
  <c r="K68" i="2"/>
  <c r="H68" i="2"/>
  <c r="J68" i="2" s="1"/>
  <c r="M68" i="2" s="1"/>
  <c r="N67" i="2"/>
  <c r="M67" i="2"/>
  <c r="L67" i="2"/>
  <c r="K67" i="2"/>
  <c r="H67" i="2"/>
  <c r="J67" i="2" s="1"/>
  <c r="O67" i="2" s="1"/>
  <c r="O66" i="2"/>
  <c r="N66" i="2"/>
  <c r="L66" i="2"/>
  <c r="K66" i="2"/>
  <c r="H66" i="2"/>
  <c r="J66" i="2" s="1"/>
  <c r="M66" i="2" s="1"/>
  <c r="N65" i="2"/>
  <c r="M65" i="2"/>
  <c r="L65" i="2"/>
  <c r="K65" i="2"/>
  <c r="H65" i="2"/>
  <c r="J65" i="2" s="1"/>
  <c r="O65" i="2" s="1"/>
  <c r="O64" i="2"/>
  <c r="N64" i="2"/>
  <c r="L64" i="2"/>
  <c r="K64" i="2"/>
  <c r="H64" i="2"/>
  <c r="J64" i="2" s="1"/>
  <c r="M64" i="2" s="1"/>
  <c r="O63" i="2"/>
  <c r="N63" i="2"/>
  <c r="M63" i="2"/>
  <c r="L63" i="2"/>
  <c r="H63" i="2"/>
  <c r="J63" i="2" s="1"/>
  <c r="K63" i="2" s="1"/>
  <c r="N61" i="2"/>
  <c r="M61" i="2"/>
  <c r="L61" i="2"/>
  <c r="H61" i="2"/>
  <c r="J61" i="2" s="1"/>
  <c r="N60" i="2"/>
  <c r="M60" i="2"/>
  <c r="L60" i="2"/>
  <c r="H60" i="2"/>
  <c r="J60" i="2" s="1"/>
  <c r="O59" i="2"/>
  <c r="N59" i="2"/>
  <c r="L59" i="2"/>
  <c r="H59" i="2"/>
  <c r="J59" i="2" s="1"/>
  <c r="N58" i="2"/>
  <c r="M58" i="2"/>
  <c r="L58" i="2"/>
  <c r="H58" i="2"/>
  <c r="J58" i="2" s="1"/>
  <c r="O57" i="2"/>
  <c r="N57" i="2"/>
  <c r="L57" i="2"/>
  <c r="H57" i="2"/>
  <c r="O56" i="2"/>
  <c r="N56" i="2"/>
  <c r="M56" i="2"/>
  <c r="L56" i="2"/>
  <c r="H56" i="2"/>
  <c r="J56" i="2" s="1"/>
  <c r="K56" i="2" s="1"/>
  <c r="N55" i="2"/>
  <c r="M55" i="2"/>
  <c r="L55" i="2"/>
  <c r="K55" i="2"/>
  <c r="H55" i="2"/>
  <c r="J55" i="2" s="1"/>
  <c r="O55" i="2" s="1"/>
  <c r="O54" i="2"/>
  <c r="N54" i="2"/>
  <c r="L54" i="2"/>
  <c r="K54" i="2"/>
  <c r="H54" i="2"/>
  <c r="J54" i="2" s="1"/>
  <c r="M54" i="2" s="1"/>
  <c r="N53" i="2"/>
  <c r="M53" i="2"/>
  <c r="L53" i="2"/>
  <c r="K53" i="2"/>
  <c r="H53" i="2"/>
  <c r="J53" i="2" s="1"/>
  <c r="O53" i="2" s="1"/>
  <c r="O52" i="2"/>
  <c r="N52" i="2"/>
  <c r="L52" i="2"/>
  <c r="K52" i="2"/>
  <c r="H52" i="2"/>
  <c r="J52" i="2" s="1"/>
  <c r="M52" i="2" s="1"/>
  <c r="N49" i="2"/>
  <c r="M49" i="2"/>
  <c r="L49" i="2"/>
  <c r="K49" i="2"/>
  <c r="H49" i="2"/>
  <c r="J49" i="2" s="1"/>
  <c r="O49" i="2" s="1"/>
  <c r="O48" i="2"/>
  <c r="N48" i="2"/>
  <c r="L48" i="2"/>
  <c r="K48" i="2"/>
  <c r="H48" i="2"/>
  <c r="J48" i="2" s="1"/>
  <c r="M48" i="2" s="1"/>
  <c r="N44" i="2"/>
  <c r="M44" i="2"/>
  <c r="L44" i="2"/>
  <c r="K44" i="2"/>
  <c r="H44" i="2"/>
  <c r="J44" i="2" s="1"/>
  <c r="O44" i="2" s="1"/>
  <c r="O43" i="2"/>
  <c r="N43" i="2"/>
  <c r="L43" i="2"/>
  <c r="K43" i="2"/>
  <c r="H43" i="2"/>
  <c r="J43" i="2" s="1"/>
  <c r="M43" i="2" s="1"/>
  <c r="N42" i="2"/>
  <c r="M42" i="2"/>
  <c r="L42" i="2"/>
  <c r="K42" i="2"/>
  <c r="H42" i="2"/>
  <c r="J42" i="2" s="1"/>
  <c r="O42" i="2" s="1"/>
  <c r="O41" i="2"/>
  <c r="N41" i="2"/>
  <c r="L41" i="2"/>
  <c r="K41" i="2"/>
  <c r="H41" i="2"/>
  <c r="J41" i="2" s="1"/>
  <c r="M41" i="2" s="1"/>
  <c r="K147" i="2" l="1"/>
  <c r="K152" i="2"/>
  <c r="K151" i="2"/>
  <c r="K149" i="2"/>
  <c r="K145" i="2"/>
  <c r="K143" i="2"/>
  <c r="K139" i="2"/>
  <c r="K141" i="2"/>
  <c r="K137" i="2"/>
  <c r="K150" i="2"/>
  <c r="K148" i="2"/>
  <c r="K146" i="2"/>
  <c r="K144" i="2"/>
  <c r="K142" i="2"/>
  <c r="K140" i="2"/>
  <c r="K138" i="2"/>
  <c r="L108" i="2"/>
  <c r="L111" i="2"/>
  <c r="O105" i="2"/>
  <c r="O109" i="2"/>
  <c r="J57" i="2"/>
  <c r="M57" i="2" s="1"/>
  <c r="M59" i="2"/>
  <c r="O61" i="2"/>
  <c r="O58" i="2"/>
  <c r="O60" i="2"/>
  <c r="O33" i="2" l="1"/>
  <c r="N33" i="2"/>
  <c r="L33" i="2"/>
  <c r="K33" i="2"/>
  <c r="H33" i="2"/>
  <c r="J33" i="2" s="1"/>
  <c r="M33" i="2" s="1"/>
  <c r="O32" i="2"/>
  <c r="N32" i="2"/>
  <c r="L32" i="2"/>
  <c r="K32" i="2"/>
  <c r="H32" i="2"/>
  <c r="J32" i="2" s="1"/>
  <c r="M32" i="2" s="1"/>
  <c r="O29" i="2"/>
  <c r="N29" i="2"/>
  <c r="L29" i="2"/>
  <c r="K29" i="2"/>
  <c r="H29" i="2"/>
  <c r="J29" i="2" s="1"/>
  <c r="M29" i="2" s="1"/>
  <c r="O28" i="2"/>
  <c r="N28" i="2"/>
  <c r="L28" i="2"/>
  <c r="H28" i="2"/>
  <c r="J28" i="2" s="1"/>
  <c r="K28" i="2" s="1"/>
  <c r="O23" i="2"/>
  <c r="M23" i="2"/>
  <c r="L23" i="2"/>
  <c r="H23" i="2"/>
  <c r="J23" i="2" s="1"/>
  <c r="K23" i="2" s="1"/>
  <c r="O22" i="2"/>
  <c r="M22" i="2"/>
  <c r="L22" i="2"/>
  <c r="H22" i="2"/>
  <c r="J22" i="2" s="1"/>
  <c r="K22" i="2" s="1"/>
  <c r="O37" i="2"/>
  <c r="M37" i="2"/>
  <c r="L37" i="2"/>
  <c r="H37" i="2"/>
  <c r="J37" i="2" s="1"/>
  <c r="K37" i="2" s="1"/>
  <c r="O36" i="2"/>
  <c r="N36" i="2"/>
  <c r="M36" i="2"/>
  <c r="L36" i="2"/>
  <c r="H36" i="2"/>
  <c r="J36" i="2" s="1"/>
  <c r="K36" i="2" s="1"/>
  <c r="H155" i="1"/>
  <c r="H152" i="1"/>
  <c r="H151" i="1"/>
  <c r="H150" i="1"/>
  <c r="H149" i="1"/>
  <c r="H148" i="1"/>
  <c r="H37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177" i="1"/>
  <c r="H176" i="1"/>
  <c r="H175" i="1"/>
  <c r="H174" i="1"/>
  <c r="H173" i="1"/>
  <c r="H172" i="1"/>
  <c r="H171" i="1"/>
  <c r="H170" i="1"/>
  <c r="H169" i="1"/>
  <c r="H123" i="1"/>
  <c r="H122" i="1"/>
  <c r="H121" i="1"/>
  <c r="H120" i="1"/>
  <c r="H162" i="1"/>
  <c r="H168" i="1"/>
  <c r="H167" i="1"/>
  <c r="H166" i="1"/>
  <c r="H165" i="1"/>
  <c r="H164" i="1"/>
  <c r="H163" i="1"/>
  <c r="H161" i="1"/>
  <c r="H160" i="1"/>
  <c r="H159" i="1"/>
  <c r="H158" i="1"/>
  <c r="H157" i="1"/>
  <c r="H156" i="1"/>
  <c r="H147" i="1"/>
  <c r="H146" i="1"/>
  <c r="H145" i="1"/>
  <c r="H144" i="1"/>
  <c r="H94" i="1"/>
  <c r="Q93" i="1"/>
  <c r="S93" i="1" s="1"/>
  <c r="Q87" i="1"/>
  <c r="S87" i="1" s="1"/>
  <c r="F99" i="1" l="1"/>
  <c r="H99" i="1" s="1"/>
  <c r="H97" i="1"/>
  <c r="M28" i="2"/>
  <c r="N23" i="2"/>
  <c r="N22" i="2"/>
  <c r="N37" i="2"/>
  <c r="Q32" i="1"/>
  <c r="H45" i="1"/>
  <c r="H44" i="1"/>
  <c r="H43" i="1"/>
  <c r="O154" i="2"/>
  <c r="N154" i="2"/>
  <c r="M154" i="2"/>
  <c r="L154" i="2"/>
  <c r="H154" i="2"/>
  <c r="J154" i="2" s="1"/>
  <c r="K154" i="2" s="1"/>
  <c r="O153" i="2"/>
  <c r="N153" i="2"/>
  <c r="M153" i="2"/>
  <c r="L153" i="2"/>
  <c r="H153" i="2"/>
  <c r="J153" i="2" s="1"/>
  <c r="K153" i="2" s="1"/>
  <c r="O130" i="2"/>
  <c r="N130" i="2"/>
  <c r="M130" i="2"/>
  <c r="L130" i="2"/>
  <c r="K130" i="2"/>
  <c r="H130" i="2"/>
  <c r="J130" i="2" s="1"/>
  <c r="O129" i="2"/>
  <c r="N129" i="2"/>
  <c r="M129" i="2"/>
  <c r="K129" i="2"/>
  <c r="H129" i="2"/>
  <c r="J129" i="2" s="1"/>
  <c r="L129" i="2" s="1"/>
  <c r="O128" i="2"/>
  <c r="N128" i="2"/>
  <c r="L128" i="2"/>
  <c r="K128" i="2"/>
  <c r="H128" i="2"/>
  <c r="J128" i="2" s="1"/>
  <c r="M128" i="2" s="1"/>
  <c r="O124" i="2"/>
  <c r="N124" i="2"/>
  <c r="M124" i="2"/>
  <c r="L124" i="2"/>
  <c r="K124" i="2"/>
  <c r="H124" i="2"/>
  <c r="J124" i="2" s="1"/>
  <c r="O123" i="2"/>
  <c r="N123" i="2"/>
  <c r="M123" i="2"/>
  <c r="K123" i="2"/>
  <c r="H123" i="2"/>
  <c r="J123" i="2" s="1"/>
  <c r="L123" i="2" s="1"/>
  <c r="O122" i="2"/>
  <c r="N122" i="2"/>
  <c r="L122" i="2"/>
  <c r="K122" i="2"/>
  <c r="H122" i="2"/>
  <c r="J122" i="2" s="1"/>
  <c r="M122" i="2" s="1"/>
  <c r="N121" i="2"/>
  <c r="L121" i="2"/>
  <c r="K121" i="2"/>
  <c r="H121" i="2"/>
  <c r="J121" i="2" s="1"/>
  <c r="O121" i="2" s="1"/>
  <c r="N120" i="2"/>
  <c r="M120" i="2"/>
  <c r="K120" i="2"/>
  <c r="H120" i="2"/>
  <c r="J120" i="2" s="1"/>
  <c r="O120" i="2" s="1"/>
  <c r="O119" i="2"/>
  <c r="N119" i="2"/>
  <c r="K119" i="2"/>
  <c r="H119" i="2"/>
  <c r="J119" i="2" s="1"/>
  <c r="M119" i="2" s="1"/>
  <c r="N118" i="2"/>
  <c r="M118" i="2"/>
  <c r="K118" i="2"/>
  <c r="H118" i="2"/>
  <c r="J118" i="2" s="1"/>
  <c r="O118" i="2" s="1"/>
  <c r="N117" i="2"/>
  <c r="K117" i="2"/>
  <c r="H117" i="2"/>
  <c r="J117" i="2" s="1"/>
  <c r="M117" i="2" s="1"/>
  <c r="O103" i="2"/>
  <c r="N103" i="2"/>
  <c r="L103" i="2"/>
  <c r="K103" i="2"/>
  <c r="H103" i="2"/>
  <c r="J103" i="2" s="1"/>
  <c r="M103" i="2" s="1"/>
  <c r="O102" i="2"/>
  <c r="N102" i="2"/>
  <c r="M102" i="2"/>
  <c r="H102" i="2"/>
  <c r="J102" i="2" s="1"/>
  <c r="K102" i="2" s="1"/>
  <c r="N101" i="2"/>
  <c r="M101" i="2"/>
  <c r="L101" i="2"/>
  <c r="K101" i="2"/>
  <c r="H101" i="2"/>
  <c r="J101" i="2" s="1"/>
  <c r="O101" i="2" s="1"/>
  <c r="N100" i="2"/>
  <c r="L100" i="2"/>
  <c r="K100" i="2"/>
  <c r="H100" i="2"/>
  <c r="J100" i="2" s="1"/>
  <c r="M100" i="2" s="1"/>
  <c r="O99" i="2"/>
  <c r="L99" i="2"/>
  <c r="K99" i="2"/>
  <c r="H99" i="2"/>
  <c r="J99" i="2" s="1"/>
  <c r="M99" i="2" s="1"/>
  <c r="O31" i="2"/>
  <c r="L31" i="2"/>
  <c r="K31" i="2"/>
  <c r="H31" i="2"/>
  <c r="J31" i="2" s="1"/>
  <c r="N31" i="2" s="1"/>
  <c r="O51" i="2"/>
  <c r="N51" i="2"/>
  <c r="L51" i="2"/>
  <c r="H51" i="2"/>
  <c r="J51" i="2" s="1"/>
  <c r="M51" i="2" s="1"/>
  <c r="N50" i="2"/>
  <c r="L50" i="2"/>
  <c r="K50" i="2"/>
  <c r="H50" i="2"/>
  <c r="J50" i="2" s="1"/>
  <c r="M50" i="2" s="1"/>
  <c r="N47" i="2"/>
  <c r="M47" i="2"/>
  <c r="L47" i="2"/>
  <c r="K47" i="2"/>
  <c r="H47" i="2"/>
  <c r="J47" i="2" s="1"/>
  <c r="O47" i="2" s="1"/>
  <c r="O46" i="2"/>
  <c r="L46" i="2"/>
  <c r="K46" i="2"/>
  <c r="H46" i="2"/>
  <c r="J46" i="2" s="1"/>
  <c r="N46" i="2" s="1"/>
  <c r="O45" i="2"/>
  <c r="M45" i="2"/>
  <c r="L45" i="2"/>
  <c r="H45" i="2"/>
  <c r="J45" i="2" s="1"/>
  <c r="N45" i="2" s="1"/>
  <c r="M40" i="2"/>
  <c r="L40" i="2"/>
  <c r="K40" i="2"/>
  <c r="H40" i="2"/>
  <c r="J40" i="2" s="1"/>
  <c r="N40" i="2" s="1"/>
  <c r="O39" i="2"/>
  <c r="N39" i="2"/>
  <c r="L39" i="2"/>
  <c r="H39" i="2"/>
  <c r="J39" i="2" s="1"/>
  <c r="K39" i="2" s="1"/>
  <c r="O38" i="2"/>
  <c r="M38" i="2"/>
  <c r="L38" i="2"/>
  <c r="K38" i="2"/>
  <c r="H38" i="2"/>
  <c r="J38" i="2" s="1"/>
  <c r="N38" i="2" s="1"/>
  <c r="O35" i="2"/>
  <c r="M35" i="2"/>
  <c r="L35" i="2"/>
  <c r="K35" i="2"/>
  <c r="H35" i="2"/>
  <c r="J35" i="2" s="1"/>
  <c r="N35" i="2" s="1"/>
  <c r="O34" i="2"/>
  <c r="M34" i="2"/>
  <c r="L34" i="2"/>
  <c r="K34" i="2"/>
  <c r="H34" i="2"/>
  <c r="J34" i="2" s="1"/>
  <c r="N34" i="2" s="1"/>
  <c r="O30" i="2"/>
  <c r="N30" i="2"/>
  <c r="L30" i="2"/>
  <c r="H30" i="2"/>
  <c r="J30" i="2" s="1"/>
  <c r="K30" i="2" s="1"/>
  <c r="O27" i="2"/>
  <c r="M27" i="2"/>
  <c r="L27" i="2"/>
  <c r="H27" i="2"/>
  <c r="J27" i="2" s="1"/>
  <c r="N27" i="2" s="1"/>
  <c r="O26" i="2"/>
  <c r="L26" i="2"/>
  <c r="K26" i="2"/>
  <c r="H26" i="2"/>
  <c r="J26" i="2" s="1"/>
  <c r="N26" i="2" s="1"/>
  <c r="O25" i="2"/>
  <c r="L25" i="2"/>
  <c r="K25" i="2"/>
  <c r="H25" i="2"/>
  <c r="J25" i="2" s="1"/>
  <c r="N25" i="2" s="1"/>
  <c r="O24" i="2"/>
  <c r="M24" i="2"/>
  <c r="L24" i="2"/>
  <c r="H24" i="2"/>
  <c r="J24" i="2" s="1"/>
  <c r="N24" i="2" s="1"/>
  <c r="O21" i="2"/>
  <c r="M21" i="2"/>
  <c r="L21" i="2"/>
  <c r="K21" i="2"/>
  <c r="H21" i="2"/>
  <c r="J21" i="2" s="1"/>
  <c r="N21" i="2" s="1"/>
  <c r="O20" i="2"/>
  <c r="M20" i="2"/>
  <c r="L20" i="2"/>
  <c r="K20" i="2"/>
  <c r="H20" i="2"/>
  <c r="J20" i="2" s="1"/>
  <c r="N20" i="2" s="1"/>
  <c r="O19" i="2"/>
  <c r="M19" i="2"/>
  <c r="L19" i="2"/>
  <c r="H19" i="2"/>
  <c r="J19" i="2" s="1"/>
  <c r="N19" i="2" s="1"/>
  <c r="O18" i="2"/>
  <c r="K18" i="2"/>
  <c r="H18" i="2"/>
  <c r="J18" i="2" s="1"/>
  <c r="N18" i="2" s="1"/>
  <c r="O17" i="2"/>
  <c r="M17" i="2"/>
  <c r="L17" i="2"/>
  <c r="K17" i="2"/>
  <c r="H17" i="2"/>
  <c r="J17" i="2" s="1"/>
  <c r="N17" i="2" s="1"/>
  <c r="O16" i="2"/>
  <c r="M16" i="2"/>
  <c r="L16" i="2"/>
  <c r="H16" i="2"/>
  <c r="J16" i="2" s="1"/>
  <c r="N16" i="2" s="1"/>
  <c r="O15" i="2"/>
  <c r="M15" i="2"/>
  <c r="L15" i="2"/>
  <c r="K15" i="2"/>
  <c r="H15" i="2"/>
  <c r="J15" i="2" s="1"/>
  <c r="N15" i="2" s="1"/>
  <c r="O14" i="2"/>
  <c r="M14" i="2"/>
  <c r="L14" i="2"/>
  <c r="H14" i="2"/>
  <c r="J14" i="2" s="1"/>
  <c r="N14" i="2" s="1"/>
  <c r="O13" i="2"/>
  <c r="L13" i="2"/>
  <c r="K13" i="2"/>
  <c r="H13" i="2"/>
  <c r="J13" i="2" s="1"/>
  <c r="N13" i="2" s="1"/>
  <c r="O12" i="2"/>
  <c r="N12" i="2"/>
  <c r="M12" i="2"/>
  <c r="L12" i="2"/>
  <c r="H12" i="2"/>
  <c r="J12" i="2" s="1"/>
  <c r="K12" i="2" s="1"/>
  <c r="O11" i="2"/>
  <c r="M11" i="2"/>
  <c r="L11" i="2"/>
  <c r="H11" i="2"/>
  <c r="J11" i="2" s="1"/>
  <c r="N11" i="2" s="1"/>
  <c r="O10" i="2"/>
  <c r="M10" i="2"/>
  <c r="L10" i="2"/>
  <c r="K10" i="2"/>
  <c r="H10" i="2"/>
  <c r="J10" i="2" s="1"/>
  <c r="N10" i="2" s="1"/>
  <c r="O9" i="2"/>
  <c r="M9" i="2"/>
  <c r="K9" i="2"/>
  <c r="H9" i="2"/>
  <c r="J9" i="2" s="1"/>
  <c r="N9" i="2" s="1"/>
  <c r="O8" i="2"/>
  <c r="M8" i="2"/>
  <c r="K8" i="2"/>
  <c r="H8" i="2"/>
  <c r="J8" i="2" s="1"/>
  <c r="O7" i="2"/>
  <c r="N7" i="2"/>
  <c r="M7" i="2"/>
  <c r="L7" i="2"/>
  <c r="H7" i="2"/>
  <c r="J7" i="2" s="1"/>
  <c r="K7" i="2" s="1"/>
  <c r="O6" i="2"/>
  <c r="M6" i="2"/>
  <c r="L6" i="2"/>
  <c r="H6" i="2"/>
  <c r="J6" i="2" s="1"/>
  <c r="N6" i="2" s="1"/>
  <c r="O5" i="2"/>
  <c r="M5" i="2"/>
  <c r="L5" i="2"/>
  <c r="K5" i="2"/>
  <c r="H5" i="2"/>
  <c r="J5" i="2" s="1"/>
  <c r="N5" i="2" s="1"/>
  <c r="O4" i="2"/>
  <c r="M4" i="2"/>
  <c r="K4" i="2"/>
  <c r="H4" i="2"/>
  <c r="J4" i="2" s="1"/>
  <c r="N4" i="2" s="1"/>
  <c r="O3" i="2"/>
  <c r="M3" i="2"/>
  <c r="K3" i="2"/>
  <c r="H3" i="2"/>
  <c r="J3" i="2" s="1"/>
  <c r="N3" i="2" s="1"/>
  <c r="H88" i="1"/>
  <c r="H89" i="1" s="1"/>
  <c r="F90" i="1" s="1"/>
  <c r="H90" i="1" s="1"/>
  <c r="H83" i="1"/>
  <c r="H84" i="1" s="1"/>
  <c r="F85" i="1" s="1"/>
  <c r="H85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3" i="1"/>
  <c r="F5" i="1" s="1"/>
  <c r="H5" i="1" s="1"/>
  <c r="F34" i="1"/>
  <c r="H23" i="1"/>
  <c r="H24" i="1" s="1"/>
  <c r="H22" i="1"/>
  <c r="H21" i="1"/>
  <c r="H28" i="1" s="1"/>
  <c r="N164" i="2" l="1"/>
  <c r="K19" i="2"/>
  <c r="L18" i="2"/>
  <c r="M121" i="2"/>
  <c r="L120" i="2"/>
  <c r="M18" i="2"/>
  <c r="L102" i="2"/>
  <c r="L118" i="2"/>
  <c r="L117" i="2"/>
  <c r="K51" i="2"/>
  <c r="N99" i="2"/>
  <c r="K45" i="2"/>
  <c r="K27" i="2"/>
  <c r="M30" i="2"/>
  <c r="K24" i="2"/>
  <c r="L119" i="2"/>
  <c r="O100" i="2"/>
  <c r="O117" i="2"/>
  <c r="O50" i="2"/>
  <c r="M46" i="2"/>
  <c r="O40" i="2"/>
  <c r="O164" i="2" s="1"/>
  <c r="M39" i="2"/>
  <c r="M31" i="2"/>
  <c r="M26" i="2"/>
  <c r="M25" i="2"/>
  <c r="M164" i="2" s="1"/>
  <c r="K16" i="2"/>
  <c r="K6" i="2"/>
  <c r="K164" i="2" s="1"/>
  <c r="K14" i="2"/>
  <c r="K11" i="2"/>
  <c r="M13" i="2"/>
  <c r="L9" i="2"/>
  <c r="N8" i="2"/>
  <c r="L8" i="2"/>
  <c r="L4" i="2"/>
  <c r="L3" i="2"/>
  <c r="H4" i="1"/>
  <c r="H25" i="1"/>
  <c r="H26" i="1"/>
  <c r="L164" i="2" l="1"/>
  <c r="L166" i="2" s="1"/>
  <c r="N166" i="2"/>
  <c r="M166" i="2"/>
  <c r="K166" i="2"/>
  <c r="O166" i="2"/>
  <c r="H27" i="1"/>
  <c r="H29" i="1" s="1"/>
  <c r="K167" i="2" l="1"/>
  <c r="H20" i="1"/>
  <c r="H18" i="1"/>
  <c r="H17" i="1"/>
  <c r="H16" i="1"/>
  <c r="H30" i="1" s="1"/>
  <c r="H142" i="1"/>
  <c r="H178" i="1" s="1"/>
  <c r="H57" i="1"/>
  <c r="H56" i="1"/>
  <c r="H55" i="1"/>
  <c r="H54" i="1"/>
  <c r="H53" i="1"/>
  <c r="H52" i="1"/>
  <c r="H51" i="1"/>
  <c r="H50" i="1"/>
  <c r="H49" i="1"/>
  <c r="H48" i="1"/>
  <c r="H47" i="1"/>
  <c r="H46" i="1"/>
  <c r="H42" i="1"/>
  <c r="H36" i="1"/>
  <c r="H35" i="1"/>
  <c r="H34" i="1"/>
  <c r="H8" i="1"/>
  <c r="F80" i="1" l="1"/>
  <c r="H80" i="1" s="1"/>
  <c r="F179" i="1"/>
  <c r="H179" i="1" s="1"/>
  <c r="H38" i="1"/>
  <c r="F39" i="1" s="1"/>
  <c r="H39" i="1" s="1"/>
  <c r="F31" i="1"/>
  <c r="H31" i="1" s="1"/>
  <c r="F12" i="1"/>
  <c r="H12" i="1" s="1"/>
  <c r="H125" i="1"/>
  <c r="H138" i="1" s="1"/>
  <c r="F139" i="1" s="1"/>
  <c r="H139" i="1" s="1"/>
</calcChain>
</file>

<file path=xl/sharedStrings.xml><?xml version="1.0" encoding="utf-8"?>
<sst xmlns="http://schemas.openxmlformats.org/spreadsheetml/2006/main" count="738" uniqueCount="186">
  <si>
    <t xml:space="preserve">
Item No.2 Providing &amp; laying Cement Concrete1:3:6 (1 Cement:3 coarse sand: 6 hand broken stone aggregates 40 mm(nominal size) and curing complete including cost  of form work in (A)foundation &amp;plinth
</t>
  </si>
  <si>
    <t>Sr. No.</t>
  </si>
  <si>
    <t>Description</t>
  </si>
  <si>
    <t>No.</t>
  </si>
  <si>
    <t>L</t>
  </si>
  <si>
    <t>B</t>
  </si>
  <si>
    <t>D</t>
  </si>
  <si>
    <t>Qty</t>
  </si>
  <si>
    <t>Unit</t>
  </si>
  <si>
    <t>CMt</t>
  </si>
  <si>
    <t>GRAND TOTAL</t>
  </si>
  <si>
    <t>Sq. Mt</t>
  </si>
  <si>
    <t>IRS</t>
  </si>
  <si>
    <t xml:space="preserve">
Providing &amp; laying Controlled Cement  concrete M-200 and curing complete including cost of formwork but excluding the cost of reinforcement for R.C.C. work (B) Columns having cross sectional area  0.05 to 0.08 sq.mt.</t>
  </si>
  <si>
    <t>C</t>
  </si>
  <si>
    <t xml:space="preserve">Item No.9 20 mm thick sand faced cement plaster on wall upto 10 meters above ground level consisting of 12 mm thick backing coat  of c.m. 1:3 (1 cement:3 sand) and 8 mm thick finishing coat of c.m.1:1 ( 1cement:1 white sand) etc. complete
</t>
  </si>
  <si>
    <t>Grand Total</t>
  </si>
  <si>
    <t xml:space="preserve">Providing &amp; laying Controlled Cement  concrete M-200 and curing complete  including cost of formwork but excluding the cost of reinforcement for R.C.C. work (A) Beams having cross sectional area &gt;0.08 &amp;up to 0.12 sq.mt
</t>
  </si>
  <si>
    <t>F</t>
  </si>
  <si>
    <t xml:space="preserve">Providing &amp; laying Controlled Cement  concrete M-200 and curing complete including cost of formwork but excluding the cost of reinforcement for R.C.C. work (A) FOOTINGS
</t>
  </si>
  <si>
    <t>1 &amp; 2</t>
  </si>
  <si>
    <t>3 &amp; 4</t>
  </si>
  <si>
    <t>A1=</t>
  </si>
  <si>
    <t>A2=</t>
  </si>
  <si>
    <t>H=</t>
  </si>
  <si>
    <t>H/3=</t>
  </si>
  <si>
    <t>A1+A2=</t>
  </si>
  <si>
    <t>√A1A2=</t>
  </si>
  <si>
    <t>[(A1+A2)+(√A1A2)}=</t>
  </si>
  <si>
    <t>BASE =</t>
  </si>
  <si>
    <t>TOTAL QTY.</t>
  </si>
  <si>
    <t>ECCENTRIC FOOTING</t>
  </si>
  <si>
    <t>TRAPEZOIDAL FOOTING</t>
  </si>
  <si>
    <t>Filling in plinth with brick bat in layer of 20 cm thick inculding watering, ramming &amp; consolidating etc. complete.</t>
  </si>
  <si>
    <t>Structure ID</t>
  </si>
  <si>
    <t>SUB ST. No.</t>
  </si>
  <si>
    <t>Sub Structure</t>
  </si>
  <si>
    <t>Detail of work</t>
  </si>
  <si>
    <t>structure no</t>
  </si>
  <si>
    <t>Diameter</t>
  </si>
  <si>
    <t>Bar no.</t>
  </si>
  <si>
    <t>Total Bar</t>
  </si>
  <si>
    <t>Bar length</t>
  </si>
  <si>
    <t>Total length</t>
  </si>
  <si>
    <t>8mm</t>
  </si>
  <si>
    <t>10mm</t>
  </si>
  <si>
    <t>12mm</t>
  </si>
  <si>
    <t>16mm</t>
  </si>
  <si>
    <t>20mm</t>
  </si>
  <si>
    <t>BOTTOM</t>
  </si>
  <si>
    <t>OVERLAP</t>
  </si>
  <si>
    <t>Total Length</t>
  </si>
  <si>
    <t>Unit Weight of Diameter</t>
  </si>
  <si>
    <t>Total Weight</t>
  </si>
  <si>
    <t xml:space="preserve">GRAND TOTAL </t>
  </si>
  <si>
    <t>Kgs</t>
  </si>
  <si>
    <t>FOOTING</t>
  </si>
  <si>
    <t>F1 &amp; F2</t>
  </si>
  <si>
    <t>JALI</t>
  </si>
  <si>
    <t>S.Z</t>
  </si>
  <si>
    <t>L.Z</t>
  </si>
  <si>
    <t>MAIN</t>
  </si>
  <si>
    <t>STIRRUPS</t>
  </si>
  <si>
    <t>Column</t>
  </si>
  <si>
    <t>F3 &amp; F4</t>
  </si>
  <si>
    <t>BEAM</t>
  </si>
  <si>
    <t>COLUMN</t>
  </si>
  <si>
    <t>1 TO 7</t>
  </si>
  <si>
    <t xml:space="preserve">MAIN </t>
  </si>
  <si>
    <t>PARAPET</t>
  </si>
  <si>
    <t>TOP BAR</t>
  </si>
  <si>
    <t>CURTAILS</t>
  </si>
  <si>
    <t>B4</t>
  </si>
  <si>
    <t>B5</t>
  </si>
  <si>
    <t>B6</t>
  </si>
  <si>
    <t>CB1 HORIZONTAL</t>
  </si>
  <si>
    <t>CB1 VERTICAL</t>
  </si>
  <si>
    <t>B3 VERTICAL</t>
  </si>
  <si>
    <t>B2 VERTICAL</t>
  </si>
  <si>
    <t>B1 VERTICAL</t>
  </si>
  <si>
    <t>CB</t>
  </si>
  <si>
    <t>BAR BENDING SCHEDULE</t>
  </si>
  <si>
    <t>EJ</t>
  </si>
  <si>
    <t>Main Wall</t>
  </si>
  <si>
    <t>Ceiling</t>
  </si>
  <si>
    <t>Beam Side</t>
  </si>
  <si>
    <t xml:space="preserve">Front Beam </t>
  </si>
  <si>
    <t>PW</t>
  </si>
  <si>
    <t>5-R2</t>
  </si>
  <si>
    <t>4-R2</t>
  </si>
  <si>
    <t>5-R3</t>
  </si>
  <si>
    <t>4-R3</t>
  </si>
  <si>
    <t>FOOTING AREA</t>
  </si>
  <si>
    <t>PS</t>
  </si>
  <si>
    <t>Chhajja Ceiling</t>
  </si>
  <si>
    <t>CB Side</t>
  </si>
  <si>
    <t>Front Side</t>
  </si>
  <si>
    <t>Front Chhajja</t>
  </si>
  <si>
    <t>Side Chhajja</t>
  </si>
  <si>
    <t>CHIPIA</t>
  </si>
  <si>
    <t>FRONT CHHAJJA</t>
  </si>
  <si>
    <t>CHHAJJA</t>
  </si>
  <si>
    <t>SLAB</t>
  </si>
  <si>
    <t>EXTRA</t>
  </si>
  <si>
    <t>SLAB S1</t>
  </si>
  <si>
    <t>DIST.</t>
  </si>
  <si>
    <t>S1-1</t>
  </si>
  <si>
    <t>S1-4</t>
  </si>
  <si>
    <t>S1-5</t>
  </si>
  <si>
    <t>S1-8</t>
  </si>
  <si>
    <t>S2-1</t>
  </si>
  <si>
    <t>S2-2</t>
  </si>
  <si>
    <t>S2-3</t>
  </si>
  <si>
    <t>S2-4</t>
  </si>
  <si>
    <t>S2-5</t>
  </si>
  <si>
    <t>S2-6</t>
  </si>
  <si>
    <t>S2-7</t>
  </si>
  <si>
    <t>S2-8</t>
  </si>
  <si>
    <t>SLAB S2</t>
  </si>
  <si>
    <t>PLINTH SLAB</t>
  </si>
  <si>
    <t xml:space="preserve">PLINTH </t>
  </si>
  <si>
    <t>PS-1</t>
  </si>
  <si>
    <t>HORIZONTAL</t>
  </si>
  <si>
    <t>VERTICAL</t>
  </si>
  <si>
    <t>S1-2 &amp; 3</t>
  </si>
  <si>
    <t>S1-6 &amp; 7</t>
  </si>
  <si>
    <t>MAIN WALL SIDE</t>
  </si>
  <si>
    <t>+</t>
  </si>
  <si>
    <t>Quantity executed up to date as per measurement book</t>
  </si>
  <si>
    <t>Total Executed Quantity</t>
  </si>
  <si>
    <t>Item No.</t>
  </si>
  <si>
    <t>Rate</t>
  </si>
  <si>
    <t>Payment on the basis of actual measurement</t>
  </si>
  <si>
    <t xml:space="preserve">Providing &amp; laying Cement Concrete
1:3:6 (1 Cement:3 coarse sand: 6 hand
broken stone aggregates 40 mm(nominal 
size) and curing complete including cost
 of form work in (A)foundation &amp;plinth
</t>
  </si>
  <si>
    <t>Cu. Mt</t>
  </si>
  <si>
    <t xml:space="preserve">Providing &amp; laying Controlled Cement 
concrete M-200 and curing complete 
including cost of formwork but excluding
the cost of reinforcement for R.C.C. work 
(B) Columns having cross sectional area 
0.05 to 0.08 sq.mt.
</t>
  </si>
  <si>
    <t xml:space="preserve">Providing &amp; laying Controlled Cement 
concrete M-200 and curing complete 
including cost of formwork but excluding
the cost of reinforcement for R.C.C. work (A) Beams having cross sectional area 
&gt;0.08 &amp;up to 0.12 sq.mt.
</t>
  </si>
  <si>
    <t xml:space="preserve">Providing TMT FE- 415 bar reinforcement
for RCC work including bending &amp; placing
in position complete upto floor two level smooth.
</t>
  </si>
  <si>
    <t xml:space="preserve"> GRAND TOTAL</t>
  </si>
  <si>
    <t>RA-2</t>
  </si>
  <si>
    <t>Excavation for foundation for depth from 1.5 mt to 3.0 mt including sorting out, stcking of useful material &amp; disposing off material up to 50 mt lead.</t>
  </si>
  <si>
    <t>Quantity executed since last bill</t>
  </si>
  <si>
    <t xml:space="preserve">Item of Work </t>
  </si>
  <si>
    <t xml:space="preserve">Providing &amp; laying Controlled Cement 
concrete M-200 and curing complete 
including cost of formwork but excluding
the cost of reinforcement for R.C.C. work 
(A) FOOTING
</t>
  </si>
  <si>
    <t xml:space="preserve">Item No.7 Brick work using common burnt clay building brick having crushing strengthnot less than 35 kg/sq.cm in foundation &amp; plinth in cement mortar 1:5 ( 1 Cement: 5fine sand)  (B) Conventional
</t>
  </si>
  <si>
    <t xml:space="preserve">PB </t>
  </si>
  <si>
    <t>1st</t>
  </si>
  <si>
    <t>LAST</t>
  </si>
  <si>
    <t xml:space="preserve">Item No.7 Brick work using common burnt clay building brick having crushing strengthnot less than 35 kg/sq.cm in SUPERSTRUCTURE in cement mortar 1:5 ( 1 Cement: 5fine sand)  (B) Conventional
</t>
  </si>
  <si>
    <t>Providing &amp; anchoring 16 mm tor bars as anchor bars with chemicals of standard  company by drilling holes 150 mm deep, cleaning the hole etc.</t>
  </si>
  <si>
    <t xml:space="preserve">Providing and laying cement based water 
proofing of average 100mm thick in proper 
slope as per specifications:(a)cleaning rcc 
slab and and applying neat cement slurry
mixed with water proofing compound.(b)providing and laying brickbat coba in CM1:4
mixed with water proofing compoundand
curing for period of 24 hours (c ) laying of 
25 mm thick PCC 1:1.5:3 mix with 6mm &amp;
down size coarse aggregate and water 
proofing compound,finishing smooth,making
half round vata at the junction of parapet
wall&amp;slab,and curing for 10 days
</t>
  </si>
  <si>
    <t>20 mm thick sand faced cement plaster
on wall upto 10 meters above ground levelconsisting of 12 mm thick backing coat of c.m. 1:3 (1 cement:3 sand) and 8 mm thick finishing coat of c.m.1:1 ( 1cement: 1 white sand) etc. complete</t>
  </si>
  <si>
    <t>Brick work using common burnt clay 
building brick having crushing strength
not less than 35 kg/sq.cm in foundation 
&amp; plinth in cement mortar 1:5 ( 1 Cement
: 5fine sand) 
(B) Conventional</t>
  </si>
  <si>
    <t>Brick work using common burnt clay 
building brick having crushing strength
not less than 35 kg/sq.cm in SUPERSTRUCTURE in cement mortar 1:5 ( 1 Cement: 5fine sand) 
(B) Conventional</t>
  </si>
  <si>
    <t xml:space="preserve">Providing and laying controlled cement 
concrete M-200 and curing complete 
including the cost of formwork and 
reinforcement for R.C.C. work in (C)slabs,
landing,shelves,balconies,lintels,beams,
Girders and cantilever upto floor two level
</t>
  </si>
  <si>
    <t>Filling in plinth with brick bat in layer of
20 cm thickness including watering
 ramming &amp; consolidating etc. complete</t>
  </si>
  <si>
    <t xml:space="preserve">Filling in foundation &amp; plinth with murrum
or selected soil in layers of 20 cm thick
including watering , ramming &amp; 
consolidating etc. complete
</t>
  </si>
  <si>
    <t>Nos</t>
  </si>
  <si>
    <t>EJ-H</t>
  </si>
  <si>
    <t>EJ-V</t>
  </si>
  <si>
    <t>STAIR-CASE</t>
  </si>
  <si>
    <t>Coping</t>
  </si>
  <si>
    <t>Below Main Wall</t>
  </si>
  <si>
    <t>Side Chhajja (T)</t>
  </si>
  <si>
    <t>Filling in foundation &amp; plinth with murrumor selected soil in layers of 20 cm thick including watering , ramming &amp;  consolidating etc. complete</t>
  </si>
  <si>
    <t>Providing and laying controlled cement concrete M-200 and curing complete including the cost of formwork and reinforcement for R.C.C. work in (C)slabs,landing,shelves,balconies,lintels,beams,Girders and cantilever upto floor two level</t>
  </si>
  <si>
    <t>પ્લીન્થ સ્લેબ માં ચિરાગ જોડે વિચાર વિમર્શ કરી ને PCC જે ૧૫૦ એમ એમ કરવાનું હતું એની જગ્યા એ M -૨૦ ૧૦૦ એમ એમ કરેલ હતું.</t>
  </si>
  <si>
    <t>DEDUCTION</t>
  </si>
  <si>
    <t>TOTAL  AFTER DUDUCTION</t>
  </si>
  <si>
    <t>Plinth Slab</t>
  </si>
  <si>
    <t>Main Slab</t>
  </si>
  <si>
    <t>Providing and laying cement based water proofing of average 100mm thick in proper slope as per specifications:(a)cleaning rcc slab and and applying neat cement slurrymixed with water proofing compound.(b)providing and laying brickbat coba in CM1:4mixed with water proofing compoundand curing for period of 24 hours (c ) laying of 25 mm thick PCC 1:1.5:3 mix with 6mm &amp;down size coarse aggregate and water  proofing compound,finishing smooth,making half round vata at the junction of parapetwall&amp;slab,and curing for 10 day</t>
  </si>
  <si>
    <t>TERRACE</t>
  </si>
  <si>
    <t>Column Offset</t>
  </si>
  <si>
    <t>Colum Offset</t>
  </si>
  <si>
    <t>Expansion Joint-1</t>
  </si>
  <si>
    <t>Expansion Joint-4</t>
  </si>
  <si>
    <t>3-A</t>
  </si>
  <si>
    <t>Main Bar</t>
  </si>
  <si>
    <t>Expansion Joint-2 (a)</t>
  </si>
  <si>
    <t>Expansion Joint-3 (b)</t>
  </si>
  <si>
    <t>Extra at End</t>
  </si>
  <si>
    <t>B-5</t>
  </si>
  <si>
    <t>B-2</t>
  </si>
  <si>
    <t>B-3</t>
  </si>
  <si>
    <t>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</si>
</sst>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left" vertical="center"/>
    </xf>
    <xf numFmtId="2" fontId="0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509587</xdr:colOff>
      <xdr:row>194</xdr:row>
      <xdr:rowOff>109537</xdr:rowOff>
    </xdr:from>
    <xdr:ext cx="65" cy="172227"/>
    <xdr:sp macro="" textlink="">
      <xdr:nvSpPr>
        <xdr:cNvPr id="2" name="TextBox 1"/>
        <xdr:cNvSpPr txBox="1"/>
      </xdr:nvSpPr>
      <xdr:spPr>
        <a:xfrm>
          <a:off x="4776787" y="47963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280987</xdr:colOff>
      <xdr:row>164</xdr:row>
      <xdr:rowOff>300037</xdr:rowOff>
    </xdr:from>
    <xdr:ext cx="65" cy="172227"/>
    <xdr:sp macro="" textlink="">
      <xdr:nvSpPr>
        <xdr:cNvPr id="2" name="TextBox 1"/>
        <xdr:cNvSpPr txBox="1"/>
      </xdr:nvSpPr>
      <xdr:spPr>
        <a:xfrm>
          <a:off x="4776787" y="36171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2" sqref="A22"/>
    </sheetView>
  </sheetViews>
  <sheetFormatPr defaultRowHeight="15" x14ac:dyDescent="0.25"/>
  <cols>
    <col min="1" max="1" width="10.28515625" style="52" customWidth="1"/>
    <col min="2" max="2" width="15.140625" style="52" customWidth="1"/>
    <col min="3" max="3" width="10.28515625" style="52" customWidth="1"/>
    <col min="4" max="7" width="9.140625" style="52"/>
    <col min="8" max="8" width="12.42578125" style="52" customWidth="1"/>
    <col min="9" max="10" width="9.140625" style="52"/>
    <col min="11" max="11" width="15.5703125" style="52" customWidth="1"/>
    <col min="12" max="16384" width="9.140625" style="52"/>
  </cols>
  <sheetData>
    <row r="1" spans="1:11" x14ac:dyDescent="0.25">
      <c r="F1" s="84" t="s">
        <v>139</v>
      </c>
      <c r="G1" s="84"/>
    </row>
    <row r="2" spans="1:11" x14ac:dyDescent="0.25">
      <c r="I2" s="52" t="s">
        <v>127</v>
      </c>
    </row>
    <row r="3" spans="1:11" ht="15" customHeight="1" x14ac:dyDescent="0.25">
      <c r="A3" s="82" t="s">
        <v>141</v>
      </c>
      <c r="B3" s="82" t="s">
        <v>128</v>
      </c>
      <c r="C3" s="82" t="s">
        <v>129</v>
      </c>
      <c r="D3" s="82" t="s">
        <v>130</v>
      </c>
      <c r="E3" s="82" t="s">
        <v>142</v>
      </c>
      <c r="F3" s="82"/>
      <c r="G3" s="82"/>
      <c r="H3" s="82"/>
      <c r="I3" s="83" t="s">
        <v>131</v>
      </c>
      <c r="J3" s="83" t="s">
        <v>8</v>
      </c>
      <c r="K3" s="82" t="s">
        <v>132</v>
      </c>
    </row>
    <row r="4" spans="1:11" x14ac:dyDescent="0.25">
      <c r="A4" s="82"/>
      <c r="B4" s="82"/>
      <c r="C4" s="82"/>
      <c r="D4" s="82"/>
      <c r="E4" s="82"/>
      <c r="F4" s="82"/>
      <c r="G4" s="82"/>
      <c r="H4" s="82"/>
      <c r="I4" s="83"/>
      <c r="J4" s="83"/>
      <c r="K4" s="82"/>
    </row>
    <row r="5" spans="1:11" x14ac:dyDescent="0.25">
      <c r="A5" s="82"/>
      <c r="B5" s="82"/>
      <c r="C5" s="82"/>
      <c r="D5" s="82"/>
      <c r="E5" s="82"/>
      <c r="F5" s="82"/>
      <c r="G5" s="82"/>
      <c r="H5" s="82"/>
      <c r="I5" s="83"/>
      <c r="J5" s="83"/>
      <c r="K5" s="82"/>
    </row>
    <row r="6" spans="1:11" x14ac:dyDescent="0.25">
      <c r="A6" s="82"/>
      <c r="B6" s="82"/>
      <c r="C6" s="82"/>
      <c r="D6" s="82"/>
      <c r="E6" s="82"/>
      <c r="F6" s="82"/>
      <c r="G6" s="82"/>
      <c r="H6" s="82"/>
      <c r="I6" s="83"/>
      <c r="J6" s="83"/>
      <c r="K6" s="82"/>
    </row>
    <row r="7" spans="1:11" x14ac:dyDescent="0.25">
      <c r="A7" s="82"/>
      <c r="B7" s="82"/>
      <c r="C7" s="82"/>
      <c r="D7" s="82"/>
      <c r="E7" s="82"/>
      <c r="F7" s="82"/>
      <c r="G7" s="82"/>
      <c r="H7" s="82"/>
      <c r="I7" s="83"/>
      <c r="J7" s="83"/>
      <c r="K7" s="82"/>
    </row>
    <row r="8" spans="1:11" ht="9.75" customHeight="1" x14ac:dyDescent="0.25">
      <c r="A8" s="82"/>
      <c r="B8" s="82"/>
      <c r="C8" s="82"/>
      <c r="D8" s="82"/>
      <c r="E8" s="82"/>
      <c r="F8" s="82"/>
      <c r="G8" s="82"/>
      <c r="H8" s="82"/>
      <c r="I8" s="83"/>
      <c r="J8" s="83"/>
      <c r="K8" s="82"/>
    </row>
    <row r="9" spans="1:11" ht="75" customHeight="1" x14ac:dyDescent="0.25">
      <c r="A9" s="19">
        <v>123.14</v>
      </c>
      <c r="B9" s="19">
        <v>0</v>
      </c>
      <c r="C9" s="19">
        <f t="shared" ref="C9:C14" si="0">(A9+B9)</f>
        <v>123.14</v>
      </c>
      <c r="D9" s="53">
        <v>1</v>
      </c>
      <c r="E9" s="77" t="s">
        <v>140</v>
      </c>
      <c r="F9" s="77"/>
      <c r="G9" s="77"/>
      <c r="H9" s="77"/>
      <c r="I9" s="19">
        <v>400</v>
      </c>
      <c r="J9" s="19" t="s">
        <v>134</v>
      </c>
      <c r="K9" s="19">
        <f t="shared" ref="K9:K16" si="1">(A9*I9)</f>
        <v>49256</v>
      </c>
    </row>
    <row r="10" spans="1:11" ht="96.75" customHeight="1" x14ac:dyDescent="0.25">
      <c r="A10" s="19">
        <v>7.26</v>
      </c>
      <c r="B10" s="19">
        <v>3.8</v>
      </c>
      <c r="C10" s="19">
        <f t="shared" si="0"/>
        <v>11.059999999999999</v>
      </c>
      <c r="D10" s="53">
        <v>2</v>
      </c>
      <c r="E10" s="77" t="s">
        <v>133</v>
      </c>
      <c r="F10" s="77"/>
      <c r="G10" s="77"/>
      <c r="H10" s="77"/>
      <c r="I10" s="19">
        <v>4200</v>
      </c>
      <c r="J10" s="19" t="s">
        <v>134</v>
      </c>
      <c r="K10" s="19">
        <f t="shared" si="1"/>
        <v>30492</v>
      </c>
    </row>
    <row r="11" spans="1:11" ht="112.5" customHeight="1" x14ac:dyDescent="0.25">
      <c r="A11" s="19">
        <v>5.36</v>
      </c>
      <c r="B11" s="19">
        <v>0</v>
      </c>
      <c r="C11" s="19">
        <f t="shared" si="0"/>
        <v>5.36</v>
      </c>
      <c r="D11" s="53">
        <v>3</v>
      </c>
      <c r="E11" s="77" t="s">
        <v>143</v>
      </c>
      <c r="F11" s="77"/>
      <c r="G11" s="77"/>
      <c r="H11" s="77"/>
      <c r="I11" s="19">
        <v>11300</v>
      </c>
      <c r="J11" s="19" t="s">
        <v>134</v>
      </c>
      <c r="K11" s="19">
        <f t="shared" si="1"/>
        <v>60568</v>
      </c>
    </row>
    <row r="12" spans="1:11" ht="127.5" customHeight="1" x14ac:dyDescent="0.25">
      <c r="A12" s="19">
        <v>7.72</v>
      </c>
      <c r="B12" s="19">
        <v>3.4</v>
      </c>
      <c r="C12" s="19">
        <f t="shared" si="0"/>
        <v>11.12</v>
      </c>
      <c r="D12" s="53">
        <v>4</v>
      </c>
      <c r="E12" s="77" t="s">
        <v>135</v>
      </c>
      <c r="F12" s="77"/>
      <c r="G12" s="77"/>
      <c r="H12" s="77"/>
      <c r="I12" s="19">
        <v>13000</v>
      </c>
      <c r="J12" s="19" t="s">
        <v>134</v>
      </c>
      <c r="K12" s="19">
        <f t="shared" si="1"/>
        <v>100360</v>
      </c>
    </row>
    <row r="13" spans="1:11" ht="127.5" customHeight="1" x14ac:dyDescent="0.25">
      <c r="A13" s="19">
        <v>37.79</v>
      </c>
      <c r="B13" s="19">
        <v>3.43</v>
      </c>
      <c r="C13" s="19">
        <f t="shared" si="0"/>
        <v>41.22</v>
      </c>
      <c r="D13" s="53">
        <v>5</v>
      </c>
      <c r="E13" s="77" t="s">
        <v>136</v>
      </c>
      <c r="F13" s="77"/>
      <c r="G13" s="77"/>
      <c r="H13" s="77"/>
      <c r="I13" s="19">
        <v>13000</v>
      </c>
      <c r="J13" s="19" t="s">
        <v>134</v>
      </c>
      <c r="K13" s="19">
        <f t="shared" si="1"/>
        <v>491270</v>
      </c>
    </row>
    <row r="14" spans="1:11" ht="74.25" customHeight="1" x14ac:dyDescent="0.25">
      <c r="A14" s="19">
        <v>223.23</v>
      </c>
      <c r="B14" s="19">
        <v>0</v>
      </c>
      <c r="C14" s="19">
        <f t="shared" si="0"/>
        <v>223.23</v>
      </c>
      <c r="D14" s="53">
        <v>6</v>
      </c>
      <c r="E14" s="77" t="s">
        <v>156</v>
      </c>
      <c r="F14" s="77"/>
      <c r="G14" s="77"/>
      <c r="H14" s="77"/>
      <c r="I14" s="19">
        <v>550</v>
      </c>
      <c r="J14" s="19" t="s">
        <v>11</v>
      </c>
      <c r="K14" s="19">
        <f t="shared" si="1"/>
        <v>122776.5</v>
      </c>
    </row>
    <row r="15" spans="1:11" ht="67.5" customHeight="1" x14ac:dyDescent="0.25">
      <c r="A15" s="19">
        <v>139.52000000000001</v>
      </c>
      <c r="B15" s="19">
        <v>0</v>
      </c>
      <c r="C15" s="19">
        <v>139.52000000000001</v>
      </c>
      <c r="D15" s="53">
        <v>7</v>
      </c>
      <c r="E15" s="77" t="s">
        <v>155</v>
      </c>
      <c r="F15" s="77"/>
      <c r="G15" s="77"/>
      <c r="H15" s="77"/>
      <c r="I15" s="19">
        <v>1100</v>
      </c>
      <c r="J15" s="19" t="s">
        <v>11</v>
      </c>
      <c r="K15" s="19">
        <f t="shared" si="1"/>
        <v>153472</v>
      </c>
    </row>
    <row r="16" spans="1:11" ht="96.75" customHeight="1" x14ac:dyDescent="0.25">
      <c r="A16" s="19">
        <v>48.56</v>
      </c>
      <c r="B16" s="19">
        <v>0</v>
      </c>
      <c r="C16" s="19">
        <v>49.31</v>
      </c>
      <c r="D16" s="53">
        <v>8</v>
      </c>
      <c r="E16" s="77" t="s">
        <v>154</v>
      </c>
      <c r="F16" s="77"/>
      <c r="G16" s="77"/>
      <c r="H16" s="77"/>
      <c r="I16" s="19">
        <v>13000</v>
      </c>
      <c r="J16" s="19" t="s">
        <v>55</v>
      </c>
      <c r="K16" s="19">
        <f t="shared" si="1"/>
        <v>631280</v>
      </c>
    </row>
    <row r="17" spans="1:11" ht="75" customHeight="1" x14ac:dyDescent="0.25">
      <c r="A17" s="19">
        <v>5.77</v>
      </c>
      <c r="B17" s="19">
        <v>59.08</v>
      </c>
      <c r="C17" s="19">
        <f t="shared" ref="C17:C22" si="2">(A17+B17)</f>
        <v>64.849999999999994</v>
      </c>
      <c r="D17" s="53">
        <v>9</v>
      </c>
      <c r="E17" s="77" t="s">
        <v>152</v>
      </c>
      <c r="F17" s="77"/>
      <c r="G17" s="77"/>
      <c r="H17" s="77"/>
      <c r="I17" s="19">
        <v>1700</v>
      </c>
      <c r="J17" s="19" t="s">
        <v>134</v>
      </c>
      <c r="K17" s="19">
        <f t="shared" ref="K17:K22" si="3">(A17*I17)</f>
        <v>9809</v>
      </c>
    </row>
    <row r="18" spans="1:11" ht="96.75" customHeight="1" x14ac:dyDescent="0.25">
      <c r="A18" s="19">
        <v>256.63</v>
      </c>
      <c r="B18" s="19">
        <v>0</v>
      </c>
      <c r="C18" s="19">
        <f t="shared" si="2"/>
        <v>256.63</v>
      </c>
      <c r="D18" s="53">
        <v>10</v>
      </c>
      <c r="E18" s="77" t="s">
        <v>153</v>
      </c>
      <c r="F18" s="77"/>
      <c r="G18" s="77"/>
      <c r="H18" s="77"/>
      <c r="I18" s="19">
        <v>1700</v>
      </c>
      <c r="J18" s="19" t="s">
        <v>134</v>
      </c>
      <c r="K18" s="19">
        <f t="shared" si="3"/>
        <v>436271</v>
      </c>
    </row>
    <row r="19" spans="1:11" ht="112.5" customHeight="1" x14ac:dyDescent="0.25">
      <c r="A19" s="19">
        <v>630.70399999999995</v>
      </c>
      <c r="B19" s="19">
        <v>47.32</v>
      </c>
      <c r="C19" s="19">
        <f t="shared" si="2"/>
        <v>678.024</v>
      </c>
      <c r="D19" s="53">
        <v>11</v>
      </c>
      <c r="E19" s="77" t="s">
        <v>151</v>
      </c>
      <c r="F19" s="77"/>
      <c r="G19" s="77"/>
      <c r="H19" s="77"/>
      <c r="I19" s="19">
        <v>675</v>
      </c>
      <c r="J19" s="19" t="s">
        <v>11</v>
      </c>
      <c r="K19" s="19">
        <f t="shared" si="3"/>
        <v>425725.19999999995</v>
      </c>
    </row>
    <row r="20" spans="1:11" ht="194.25" customHeight="1" x14ac:dyDescent="0.25">
      <c r="A20" s="19">
        <v>219.3</v>
      </c>
      <c r="B20" s="19">
        <v>0</v>
      </c>
      <c r="C20" s="19">
        <f t="shared" si="2"/>
        <v>219.3</v>
      </c>
      <c r="D20" s="53">
        <v>12</v>
      </c>
      <c r="E20" s="79" t="s">
        <v>150</v>
      </c>
      <c r="F20" s="80"/>
      <c r="G20" s="80"/>
      <c r="H20" s="81"/>
      <c r="I20" s="19">
        <v>1300</v>
      </c>
      <c r="J20" s="19" t="s">
        <v>134</v>
      </c>
      <c r="K20" s="19">
        <f t="shared" si="3"/>
        <v>285090</v>
      </c>
    </row>
    <row r="21" spans="1:11" ht="94.5" customHeight="1" x14ac:dyDescent="0.25">
      <c r="A21" s="19">
        <v>11102</v>
      </c>
      <c r="B21" s="19">
        <v>1300</v>
      </c>
      <c r="C21" s="19">
        <f t="shared" si="2"/>
        <v>12402</v>
      </c>
      <c r="D21" s="53">
        <v>13</v>
      </c>
      <c r="E21" s="77" t="s">
        <v>137</v>
      </c>
      <c r="F21" s="77"/>
      <c r="G21" s="77"/>
      <c r="H21" s="77"/>
      <c r="I21" s="19">
        <v>90</v>
      </c>
      <c r="J21" s="19" t="s">
        <v>55</v>
      </c>
      <c r="K21" s="19">
        <f t="shared" si="3"/>
        <v>999180</v>
      </c>
    </row>
    <row r="22" spans="1:11" ht="74.25" customHeight="1" x14ac:dyDescent="0.25">
      <c r="A22" s="19">
        <v>34</v>
      </c>
      <c r="B22" s="19">
        <v>0</v>
      </c>
      <c r="C22" s="19">
        <f t="shared" si="2"/>
        <v>34</v>
      </c>
      <c r="D22" s="53">
        <v>14</v>
      </c>
      <c r="E22" s="77" t="s">
        <v>149</v>
      </c>
      <c r="F22" s="77"/>
      <c r="G22" s="77"/>
      <c r="H22" s="77"/>
      <c r="I22" s="19">
        <v>2000</v>
      </c>
      <c r="J22" s="19" t="s">
        <v>157</v>
      </c>
      <c r="K22" s="19">
        <f t="shared" si="3"/>
        <v>68000</v>
      </c>
    </row>
    <row r="23" spans="1:11" ht="30" customHeight="1" x14ac:dyDescent="0.25">
      <c r="B23" s="19"/>
      <c r="C23" s="19"/>
      <c r="D23" s="53"/>
      <c r="E23" s="78" t="s">
        <v>138</v>
      </c>
      <c r="F23" s="77"/>
      <c r="G23" s="77"/>
      <c r="H23" s="77"/>
      <c r="I23" s="19"/>
      <c r="J23" s="19"/>
      <c r="K23" s="53">
        <f>SUM(K9:K22)</f>
        <v>3863549.7</v>
      </c>
    </row>
  </sheetData>
  <mergeCells count="24">
    <mergeCell ref="F1:G1"/>
    <mergeCell ref="B3:B8"/>
    <mergeCell ref="C3:C8"/>
    <mergeCell ref="D3:D8"/>
    <mergeCell ref="E3:H8"/>
    <mergeCell ref="J3:J8"/>
    <mergeCell ref="K3:K8"/>
    <mergeCell ref="E10:H10"/>
    <mergeCell ref="E12:H12"/>
    <mergeCell ref="E13:H13"/>
    <mergeCell ref="I3:I8"/>
    <mergeCell ref="E9:H9"/>
    <mergeCell ref="A3:A8"/>
    <mergeCell ref="E11:H11"/>
    <mergeCell ref="E17:H17"/>
    <mergeCell ref="E18:H18"/>
    <mergeCell ref="E14:H14"/>
    <mergeCell ref="E21:H21"/>
    <mergeCell ref="E22:H22"/>
    <mergeCell ref="E15:H15"/>
    <mergeCell ref="E16:H16"/>
    <mergeCell ref="E23:H23"/>
    <mergeCell ref="E19:H19"/>
    <mergeCell ref="E20:H20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opLeftCell="A142" zoomScaleNormal="100" workbookViewId="0">
      <selection activeCell="K24" sqref="K24"/>
    </sheetView>
  </sheetViews>
  <sheetFormatPr defaultRowHeight="15" x14ac:dyDescent="0.25"/>
  <cols>
    <col min="1" max="7" width="9.140625" style="20"/>
    <col min="8" max="8" width="12.28515625" style="20" customWidth="1"/>
    <col min="9" max="16384" width="9.140625" style="20"/>
  </cols>
  <sheetData>
    <row r="1" spans="1:9" ht="40.5" customHeight="1" x14ac:dyDescent="0.25">
      <c r="A1" s="95" t="s">
        <v>140</v>
      </c>
      <c r="B1" s="96"/>
      <c r="C1" s="96"/>
      <c r="D1" s="96"/>
      <c r="E1" s="96"/>
      <c r="F1" s="96"/>
      <c r="G1" s="96"/>
      <c r="H1" s="96"/>
      <c r="I1" s="97"/>
    </row>
    <row r="2" spans="1:9" ht="24.95" customHeight="1" x14ac:dyDescent="0.25">
      <c r="A2" s="2" t="s">
        <v>1</v>
      </c>
      <c r="B2" s="98" t="s">
        <v>2</v>
      </c>
      <c r="C2" s="99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24.95" customHeight="1" x14ac:dyDescent="0.25">
      <c r="A3" s="21">
        <v>1</v>
      </c>
      <c r="B3" s="85" t="s">
        <v>56</v>
      </c>
      <c r="C3" s="86"/>
      <c r="D3" s="4">
        <v>1</v>
      </c>
      <c r="E3" s="4">
        <v>14.8</v>
      </c>
      <c r="F3" s="4">
        <v>3.2</v>
      </c>
      <c r="G3" s="4">
        <v>2.6</v>
      </c>
      <c r="H3" s="24">
        <f>(D3*E3*F3*G3)</f>
        <v>123.13600000000002</v>
      </c>
      <c r="I3" s="2" t="s">
        <v>9</v>
      </c>
    </row>
    <row r="4" spans="1:9" ht="24.95" customHeight="1" x14ac:dyDescent="0.25">
      <c r="A4" s="100"/>
      <c r="B4" s="101"/>
      <c r="C4" s="101"/>
      <c r="D4" s="101"/>
      <c r="E4" s="102"/>
      <c r="F4" s="87" t="s">
        <v>10</v>
      </c>
      <c r="G4" s="88"/>
      <c r="H4" s="25">
        <f>SUM(H3:H3)</f>
        <v>123.13600000000002</v>
      </c>
      <c r="I4" s="6" t="s">
        <v>11</v>
      </c>
    </row>
    <row r="5" spans="1:9" ht="24.95" customHeight="1" x14ac:dyDescent="0.25">
      <c r="A5" s="87"/>
      <c r="B5" s="103"/>
      <c r="C5" s="103"/>
      <c r="D5" s="103"/>
      <c r="E5" s="88"/>
      <c r="F5" s="26">
        <f>(H3)</f>
        <v>123.13600000000002</v>
      </c>
      <c r="G5" s="6">
        <v>400</v>
      </c>
      <c r="H5" s="26">
        <f>(F5*G5)</f>
        <v>49254.400000000009</v>
      </c>
      <c r="I5" s="6" t="s">
        <v>12</v>
      </c>
    </row>
    <row r="6" spans="1:9" ht="41.25" customHeight="1" x14ac:dyDescent="0.25">
      <c r="A6" s="95" t="s">
        <v>0</v>
      </c>
      <c r="B6" s="96"/>
      <c r="C6" s="96"/>
      <c r="D6" s="96"/>
      <c r="E6" s="96"/>
      <c r="F6" s="96"/>
      <c r="G6" s="96"/>
      <c r="H6" s="96"/>
      <c r="I6" s="97"/>
    </row>
    <row r="7" spans="1:9" ht="24.95" customHeight="1" x14ac:dyDescent="0.25">
      <c r="A7" s="2" t="s">
        <v>1</v>
      </c>
      <c r="B7" s="98" t="s">
        <v>2</v>
      </c>
      <c r="C7" s="99"/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</row>
    <row r="8" spans="1:9" ht="24.95" customHeight="1" x14ac:dyDescent="0.25">
      <c r="A8" s="21">
        <v>1</v>
      </c>
      <c r="B8" s="85" t="s">
        <v>92</v>
      </c>
      <c r="C8" s="86"/>
      <c r="D8" s="4">
        <v>1</v>
      </c>
      <c r="E8" s="4">
        <v>14.8</v>
      </c>
      <c r="F8" s="4">
        <v>3</v>
      </c>
      <c r="G8" s="4">
        <v>0.15</v>
      </c>
      <c r="H8" s="24">
        <f>(D8*E8*F8*G8)</f>
        <v>6.660000000000001</v>
      </c>
      <c r="I8" s="2" t="s">
        <v>9</v>
      </c>
    </row>
    <row r="9" spans="1:9" ht="24.95" customHeight="1" x14ac:dyDescent="0.25">
      <c r="A9" s="69">
        <v>2</v>
      </c>
      <c r="B9" s="85" t="s">
        <v>160</v>
      </c>
      <c r="C9" s="86"/>
      <c r="D9" s="4">
        <v>1</v>
      </c>
      <c r="E9" s="4">
        <v>2.8</v>
      </c>
      <c r="F9" s="4">
        <v>0.96</v>
      </c>
      <c r="G9" s="4">
        <v>7.4999999999999997E-2</v>
      </c>
      <c r="H9" s="24">
        <f>(D9*E9*F9*G9)</f>
        <v>0.20159999999999997</v>
      </c>
      <c r="I9" s="73" t="s">
        <v>9</v>
      </c>
    </row>
    <row r="10" spans="1:9" ht="24.95" customHeight="1" x14ac:dyDescent="0.25">
      <c r="A10" s="69">
        <v>3</v>
      </c>
      <c r="B10" s="85" t="s">
        <v>160</v>
      </c>
      <c r="C10" s="86"/>
      <c r="D10" s="4">
        <v>2</v>
      </c>
      <c r="E10" s="4">
        <v>2.8</v>
      </c>
      <c r="F10" s="4">
        <v>0.96</v>
      </c>
      <c r="G10" s="4">
        <v>7.4999999999999997E-2</v>
      </c>
      <c r="H10" s="24">
        <f>(D10*E10*F10*G10)</f>
        <v>0.40319999999999995</v>
      </c>
      <c r="I10" s="73" t="s">
        <v>9</v>
      </c>
    </row>
    <row r="11" spans="1:9" ht="24.95" customHeight="1" x14ac:dyDescent="0.25">
      <c r="A11" s="100"/>
      <c r="B11" s="101"/>
      <c r="C11" s="101"/>
      <c r="D11" s="101"/>
      <c r="E11" s="102"/>
      <c r="F11" s="87" t="s">
        <v>10</v>
      </c>
      <c r="G11" s="88"/>
      <c r="H11" s="25">
        <f>SUM(H8:H10)</f>
        <v>7.264800000000001</v>
      </c>
      <c r="I11" s="6" t="s">
        <v>11</v>
      </c>
    </row>
    <row r="12" spans="1:9" ht="24.95" customHeight="1" x14ac:dyDescent="0.25">
      <c r="A12" s="87"/>
      <c r="B12" s="103"/>
      <c r="C12" s="103"/>
      <c r="D12" s="103"/>
      <c r="E12" s="88"/>
      <c r="F12" s="26">
        <f>(H11)</f>
        <v>7.264800000000001</v>
      </c>
      <c r="G12" s="6">
        <v>4200</v>
      </c>
      <c r="H12" s="26">
        <f>(F12*G12)</f>
        <v>30512.160000000003</v>
      </c>
      <c r="I12" s="6" t="s">
        <v>12</v>
      </c>
    </row>
    <row r="13" spans="1:9" ht="39" customHeight="1" x14ac:dyDescent="0.25">
      <c r="A13" s="95" t="s">
        <v>19</v>
      </c>
      <c r="B13" s="96"/>
      <c r="C13" s="96"/>
      <c r="D13" s="96"/>
      <c r="E13" s="96"/>
      <c r="F13" s="96"/>
      <c r="G13" s="96"/>
      <c r="H13" s="96"/>
      <c r="I13" s="97"/>
    </row>
    <row r="14" spans="1:9" ht="24.95" customHeight="1" x14ac:dyDescent="0.25">
      <c r="A14" s="2" t="s">
        <v>1</v>
      </c>
      <c r="B14" s="98" t="s">
        <v>2</v>
      </c>
      <c r="C14" s="99"/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</row>
    <row r="15" spans="1:9" x14ac:dyDescent="0.25">
      <c r="A15" s="98" t="s">
        <v>31</v>
      </c>
      <c r="B15" s="106"/>
      <c r="C15" s="106"/>
      <c r="D15" s="106"/>
      <c r="E15" s="106"/>
      <c r="F15" s="106"/>
      <c r="G15" s="99"/>
      <c r="H15" s="2"/>
      <c r="I15" s="2"/>
    </row>
    <row r="16" spans="1:9" ht="24.95" customHeight="1" x14ac:dyDescent="0.25">
      <c r="A16" s="3">
        <v>1</v>
      </c>
      <c r="B16" s="27" t="s">
        <v>18</v>
      </c>
      <c r="C16" s="28" t="s">
        <v>20</v>
      </c>
      <c r="D16" s="4">
        <v>2</v>
      </c>
      <c r="E16" s="4">
        <v>1.52</v>
      </c>
      <c r="F16" s="4">
        <v>0.45</v>
      </c>
      <c r="G16" s="4">
        <v>0.45</v>
      </c>
      <c r="H16" s="24">
        <f>(D16*E16*F16*G16)</f>
        <v>0.61560000000000004</v>
      </c>
      <c r="I16" s="2" t="s">
        <v>9</v>
      </c>
    </row>
    <row r="17" spans="1:17" ht="24.95" customHeight="1" x14ac:dyDescent="0.25">
      <c r="A17" s="3">
        <v>2</v>
      </c>
      <c r="B17" s="27" t="s">
        <v>18</v>
      </c>
      <c r="C17" s="28" t="s">
        <v>20</v>
      </c>
      <c r="D17" s="4">
        <v>2</v>
      </c>
      <c r="E17" s="4">
        <v>1.52</v>
      </c>
      <c r="F17" s="4">
        <v>1.52</v>
      </c>
      <c r="G17" s="4">
        <v>0.23</v>
      </c>
      <c r="H17" s="24">
        <f t="shared" ref="H17" si="0">(D17*E17*F17*G17)</f>
        <v>1.062784</v>
      </c>
      <c r="I17" s="2" t="s">
        <v>9</v>
      </c>
    </row>
    <row r="18" spans="1:17" ht="24.95" customHeight="1" x14ac:dyDescent="0.25">
      <c r="A18" s="3">
        <v>3</v>
      </c>
      <c r="B18" s="27" t="s">
        <v>18</v>
      </c>
      <c r="C18" s="28" t="s">
        <v>20</v>
      </c>
      <c r="D18" s="4">
        <v>1</v>
      </c>
      <c r="E18" s="4">
        <v>1.07</v>
      </c>
      <c r="F18" s="4">
        <v>1.52</v>
      </c>
      <c r="G18" s="4">
        <v>0.29499999999999998</v>
      </c>
      <c r="H18" s="24">
        <f>(D18*E18*F18*G18)</f>
        <v>0.47978799999999999</v>
      </c>
      <c r="I18" s="2" t="s">
        <v>9</v>
      </c>
    </row>
    <row r="19" spans="1:17" x14ac:dyDescent="0.25">
      <c r="A19" s="98" t="s">
        <v>32</v>
      </c>
      <c r="B19" s="106"/>
      <c r="C19" s="106"/>
      <c r="D19" s="106"/>
      <c r="E19" s="106"/>
      <c r="F19" s="106"/>
      <c r="G19" s="99"/>
      <c r="H19" s="24"/>
      <c r="I19" s="2"/>
    </row>
    <row r="20" spans="1:17" ht="24.95" customHeight="1" x14ac:dyDescent="0.25">
      <c r="A20" s="3">
        <v>4</v>
      </c>
      <c r="B20" s="27" t="s">
        <v>18</v>
      </c>
      <c r="C20" s="28" t="s">
        <v>21</v>
      </c>
      <c r="D20" s="4"/>
      <c r="E20" s="4"/>
      <c r="F20" s="4"/>
      <c r="G20" s="4"/>
      <c r="H20" s="24">
        <f t="shared" ref="H20" si="1">(D20*E20*F20*G20)</f>
        <v>0</v>
      </c>
      <c r="I20" s="2" t="s">
        <v>9</v>
      </c>
    </row>
    <row r="21" spans="1:17" ht="24.95" customHeight="1" x14ac:dyDescent="0.25">
      <c r="A21" s="21"/>
      <c r="B21" s="104" t="s">
        <v>22</v>
      </c>
      <c r="C21" s="105"/>
      <c r="D21" s="4">
        <v>2</v>
      </c>
      <c r="E21" s="4">
        <v>1.83</v>
      </c>
      <c r="F21" s="4">
        <v>1.83</v>
      </c>
      <c r="G21" s="4"/>
      <c r="H21" s="29">
        <f>(E21*F21)</f>
        <v>3.3489000000000004</v>
      </c>
      <c r="I21" s="2" t="s">
        <v>9</v>
      </c>
    </row>
    <row r="22" spans="1:17" ht="51.75" customHeight="1" x14ac:dyDescent="0.25">
      <c r="A22" s="21"/>
      <c r="B22" s="104" t="s">
        <v>23</v>
      </c>
      <c r="C22" s="105"/>
      <c r="D22" s="4">
        <v>2</v>
      </c>
      <c r="E22" s="4">
        <v>1.52</v>
      </c>
      <c r="F22" s="4">
        <v>1.52</v>
      </c>
      <c r="G22" s="4"/>
      <c r="H22" s="29">
        <f>(E22*F22)</f>
        <v>2.3104</v>
      </c>
      <c r="I22" s="2" t="s">
        <v>9</v>
      </c>
    </row>
    <row r="23" spans="1:17" ht="24.95" customHeight="1" x14ac:dyDescent="0.25">
      <c r="A23" s="21"/>
      <c r="B23" s="104" t="s">
        <v>24</v>
      </c>
      <c r="C23" s="105"/>
      <c r="D23" s="4"/>
      <c r="E23" s="4">
        <v>0.52500000000000002</v>
      </c>
      <c r="F23" s="4">
        <v>0.23</v>
      </c>
      <c r="G23" s="4"/>
      <c r="H23" s="29">
        <f>(E23-F23)</f>
        <v>0.29500000000000004</v>
      </c>
      <c r="I23" s="2" t="s">
        <v>9</v>
      </c>
    </row>
    <row r="24" spans="1:17" ht="24.95" customHeight="1" x14ac:dyDescent="0.25">
      <c r="A24" s="21"/>
      <c r="B24" s="104" t="s">
        <v>25</v>
      </c>
      <c r="C24" s="105"/>
      <c r="D24" s="4"/>
      <c r="E24" s="4"/>
      <c r="F24" s="4"/>
      <c r="G24" s="4"/>
      <c r="H24" s="29">
        <f>(H23/3)</f>
        <v>9.8333333333333342E-2</v>
      </c>
      <c r="I24" s="2" t="s">
        <v>9</v>
      </c>
    </row>
    <row r="25" spans="1:17" ht="24.95" customHeight="1" x14ac:dyDescent="0.25">
      <c r="A25" s="21"/>
      <c r="B25" s="104" t="s">
        <v>26</v>
      </c>
      <c r="C25" s="105"/>
      <c r="D25" s="4"/>
      <c r="E25" s="4"/>
      <c r="F25" s="4"/>
      <c r="G25" s="4"/>
      <c r="H25" s="29">
        <f>(H21+H22)</f>
        <v>5.6593</v>
      </c>
      <c r="I25" s="2" t="s">
        <v>9</v>
      </c>
    </row>
    <row r="26" spans="1:17" ht="24.95" customHeight="1" x14ac:dyDescent="0.25">
      <c r="A26" s="21"/>
      <c r="B26" s="104" t="s">
        <v>27</v>
      </c>
      <c r="C26" s="105"/>
      <c r="D26" s="4"/>
      <c r="E26" s="4"/>
      <c r="F26" s="4"/>
      <c r="G26" s="4"/>
      <c r="H26" s="29">
        <f>(SQRT(H21*H22))</f>
        <v>2.7816000000000001</v>
      </c>
      <c r="I26" s="2" t="s">
        <v>9</v>
      </c>
    </row>
    <row r="27" spans="1:17" ht="24.95" customHeight="1" x14ac:dyDescent="0.25">
      <c r="A27" s="21"/>
      <c r="B27" s="104" t="s">
        <v>28</v>
      </c>
      <c r="C27" s="105"/>
      <c r="D27" s="4"/>
      <c r="E27" s="4"/>
      <c r="F27" s="4"/>
      <c r="G27" s="4"/>
      <c r="H27" s="29">
        <f>(H24*(H25+H26))</f>
        <v>0.83002183333333335</v>
      </c>
      <c r="I27" s="2" t="s">
        <v>9</v>
      </c>
    </row>
    <row r="28" spans="1:17" ht="24.95" customHeight="1" x14ac:dyDescent="0.25">
      <c r="A28" s="21"/>
      <c r="B28" s="104" t="s">
        <v>29</v>
      </c>
      <c r="C28" s="105"/>
      <c r="D28" s="4"/>
      <c r="E28" s="4"/>
      <c r="F28" s="4"/>
      <c r="G28" s="4"/>
      <c r="H28" s="29">
        <f>(H21*F23)</f>
        <v>0.77024700000000013</v>
      </c>
      <c r="I28" s="2" t="s">
        <v>9</v>
      </c>
    </row>
    <row r="29" spans="1:17" ht="24.95" customHeight="1" x14ac:dyDescent="0.25">
      <c r="A29" s="21"/>
      <c r="B29" s="98" t="s">
        <v>30</v>
      </c>
      <c r="C29" s="99"/>
      <c r="D29" s="4">
        <v>2</v>
      </c>
      <c r="E29" s="4"/>
      <c r="F29" s="4"/>
      <c r="G29" s="4"/>
      <c r="H29" s="30">
        <f>(D29*(H27+H28))</f>
        <v>3.2005376666666669</v>
      </c>
      <c r="I29" s="2" t="s">
        <v>9</v>
      </c>
    </row>
    <row r="30" spans="1:17" ht="24.95" customHeight="1" x14ac:dyDescent="0.25">
      <c r="A30" s="100"/>
      <c r="B30" s="101"/>
      <c r="C30" s="101"/>
      <c r="D30" s="101"/>
      <c r="E30" s="102"/>
      <c r="F30" s="87" t="s">
        <v>10</v>
      </c>
      <c r="G30" s="88"/>
      <c r="H30" s="25">
        <f>((H16+H17+H18)+(H29))</f>
        <v>5.3587096666666669</v>
      </c>
      <c r="I30" s="6" t="s">
        <v>11</v>
      </c>
    </row>
    <row r="31" spans="1:17" ht="24.95" customHeight="1" x14ac:dyDescent="0.25">
      <c r="A31" s="87"/>
      <c r="B31" s="103"/>
      <c r="C31" s="103"/>
      <c r="D31" s="103"/>
      <c r="E31" s="88"/>
      <c r="F31" s="26">
        <f>(H30)</f>
        <v>5.3587096666666669</v>
      </c>
      <c r="G31" s="6">
        <v>11300</v>
      </c>
      <c r="H31" s="26">
        <f>(F31*G31)</f>
        <v>60553.419233333334</v>
      </c>
      <c r="I31" s="6" t="s">
        <v>12</v>
      </c>
    </row>
    <row r="32" spans="1:17" ht="55.5" customHeight="1" x14ac:dyDescent="0.25">
      <c r="A32" s="107" t="s">
        <v>13</v>
      </c>
      <c r="B32" s="108"/>
      <c r="C32" s="108"/>
      <c r="D32" s="108"/>
      <c r="E32" s="108"/>
      <c r="F32" s="108"/>
      <c r="G32" s="108"/>
      <c r="H32" s="108"/>
      <c r="I32" s="109"/>
      <c r="O32" s="20">
        <v>0.45</v>
      </c>
      <c r="P32" s="20">
        <v>0.45</v>
      </c>
      <c r="Q32" s="20">
        <f>(O32*O32)</f>
        <v>0.20250000000000001</v>
      </c>
    </row>
    <row r="33" spans="1:13" ht="24.95" customHeight="1" x14ac:dyDescent="0.25">
      <c r="A33" s="2" t="s">
        <v>1</v>
      </c>
      <c r="B33" s="98" t="s">
        <v>2</v>
      </c>
      <c r="C33" s="99"/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</row>
    <row r="34" spans="1:13" ht="24.95" customHeight="1" x14ac:dyDescent="0.25">
      <c r="A34" s="21">
        <v>1</v>
      </c>
      <c r="B34" s="22" t="s">
        <v>14</v>
      </c>
      <c r="C34" s="23" t="s">
        <v>61</v>
      </c>
      <c r="D34" s="4">
        <v>7</v>
      </c>
      <c r="E34" s="4">
        <v>0.78600000000000003</v>
      </c>
      <c r="F34" s="4">
        <f>(0.45*0.45)</f>
        <v>0.20250000000000001</v>
      </c>
      <c r="G34" s="4">
        <v>4</v>
      </c>
      <c r="H34" s="24">
        <f>(D34*E34*F34*G34)</f>
        <v>4.4566200000000009</v>
      </c>
      <c r="I34" s="2" t="s">
        <v>9</v>
      </c>
    </row>
    <row r="35" spans="1:13" ht="24.95" customHeight="1" x14ac:dyDescent="0.25">
      <c r="A35" s="21">
        <v>2</v>
      </c>
      <c r="B35" s="22" t="s">
        <v>14</v>
      </c>
      <c r="C35" s="23" t="s">
        <v>69</v>
      </c>
      <c r="D35" s="4">
        <v>4</v>
      </c>
      <c r="E35" s="4">
        <v>0.45</v>
      </c>
      <c r="F35" s="4">
        <v>0.45</v>
      </c>
      <c r="G35" s="4">
        <v>1.2</v>
      </c>
      <c r="H35" s="24">
        <f t="shared" ref="H35" si="2">(D35*E35*F35*G35)</f>
        <v>0.97199999999999998</v>
      </c>
      <c r="I35" s="2" t="s">
        <v>9</v>
      </c>
    </row>
    <row r="36" spans="1:13" ht="24.95" customHeight="1" x14ac:dyDescent="0.25">
      <c r="A36" s="21">
        <v>3</v>
      </c>
      <c r="B36" s="22" t="s">
        <v>14</v>
      </c>
      <c r="C36" s="23" t="s">
        <v>69</v>
      </c>
      <c r="D36" s="4">
        <v>7</v>
      </c>
      <c r="E36" s="4">
        <v>0.23</v>
      </c>
      <c r="F36" s="4">
        <v>0.23</v>
      </c>
      <c r="G36" s="4">
        <v>1</v>
      </c>
      <c r="H36" s="24">
        <f>(D36*E36*F36*G36)</f>
        <v>0.37030000000000002</v>
      </c>
      <c r="I36" s="2" t="s">
        <v>9</v>
      </c>
    </row>
    <row r="37" spans="1:13" ht="24.95" customHeight="1" x14ac:dyDescent="0.25">
      <c r="A37" s="21">
        <v>4</v>
      </c>
      <c r="B37" s="22" t="s">
        <v>14</v>
      </c>
      <c r="C37" s="23" t="s">
        <v>56</v>
      </c>
      <c r="D37" s="4">
        <v>4</v>
      </c>
      <c r="E37" s="4">
        <v>0.45</v>
      </c>
      <c r="F37" s="4">
        <v>0.45</v>
      </c>
      <c r="G37" s="4">
        <v>2.37</v>
      </c>
      <c r="H37" s="24">
        <f>(D37*E37*F37*G37)</f>
        <v>1.9197000000000002</v>
      </c>
      <c r="I37" s="2" t="s">
        <v>9</v>
      </c>
    </row>
    <row r="38" spans="1:13" ht="24.95" customHeight="1" x14ac:dyDescent="0.25">
      <c r="A38" s="100"/>
      <c r="B38" s="101"/>
      <c r="C38" s="101"/>
      <c r="D38" s="101"/>
      <c r="E38" s="102"/>
      <c r="F38" s="87" t="s">
        <v>10</v>
      </c>
      <c r="G38" s="88"/>
      <c r="H38" s="25">
        <f>SUM(H34:H37)</f>
        <v>7.7186200000000014</v>
      </c>
      <c r="I38" s="6" t="s">
        <v>11</v>
      </c>
    </row>
    <row r="39" spans="1:13" ht="24.95" customHeight="1" x14ac:dyDescent="0.25">
      <c r="A39" s="87"/>
      <c r="B39" s="103"/>
      <c r="C39" s="103"/>
      <c r="D39" s="103"/>
      <c r="E39" s="88"/>
      <c r="F39" s="26">
        <f>(H38)</f>
        <v>7.7186200000000014</v>
      </c>
      <c r="G39" s="6">
        <v>13000</v>
      </c>
      <c r="H39" s="26">
        <f>(F39*G39)</f>
        <v>100342.06000000001</v>
      </c>
      <c r="I39" s="6" t="s">
        <v>12</v>
      </c>
    </row>
    <row r="40" spans="1:13" ht="57" customHeight="1" x14ac:dyDescent="0.25">
      <c r="A40" s="95" t="s">
        <v>17</v>
      </c>
      <c r="B40" s="96"/>
      <c r="C40" s="96"/>
      <c r="D40" s="96"/>
      <c r="E40" s="96"/>
      <c r="F40" s="96"/>
      <c r="G40" s="96"/>
      <c r="H40" s="96"/>
      <c r="I40" s="97"/>
    </row>
    <row r="41" spans="1:13" ht="24.95" customHeight="1" x14ac:dyDescent="0.25">
      <c r="A41" s="2" t="s">
        <v>1</v>
      </c>
      <c r="B41" s="98" t="s">
        <v>2</v>
      </c>
      <c r="C41" s="99"/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</row>
    <row r="42" spans="1:13" ht="24.95" customHeight="1" x14ac:dyDescent="0.25">
      <c r="A42" s="21">
        <v>1</v>
      </c>
      <c r="B42" s="22" t="s">
        <v>5</v>
      </c>
      <c r="C42" s="23">
        <v>5</v>
      </c>
      <c r="D42" s="4">
        <v>1</v>
      </c>
      <c r="E42" s="4">
        <v>2.04</v>
      </c>
      <c r="F42" s="4">
        <v>0.45</v>
      </c>
      <c r="G42" s="4">
        <v>0.45</v>
      </c>
      <c r="H42" s="24">
        <f>(D42*E42*F42*G42)</f>
        <v>0.41310000000000002</v>
      </c>
      <c r="I42" s="2" t="s">
        <v>9</v>
      </c>
    </row>
    <row r="43" spans="1:13" ht="24.95" customHeight="1" x14ac:dyDescent="0.25">
      <c r="A43" s="21">
        <v>2</v>
      </c>
      <c r="B43" s="22" t="s">
        <v>5</v>
      </c>
      <c r="C43" s="23">
        <v>5</v>
      </c>
      <c r="D43" s="4">
        <v>1</v>
      </c>
      <c r="E43" s="4">
        <v>3.42</v>
      </c>
      <c r="F43" s="4">
        <v>0.45</v>
      </c>
      <c r="G43" s="4">
        <v>0.45</v>
      </c>
      <c r="H43" s="24">
        <f t="shared" ref="H43" si="3">(D43*E43*F43*G43)</f>
        <v>0.69255</v>
      </c>
      <c r="I43" s="2" t="s">
        <v>9</v>
      </c>
    </row>
    <row r="44" spans="1:13" ht="24.95" customHeight="1" x14ac:dyDescent="0.25">
      <c r="A44" s="21">
        <v>3</v>
      </c>
      <c r="B44" s="22" t="s">
        <v>5</v>
      </c>
      <c r="C44" s="23">
        <v>5</v>
      </c>
      <c r="D44" s="4">
        <v>1</v>
      </c>
      <c r="E44" s="4">
        <v>2.57</v>
      </c>
      <c r="F44" s="4">
        <v>0.45</v>
      </c>
      <c r="G44" s="4">
        <v>0.45</v>
      </c>
      <c r="H44" s="24">
        <f>(D44*E44*F44*G44)</f>
        <v>0.52042499999999992</v>
      </c>
      <c r="I44" s="2" t="s">
        <v>9</v>
      </c>
    </row>
    <row r="45" spans="1:13" ht="24.95" customHeight="1" x14ac:dyDescent="0.25">
      <c r="A45" s="21">
        <v>4</v>
      </c>
      <c r="B45" s="22" t="s">
        <v>5</v>
      </c>
      <c r="C45" s="23">
        <v>5</v>
      </c>
      <c r="D45" s="4">
        <v>1</v>
      </c>
      <c r="E45" s="4">
        <v>2.96</v>
      </c>
      <c r="F45" s="4">
        <v>0.45</v>
      </c>
      <c r="G45" s="4">
        <v>0.45</v>
      </c>
      <c r="H45" s="24">
        <f t="shared" ref="H45" si="4">(D45*E45*F45*G45)</f>
        <v>0.59940000000000004</v>
      </c>
      <c r="I45" s="2" t="s">
        <v>9</v>
      </c>
      <c r="M45" s="20">
        <v>3.21</v>
      </c>
    </row>
    <row r="46" spans="1:13" ht="24.95" customHeight="1" x14ac:dyDescent="0.25">
      <c r="A46" s="21">
        <v>5</v>
      </c>
      <c r="B46" s="22" t="s">
        <v>5</v>
      </c>
      <c r="C46" s="23" t="s">
        <v>88</v>
      </c>
      <c r="D46" s="4">
        <v>1</v>
      </c>
      <c r="E46" s="4">
        <v>2.04</v>
      </c>
      <c r="F46" s="4">
        <v>0.3</v>
      </c>
      <c r="G46" s="4">
        <v>0.67500000000000004</v>
      </c>
      <c r="H46" s="24">
        <f t="shared" ref="H46" si="5">(D46*E46*F46*G46)</f>
        <v>0.41310000000000002</v>
      </c>
      <c r="I46" s="2" t="s">
        <v>9</v>
      </c>
      <c r="M46" s="20">
        <v>3.21</v>
      </c>
    </row>
    <row r="47" spans="1:13" ht="24.95" customHeight="1" x14ac:dyDescent="0.25">
      <c r="A47" s="21">
        <v>6</v>
      </c>
      <c r="B47" s="22" t="s">
        <v>5</v>
      </c>
      <c r="C47" s="23" t="s">
        <v>88</v>
      </c>
      <c r="D47" s="4">
        <v>1</v>
      </c>
      <c r="E47" s="4">
        <v>3.42</v>
      </c>
      <c r="F47" s="4">
        <v>0.3</v>
      </c>
      <c r="G47" s="4">
        <v>0.67500000000000004</v>
      </c>
      <c r="H47" s="24">
        <f>(D47*E47*F47*G47)</f>
        <v>0.69255000000000011</v>
      </c>
      <c r="I47" s="2" t="s">
        <v>9</v>
      </c>
      <c r="M47" s="20">
        <v>0.375</v>
      </c>
    </row>
    <row r="48" spans="1:13" ht="24.95" customHeight="1" x14ac:dyDescent="0.25">
      <c r="A48" s="21">
        <v>7</v>
      </c>
      <c r="B48" s="22" t="s">
        <v>5</v>
      </c>
      <c r="C48" s="23" t="s">
        <v>88</v>
      </c>
      <c r="D48" s="4">
        <v>1</v>
      </c>
      <c r="E48" s="4">
        <v>2.57</v>
      </c>
      <c r="F48" s="4">
        <v>0.3</v>
      </c>
      <c r="G48" s="4">
        <v>0.67500000000000004</v>
      </c>
      <c r="H48" s="24">
        <f t="shared" ref="H48" si="6">(D48*E48*F48*G48)</f>
        <v>0.52042500000000003</v>
      </c>
      <c r="I48" s="2" t="s">
        <v>9</v>
      </c>
    </row>
    <row r="49" spans="1:13" ht="24.95" customHeight="1" x14ac:dyDescent="0.25">
      <c r="A49" s="21">
        <v>8</v>
      </c>
      <c r="B49" s="22" t="s">
        <v>5</v>
      </c>
      <c r="C49" s="23" t="s">
        <v>88</v>
      </c>
      <c r="D49" s="4">
        <v>1</v>
      </c>
      <c r="E49" s="4">
        <v>2.96</v>
      </c>
      <c r="F49" s="4">
        <v>0.3</v>
      </c>
      <c r="G49" s="4">
        <v>0.67500000000000004</v>
      </c>
      <c r="H49" s="24">
        <f>(D49*E49*F49*G49)</f>
        <v>0.59940000000000004</v>
      </c>
      <c r="I49" s="2" t="s">
        <v>9</v>
      </c>
    </row>
    <row r="50" spans="1:13" ht="24.95" customHeight="1" x14ac:dyDescent="0.25">
      <c r="A50" s="21">
        <v>9</v>
      </c>
      <c r="B50" s="22" t="s">
        <v>5</v>
      </c>
      <c r="C50" s="23" t="s">
        <v>88</v>
      </c>
      <c r="D50" s="4">
        <v>1</v>
      </c>
      <c r="E50" s="4">
        <v>2.2999999999999998</v>
      </c>
      <c r="F50" s="4">
        <v>0.3</v>
      </c>
      <c r="G50" s="4">
        <v>0.67500000000000004</v>
      </c>
      <c r="H50" s="24">
        <f t="shared" ref="H50:H51" si="7">(D50*E50*F50*G50)</f>
        <v>0.46575</v>
      </c>
      <c r="I50" s="2" t="s">
        <v>9</v>
      </c>
    </row>
    <row r="51" spans="1:13" ht="24.75" customHeight="1" x14ac:dyDescent="0.25">
      <c r="A51" s="21">
        <v>10</v>
      </c>
      <c r="B51" s="22" t="s">
        <v>5</v>
      </c>
      <c r="C51" s="23" t="s">
        <v>89</v>
      </c>
      <c r="D51" s="4">
        <v>1</v>
      </c>
      <c r="E51" s="4">
        <v>6.8</v>
      </c>
      <c r="F51" s="4">
        <v>0.3</v>
      </c>
      <c r="G51" s="4">
        <v>0.67500000000000004</v>
      </c>
      <c r="H51" s="24">
        <f t="shared" si="7"/>
        <v>1.3770000000000002</v>
      </c>
      <c r="I51" s="2" t="s">
        <v>9</v>
      </c>
    </row>
    <row r="52" spans="1:13" ht="24.95" customHeight="1" x14ac:dyDescent="0.25">
      <c r="A52" s="21">
        <v>11</v>
      </c>
      <c r="B52" s="22" t="s">
        <v>5</v>
      </c>
      <c r="C52" s="23" t="s">
        <v>88</v>
      </c>
      <c r="D52" s="4">
        <v>1</v>
      </c>
      <c r="E52" s="4">
        <v>2.85</v>
      </c>
      <c r="F52" s="4">
        <v>0.3</v>
      </c>
      <c r="G52" s="4">
        <v>0.67500000000000004</v>
      </c>
      <c r="H52" s="24">
        <f>(D52*E52*F52*G52)</f>
        <v>0.577125</v>
      </c>
      <c r="I52" s="2" t="s">
        <v>9</v>
      </c>
    </row>
    <row r="53" spans="1:13" ht="24.95" customHeight="1" x14ac:dyDescent="0.25">
      <c r="A53" s="21">
        <v>12</v>
      </c>
      <c r="B53" s="22" t="s">
        <v>5</v>
      </c>
      <c r="C53" s="23" t="s">
        <v>90</v>
      </c>
      <c r="D53" s="4">
        <v>1</v>
      </c>
      <c r="E53" s="4">
        <v>3.3</v>
      </c>
      <c r="F53" s="4">
        <v>0.3</v>
      </c>
      <c r="G53" s="4">
        <v>0.67500000000000004</v>
      </c>
      <c r="H53" s="24">
        <f t="shared" ref="H53" si="8">(D53*E53*F53*G53)</f>
        <v>0.66825000000000001</v>
      </c>
      <c r="I53" s="2" t="s">
        <v>9</v>
      </c>
    </row>
    <row r="54" spans="1:13" ht="24.95" customHeight="1" x14ac:dyDescent="0.25">
      <c r="A54" s="21">
        <v>13</v>
      </c>
      <c r="B54" s="22" t="s">
        <v>5</v>
      </c>
      <c r="C54" s="23" t="s">
        <v>91</v>
      </c>
      <c r="D54" s="4">
        <v>1</v>
      </c>
      <c r="E54" s="4">
        <v>6.86</v>
      </c>
      <c r="F54" s="4">
        <v>0.3</v>
      </c>
      <c r="G54" s="4">
        <v>0.67500000000000004</v>
      </c>
      <c r="H54" s="24">
        <f>(D54*E54*F54*G54)</f>
        <v>1.3891499999999999</v>
      </c>
      <c r="I54" s="2" t="s">
        <v>9</v>
      </c>
    </row>
    <row r="55" spans="1:13" ht="24.95" customHeight="1" x14ac:dyDescent="0.25">
      <c r="A55" s="21">
        <v>14</v>
      </c>
      <c r="B55" s="22" t="s">
        <v>5</v>
      </c>
      <c r="C55" s="23" t="s">
        <v>90</v>
      </c>
      <c r="D55" s="4">
        <v>1</v>
      </c>
      <c r="E55" s="4">
        <v>2.5099999999999998</v>
      </c>
      <c r="F55" s="4">
        <v>0.3</v>
      </c>
      <c r="G55" s="4">
        <v>0.67500000000000004</v>
      </c>
      <c r="H55" s="24">
        <f t="shared" ref="H55" si="9">(D55*E55*F55*G55)</f>
        <v>0.50827499999999992</v>
      </c>
      <c r="I55" s="2" t="s">
        <v>9</v>
      </c>
    </row>
    <row r="56" spans="1:13" ht="24.95" customHeight="1" x14ac:dyDescent="0.25">
      <c r="A56" s="21">
        <v>15</v>
      </c>
      <c r="B56" s="22" t="s">
        <v>5</v>
      </c>
      <c r="C56" s="23" t="s">
        <v>90</v>
      </c>
      <c r="D56" s="4">
        <v>1</v>
      </c>
      <c r="E56" s="4">
        <v>2.5099999999999998</v>
      </c>
      <c r="F56" s="4">
        <v>0.3</v>
      </c>
      <c r="G56" s="4">
        <v>0.67500000000000004</v>
      </c>
      <c r="H56" s="24">
        <f>(D56*E56*F56*G56)</f>
        <v>0.50827499999999992</v>
      </c>
      <c r="I56" s="2" t="s">
        <v>9</v>
      </c>
    </row>
    <row r="57" spans="1:13" ht="24.95" customHeight="1" x14ac:dyDescent="0.25">
      <c r="A57" s="21">
        <v>16</v>
      </c>
      <c r="B57" s="22" t="s">
        <v>5</v>
      </c>
      <c r="C57" s="23" t="s">
        <v>91</v>
      </c>
      <c r="D57" s="4">
        <v>1</v>
      </c>
      <c r="E57" s="4">
        <v>6.86</v>
      </c>
      <c r="F57" s="4">
        <v>0.3</v>
      </c>
      <c r="G57" s="4">
        <v>0.67500000000000004</v>
      </c>
      <c r="H57" s="24">
        <f t="shared" ref="H57:H59" si="10">(D57*E57*F57*G57)</f>
        <v>1.3891499999999999</v>
      </c>
      <c r="I57" s="2" t="s">
        <v>9</v>
      </c>
    </row>
    <row r="58" spans="1:13" ht="24.95" customHeight="1" x14ac:dyDescent="0.25">
      <c r="A58" s="21">
        <v>17</v>
      </c>
      <c r="B58" s="22" t="s">
        <v>5</v>
      </c>
      <c r="C58" s="23" t="s">
        <v>90</v>
      </c>
      <c r="D58" s="4">
        <v>1</v>
      </c>
      <c r="E58" s="4">
        <v>3.3</v>
      </c>
      <c r="F58" s="4">
        <v>0.3</v>
      </c>
      <c r="G58" s="4">
        <v>0.67500000000000004</v>
      </c>
      <c r="H58" s="24">
        <f t="shared" si="10"/>
        <v>0.66825000000000001</v>
      </c>
      <c r="I58" s="2" t="s">
        <v>9</v>
      </c>
      <c r="M58" s="20">
        <v>3.3</v>
      </c>
    </row>
    <row r="59" spans="1:13" ht="24.75" customHeight="1" x14ac:dyDescent="0.25">
      <c r="A59" s="21">
        <v>18</v>
      </c>
      <c r="B59" s="22" t="s">
        <v>5</v>
      </c>
      <c r="C59" s="23">
        <v>6</v>
      </c>
      <c r="D59" s="4">
        <v>8</v>
      </c>
      <c r="E59" s="4">
        <v>3.07</v>
      </c>
      <c r="F59" s="4">
        <v>0.23</v>
      </c>
      <c r="G59" s="4">
        <v>0.67500000000000004</v>
      </c>
      <c r="H59" s="24">
        <f t="shared" si="10"/>
        <v>3.8129399999999998</v>
      </c>
      <c r="I59" s="2" t="s">
        <v>9</v>
      </c>
    </row>
    <row r="60" spans="1:13" ht="24.95" customHeight="1" x14ac:dyDescent="0.25">
      <c r="A60" s="21">
        <v>19</v>
      </c>
      <c r="B60" s="22" t="s">
        <v>80</v>
      </c>
      <c r="C60" s="23">
        <v>1</v>
      </c>
      <c r="D60" s="4">
        <v>2</v>
      </c>
      <c r="E60" s="4">
        <v>1</v>
      </c>
      <c r="F60" s="4">
        <v>0.23</v>
      </c>
      <c r="G60" s="4">
        <v>0.67500000000000004</v>
      </c>
      <c r="H60" s="24">
        <f>(D60*E60*F60*G60)</f>
        <v>0.31050000000000005</v>
      </c>
      <c r="I60" s="2" t="s">
        <v>9</v>
      </c>
    </row>
    <row r="61" spans="1:13" ht="24.95" customHeight="1" x14ac:dyDescent="0.25">
      <c r="A61" s="21">
        <v>20</v>
      </c>
      <c r="B61" s="22" t="s">
        <v>80</v>
      </c>
      <c r="C61" s="23">
        <v>1</v>
      </c>
      <c r="D61" s="4">
        <v>9</v>
      </c>
      <c r="E61" s="4">
        <v>1.23</v>
      </c>
      <c r="F61" s="4">
        <v>0.23</v>
      </c>
      <c r="G61" s="4">
        <v>0.67500000000000004</v>
      </c>
      <c r="H61" s="24">
        <f t="shared" ref="H61" si="11">(D61*E61*F61*G61)</f>
        <v>1.7186175000000001</v>
      </c>
      <c r="I61" s="2" t="s">
        <v>9</v>
      </c>
    </row>
    <row r="62" spans="1:13" ht="24.95" customHeight="1" x14ac:dyDescent="0.25">
      <c r="A62" s="21">
        <v>21</v>
      </c>
      <c r="B62" s="22" t="s">
        <v>5</v>
      </c>
      <c r="C62" s="23">
        <v>3</v>
      </c>
      <c r="D62" s="4">
        <v>1</v>
      </c>
      <c r="E62" s="4">
        <v>8.7100000000000009</v>
      </c>
      <c r="F62" s="4">
        <v>0.3</v>
      </c>
      <c r="G62" s="4">
        <v>0.67500000000000004</v>
      </c>
      <c r="H62" s="24">
        <f>(D62*E62*F62*G62)</f>
        <v>1.7637750000000001</v>
      </c>
      <c r="I62" s="2" t="s">
        <v>9</v>
      </c>
    </row>
    <row r="63" spans="1:13" ht="24.95" customHeight="1" x14ac:dyDescent="0.25">
      <c r="A63" s="21">
        <v>22</v>
      </c>
      <c r="B63" s="22" t="s">
        <v>5</v>
      </c>
      <c r="C63" s="23">
        <v>2</v>
      </c>
      <c r="D63" s="4">
        <v>1</v>
      </c>
      <c r="E63" s="4">
        <v>8.7100000000000009</v>
      </c>
      <c r="F63" s="4">
        <v>0.3</v>
      </c>
      <c r="G63" s="4">
        <v>0.67500000000000004</v>
      </c>
      <c r="H63" s="24">
        <f t="shared" ref="H63" si="12">(D63*E63*F63*G63)</f>
        <v>1.7637750000000001</v>
      </c>
      <c r="I63" s="2" t="s">
        <v>9</v>
      </c>
    </row>
    <row r="64" spans="1:13" ht="24.95" customHeight="1" x14ac:dyDescent="0.25">
      <c r="A64" s="21">
        <v>23</v>
      </c>
      <c r="B64" s="22" t="s">
        <v>5</v>
      </c>
      <c r="C64" s="23">
        <v>2</v>
      </c>
      <c r="D64" s="4">
        <v>1</v>
      </c>
      <c r="E64" s="4">
        <v>8.7100000000000009</v>
      </c>
      <c r="F64" s="4">
        <v>0.3</v>
      </c>
      <c r="G64" s="4">
        <v>0.67500000000000004</v>
      </c>
      <c r="H64" s="24">
        <f>(D64*E64*F64*G64)</f>
        <v>1.7637750000000001</v>
      </c>
      <c r="I64" s="2" t="s">
        <v>9</v>
      </c>
    </row>
    <row r="65" spans="1:15" ht="24.95" customHeight="1" x14ac:dyDescent="0.25">
      <c r="A65" s="21">
        <v>24</v>
      </c>
      <c r="B65" s="22" t="s">
        <v>5</v>
      </c>
      <c r="C65" s="23">
        <v>2</v>
      </c>
      <c r="D65" s="4">
        <v>1</v>
      </c>
      <c r="E65" s="4">
        <v>8.7100000000000009</v>
      </c>
      <c r="F65" s="4">
        <v>0.3</v>
      </c>
      <c r="G65" s="4">
        <v>0.67500000000000004</v>
      </c>
      <c r="H65" s="24">
        <f t="shared" ref="H65" si="13">(D65*E65*F65*G65)</f>
        <v>1.7637750000000001</v>
      </c>
      <c r="I65" s="2" t="s">
        <v>9</v>
      </c>
    </row>
    <row r="66" spans="1:15" ht="24.95" customHeight="1" x14ac:dyDescent="0.25">
      <c r="A66" s="21">
        <v>21</v>
      </c>
      <c r="B66" s="22" t="s">
        <v>5</v>
      </c>
      <c r="C66" s="23">
        <v>2</v>
      </c>
      <c r="D66" s="4">
        <v>1</v>
      </c>
      <c r="E66" s="4">
        <v>8.7100000000000009</v>
      </c>
      <c r="F66" s="4">
        <v>0.3</v>
      </c>
      <c r="G66" s="4">
        <v>0.67500000000000004</v>
      </c>
      <c r="H66" s="24">
        <f>(D66*E66*F66*G66)</f>
        <v>1.7637750000000001</v>
      </c>
      <c r="I66" s="2" t="s">
        <v>9</v>
      </c>
    </row>
    <row r="67" spans="1:15" ht="24.95" customHeight="1" x14ac:dyDescent="0.25">
      <c r="A67" s="21">
        <v>22</v>
      </c>
      <c r="B67" s="22" t="s">
        <v>5</v>
      </c>
      <c r="C67" s="23">
        <v>2</v>
      </c>
      <c r="D67" s="4">
        <v>1</v>
      </c>
      <c r="E67" s="4">
        <v>8.7100000000000009</v>
      </c>
      <c r="F67" s="4">
        <v>0.3</v>
      </c>
      <c r="G67" s="4">
        <v>0.67500000000000004</v>
      </c>
      <c r="H67" s="24">
        <f t="shared" ref="H67" si="14">(D67*E67*F67*G67)</f>
        <v>1.7637750000000001</v>
      </c>
      <c r="I67" s="2" t="s">
        <v>9</v>
      </c>
    </row>
    <row r="68" spans="1:15" ht="24.95" customHeight="1" x14ac:dyDescent="0.25">
      <c r="A68" s="21">
        <v>23</v>
      </c>
      <c r="B68" s="22" t="s">
        <v>5</v>
      </c>
      <c r="C68" s="23">
        <v>1</v>
      </c>
      <c r="D68" s="4">
        <v>1</v>
      </c>
      <c r="E68" s="4">
        <v>8.11</v>
      </c>
      <c r="F68" s="4">
        <v>0.375</v>
      </c>
      <c r="G68" s="4">
        <v>0.375</v>
      </c>
      <c r="H68" s="24">
        <f>(D68*E68*F68*G68)</f>
        <v>1.1404687499999999</v>
      </c>
      <c r="I68" s="2" t="s">
        <v>9</v>
      </c>
    </row>
    <row r="69" spans="1:15" ht="24.95" customHeight="1" x14ac:dyDescent="0.25">
      <c r="A69" s="21">
        <v>24</v>
      </c>
      <c r="B69" s="22" t="s">
        <v>5</v>
      </c>
      <c r="C69" s="23">
        <v>2</v>
      </c>
      <c r="D69" s="4">
        <v>1</v>
      </c>
      <c r="E69" s="4">
        <v>8.7100000000000009</v>
      </c>
      <c r="F69" s="4">
        <v>0.3</v>
      </c>
      <c r="G69" s="4">
        <v>0.67500000000000004</v>
      </c>
      <c r="H69" s="24">
        <f t="shared" ref="H69" si="15">(D69*E69*F69*G69)</f>
        <v>1.7637750000000001</v>
      </c>
      <c r="I69" s="2" t="s">
        <v>9</v>
      </c>
    </row>
    <row r="70" spans="1:15" ht="24.95" customHeight="1" x14ac:dyDescent="0.25">
      <c r="A70" s="21">
        <v>25</v>
      </c>
      <c r="B70" s="22" t="s">
        <v>5</v>
      </c>
      <c r="C70" s="23">
        <v>3</v>
      </c>
      <c r="D70" s="4">
        <v>1</v>
      </c>
      <c r="E70" s="4">
        <v>8.7100000000000009</v>
      </c>
      <c r="F70" s="4">
        <v>0.3</v>
      </c>
      <c r="G70" s="4">
        <v>0.67500000000000004</v>
      </c>
      <c r="H70" s="24">
        <f t="shared" ref="H70:H78" si="16">(D70*E70*F70*G70)</f>
        <v>1.7637750000000001</v>
      </c>
      <c r="I70" s="2" t="s">
        <v>9</v>
      </c>
    </row>
    <row r="71" spans="1:15" ht="24.95" customHeight="1" x14ac:dyDescent="0.25">
      <c r="A71" s="44">
        <v>26</v>
      </c>
      <c r="B71" s="40">
        <v>1</v>
      </c>
      <c r="C71" s="42" t="s">
        <v>158</v>
      </c>
      <c r="D71" s="5">
        <v>1</v>
      </c>
      <c r="E71" s="5">
        <v>7</v>
      </c>
      <c r="F71" s="5">
        <v>1.1000000000000001</v>
      </c>
      <c r="G71" s="5">
        <v>7.4999999999999997E-2</v>
      </c>
      <c r="H71" s="24">
        <f t="shared" si="16"/>
        <v>0.57750000000000001</v>
      </c>
      <c r="I71" s="53" t="s">
        <v>11</v>
      </c>
    </row>
    <row r="72" spans="1:15" ht="24.95" customHeight="1" x14ac:dyDescent="0.25">
      <c r="A72" s="44">
        <v>27</v>
      </c>
      <c r="B72" s="38">
        <v>2</v>
      </c>
      <c r="C72" s="43" t="s">
        <v>159</v>
      </c>
      <c r="D72" s="5">
        <v>1</v>
      </c>
      <c r="E72" s="5">
        <v>7</v>
      </c>
      <c r="F72" s="5">
        <v>7.4999999999999997E-2</v>
      </c>
      <c r="G72" s="5">
        <v>0.32500000000000001</v>
      </c>
      <c r="H72" s="24">
        <f t="shared" si="16"/>
        <v>0.17062500000000003</v>
      </c>
      <c r="I72" s="53" t="s">
        <v>11</v>
      </c>
    </row>
    <row r="73" spans="1:15" ht="24.95" customHeight="1" x14ac:dyDescent="0.25">
      <c r="A73" s="44">
        <v>28</v>
      </c>
      <c r="B73" s="22">
        <v>3</v>
      </c>
      <c r="C73" s="23" t="s">
        <v>158</v>
      </c>
      <c r="D73" s="5">
        <v>1</v>
      </c>
      <c r="E73" s="5">
        <v>2.4</v>
      </c>
      <c r="F73" s="5">
        <v>7.4999999999999997E-2</v>
      </c>
      <c r="G73" s="5">
        <v>0.5</v>
      </c>
      <c r="H73" s="24">
        <f t="shared" si="16"/>
        <v>0.09</v>
      </c>
      <c r="I73" s="53" t="s">
        <v>11</v>
      </c>
    </row>
    <row r="74" spans="1:15" ht="24.95" customHeight="1" x14ac:dyDescent="0.25">
      <c r="A74" s="44">
        <v>29</v>
      </c>
      <c r="B74" s="38">
        <v>4</v>
      </c>
      <c r="C74" s="39" t="s">
        <v>159</v>
      </c>
      <c r="D74" s="5">
        <v>1</v>
      </c>
      <c r="E74" s="5">
        <v>2.4</v>
      </c>
      <c r="F74" s="5">
        <v>0.26</v>
      </c>
      <c r="G74" s="5">
        <v>7.4999999999999997E-2</v>
      </c>
      <c r="H74" s="24">
        <f t="shared" si="16"/>
        <v>4.6800000000000001E-2</v>
      </c>
      <c r="I74" s="53" t="s">
        <v>11</v>
      </c>
      <c r="O74" s="20">
        <v>3.42</v>
      </c>
    </row>
    <row r="75" spans="1:15" ht="24.95" customHeight="1" x14ac:dyDescent="0.25">
      <c r="A75" s="68">
        <v>28</v>
      </c>
      <c r="B75" s="22" t="s">
        <v>177</v>
      </c>
      <c r="C75" s="23" t="s">
        <v>158</v>
      </c>
      <c r="D75" s="5">
        <v>1</v>
      </c>
      <c r="E75" s="5">
        <v>3.6</v>
      </c>
      <c r="F75" s="5">
        <v>0.36</v>
      </c>
      <c r="G75" s="5">
        <v>0.5</v>
      </c>
      <c r="H75" s="24">
        <f t="shared" ref="H75" si="17">(D75*E75*F75*G75)</f>
        <v>0.64800000000000002</v>
      </c>
      <c r="I75" s="53" t="s">
        <v>11</v>
      </c>
    </row>
    <row r="76" spans="1:15" ht="24.95" customHeight="1" x14ac:dyDescent="0.25">
      <c r="A76" s="44">
        <v>30</v>
      </c>
      <c r="B76" s="40">
        <v>1</v>
      </c>
      <c r="C76" s="42" t="s">
        <v>159</v>
      </c>
      <c r="D76" s="5">
        <v>1</v>
      </c>
      <c r="E76" s="5">
        <v>6</v>
      </c>
      <c r="F76" s="5">
        <v>0.36</v>
      </c>
      <c r="G76" s="5">
        <v>0.5</v>
      </c>
      <c r="H76" s="24">
        <f t="shared" si="16"/>
        <v>1.08</v>
      </c>
      <c r="I76" s="53" t="s">
        <v>11</v>
      </c>
    </row>
    <row r="77" spans="1:15" ht="24.95" customHeight="1" x14ac:dyDescent="0.25">
      <c r="A77" s="44">
        <v>32</v>
      </c>
      <c r="B77" s="22">
        <v>3</v>
      </c>
      <c r="C77" s="23" t="s">
        <v>159</v>
      </c>
      <c r="D77" s="5">
        <v>1</v>
      </c>
      <c r="E77" s="5">
        <v>4</v>
      </c>
      <c r="F77" s="5">
        <v>0.36</v>
      </c>
      <c r="G77" s="5">
        <v>0.5</v>
      </c>
      <c r="H77" s="24">
        <f t="shared" si="16"/>
        <v>0.72</v>
      </c>
      <c r="I77" s="53" t="s">
        <v>11</v>
      </c>
    </row>
    <row r="78" spans="1:15" ht="24.95" customHeight="1" x14ac:dyDescent="0.25">
      <c r="A78" s="44">
        <v>33</v>
      </c>
      <c r="B78" s="38">
        <v>4</v>
      </c>
      <c r="C78" s="39" t="s">
        <v>159</v>
      </c>
      <c r="D78" s="5">
        <v>1</v>
      </c>
      <c r="E78" s="5">
        <v>2.8</v>
      </c>
      <c r="F78" s="5">
        <v>1.08</v>
      </c>
      <c r="G78" s="5">
        <v>0.45</v>
      </c>
      <c r="H78" s="24">
        <f t="shared" si="16"/>
        <v>1.3608</v>
      </c>
      <c r="I78" s="53" t="s">
        <v>11</v>
      </c>
      <c r="O78" s="20">
        <v>3.42</v>
      </c>
    </row>
    <row r="79" spans="1:15" ht="24.95" customHeight="1" x14ac:dyDescent="0.25">
      <c r="A79" s="7"/>
      <c r="B79" s="22"/>
      <c r="C79" s="23"/>
      <c r="D79" s="34"/>
      <c r="E79" s="8"/>
      <c r="F79" s="87" t="s">
        <v>10</v>
      </c>
      <c r="G79" s="88"/>
      <c r="H79" s="25">
        <f>SUM(H42:H78)</f>
        <v>37.788626249999993</v>
      </c>
      <c r="I79" s="6" t="s">
        <v>11</v>
      </c>
    </row>
    <row r="80" spans="1:15" ht="30" customHeight="1" x14ac:dyDescent="0.25">
      <c r="A80" s="35"/>
      <c r="B80" s="22"/>
      <c r="C80" s="23"/>
      <c r="D80" s="36"/>
      <c r="E80" s="37"/>
      <c r="F80" s="26">
        <f>(H79)</f>
        <v>37.788626249999993</v>
      </c>
      <c r="G80" s="6">
        <v>13000</v>
      </c>
      <c r="H80" s="26">
        <f>(F80*G80)</f>
        <v>491252.14124999993</v>
      </c>
      <c r="I80" s="6" t="s">
        <v>12</v>
      </c>
    </row>
    <row r="81" spans="1:19" ht="36.75" customHeight="1" x14ac:dyDescent="0.25">
      <c r="A81" s="95" t="s">
        <v>164</v>
      </c>
      <c r="B81" s="96"/>
      <c r="C81" s="96"/>
      <c r="D81" s="96"/>
      <c r="E81" s="96"/>
      <c r="F81" s="96"/>
      <c r="G81" s="96"/>
      <c r="H81" s="96"/>
      <c r="I81" s="97"/>
    </row>
    <row r="82" spans="1:19" ht="23.25" customHeight="1" x14ac:dyDescent="0.25">
      <c r="A82" s="2" t="s">
        <v>1</v>
      </c>
      <c r="B82" s="87" t="s">
        <v>2</v>
      </c>
      <c r="C82" s="88"/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2" t="s">
        <v>8</v>
      </c>
      <c r="O82" s="4"/>
    </row>
    <row r="83" spans="1:19" ht="24.95" customHeight="1" x14ac:dyDescent="0.25">
      <c r="A83" s="4">
        <v>1</v>
      </c>
      <c r="B83" s="87" t="s">
        <v>169</v>
      </c>
      <c r="C83" s="88"/>
      <c r="D83" s="4">
        <v>1</v>
      </c>
      <c r="E83" s="4">
        <v>27.25</v>
      </c>
      <c r="F83" s="4">
        <v>5.12</v>
      </c>
      <c r="G83" s="4">
        <v>1.6</v>
      </c>
      <c r="H83" s="24">
        <f>(D83*E83*F83*G83)</f>
        <v>223.23200000000003</v>
      </c>
      <c r="I83" s="2" t="s">
        <v>9</v>
      </c>
      <c r="O83" s="4"/>
    </row>
    <row r="84" spans="1:19" ht="24.95" customHeight="1" x14ac:dyDescent="0.25">
      <c r="A84" s="7"/>
      <c r="B84" s="1"/>
      <c r="C84" s="1"/>
      <c r="D84" s="34"/>
      <c r="E84" s="8"/>
      <c r="F84" s="87" t="s">
        <v>10</v>
      </c>
      <c r="G84" s="88"/>
      <c r="H84" s="25">
        <f>SUM(H83:H83)</f>
        <v>223.23200000000003</v>
      </c>
      <c r="I84" s="6" t="s">
        <v>11</v>
      </c>
    </row>
    <row r="85" spans="1:19" ht="24.95" customHeight="1" x14ac:dyDescent="0.25">
      <c r="A85" s="35"/>
      <c r="B85" s="98" t="s">
        <v>2</v>
      </c>
      <c r="C85" s="99"/>
      <c r="D85" s="36"/>
      <c r="E85" s="37"/>
      <c r="F85" s="26">
        <f>(H84)</f>
        <v>223.23200000000003</v>
      </c>
      <c r="G85" s="6">
        <v>550</v>
      </c>
      <c r="H85" s="26">
        <f>(F85*G85)</f>
        <v>122777.60000000002</v>
      </c>
      <c r="I85" s="6" t="s">
        <v>12</v>
      </c>
    </row>
    <row r="86" spans="1:19" ht="39" customHeight="1" x14ac:dyDescent="0.25">
      <c r="A86" s="95" t="s">
        <v>33</v>
      </c>
      <c r="B86" s="96"/>
      <c r="C86" s="96"/>
      <c r="D86" s="96"/>
      <c r="E86" s="96"/>
      <c r="F86" s="96"/>
      <c r="G86" s="96"/>
      <c r="H86" s="96"/>
      <c r="I86" s="97"/>
    </row>
    <row r="87" spans="1:19" ht="24.95" customHeight="1" x14ac:dyDescent="0.25">
      <c r="A87" s="2" t="s">
        <v>1</v>
      </c>
      <c r="B87" s="87" t="s">
        <v>2</v>
      </c>
      <c r="C87" s="88"/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2" t="s">
        <v>8</v>
      </c>
      <c r="M87" s="20">
        <v>1</v>
      </c>
      <c r="N87" s="20">
        <v>27.25</v>
      </c>
      <c r="O87" s="20">
        <v>5.12</v>
      </c>
      <c r="P87" s="20">
        <v>0.1</v>
      </c>
      <c r="Q87" s="20">
        <f>(N87*O87*P87)</f>
        <v>13.952000000000002</v>
      </c>
      <c r="R87" s="20">
        <v>13000</v>
      </c>
      <c r="S87" s="20">
        <f>(Q87*R87)</f>
        <v>181376.00000000003</v>
      </c>
    </row>
    <row r="88" spans="1:19" ht="24.95" customHeight="1" x14ac:dyDescent="0.25">
      <c r="A88" s="4">
        <v>1</v>
      </c>
      <c r="B88" s="87" t="s">
        <v>169</v>
      </c>
      <c r="C88" s="88"/>
      <c r="D88" s="4">
        <v>1</v>
      </c>
      <c r="E88" s="4">
        <v>27.25</v>
      </c>
      <c r="F88" s="4">
        <v>5.12</v>
      </c>
      <c r="G88" s="4">
        <v>1</v>
      </c>
      <c r="H88" s="24">
        <f>(D88*E88*F88*G88)</f>
        <v>139.52000000000001</v>
      </c>
      <c r="I88" s="2" t="s">
        <v>9</v>
      </c>
    </row>
    <row r="89" spans="1:19" ht="24.95" customHeight="1" x14ac:dyDescent="0.25">
      <c r="A89" s="7"/>
      <c r="B89" s="1"/>
      <c r="C89" s="1"/>
      <c r="D89" s="34"/>
      <c r="E89" s="8"/>
      <c r="F89" s="87" t="s">
        <v>10</v>
      </c>
      <c r="G89" s="88"/>
      <c r="H89" s="25">
        <f>SUM(H88:H88)</f>
        <v>139.52000000000001</v>
      </c>
      <c r="I89" s="6" t="s">
        <v>11</v>
      </c>
    </row>
    <row r="90" spans="1:19" ht="24.95" customHeight="1" x14ac:dyDescent="0.25">
      <c r="A90" s="35"/>
      <c r="B90" s="98" t="s">
        <v>2</v>
      </c>
      <c r="C90" s="99"/>
      <c r="D90" s="36"/>
      <c r="E90" s="37"/>
      <c r="F90" s="26">
        <f>(H89)</f>
        <v>139.52000000000001</v>
      </c>
      <c r="G90" s="6">
        <v>1100</v>
      </c>
      <c r="H90" s="26">
        <f>(F90*G90)</f>
        <v>153472</v>
      </c>
      <c r="I90" s="6" t="s">
        <v>12</v>
      </c>
    </row>
    <row r="91" spans="1:19" ht="33.75" customHeight="1" x14ac:dyDescent="0.25">
      <c r="A91" s="125" t="s">
        <v>166</v>
      </c>
      <c r="B91" s="126"/>
      <c r="C91" s="126"/>
      <c r="D91" s="126"/>
      <c r="E91" s="126"/>
      <c r="F91" s="126"/>
      <c r="G91" s="126"/>
      <c r="H91" s="126"/>
      <c r="I91" s="127"/>
      <c r="M91" s="20">
        <v>1</v>
      </c>
      <c r="N91" s="20">
        <v>27.25</v>
      </c>
      <c r="O91" s="20">
        <v>5.12</v>
      </c>
      <c r="P91" s="20">
        <v>0.1</v>
      </c>
      <c r="Q91" s="20">
        <f>(N91*O91*P91)</f>
        <v>13.952000000000002</v>
      </c>
      <c r="R91" s="20">
        <v>13000</v>
      </c>
      <c r="S91" s="20">
        <f>(Q91*R91)</f>
        <v>181376.00000000003</v>
      </c>
    </row>
    <row r="92" spans="1:19" ht="48" customHeight="1" x14ac:dyDescent="0.25">
      <c r="A92" s="95" t="s">
        <v>165</v>
      </c>
      <c r="B92" s="96"/>
      <c r="C92" s="96"/>
      <c r="D92" s="96"/>
      <c r="E92" s="96"/>
      <c r="F92" s="96"/>
      <c r="G92" s="96"/>
      <c r="H92" s="96"/>
      <c r="I92" s="97"/>
    </row>
    <row r="93" spans="1:19" ht="24.95" customHeight="1" x14ac:dyDescent="0.25">
      <c r="A93" s="2" t="s">
        <v>1</v>
      </c>
      <c r="B93" s="98" t="s">
        <v>2</v>
      </c>
      <c r="C93" s="99"/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M93" s="20">
        <v>1</v>
      </c>
      <c r="N93" s="20">
        <v>27.25</v>
      </c>
      <c r="O93" s="20">
        <v>5.12</v>
      </c>
      <c r="P93" s="20">
        <v>0.1</v>
      </c>
      <c r="Q93" s="20">
        <f>(N93*O93*P93)</f>
        <v>13.952000000000002</v>
      </c>
      <c r="R93" s="20">
        <v>13000</v>
      </c>
      <c r="S93" s="20">
        <f>(Q93*R93)</f>
        <v>181376.00000000003</v>
      </c>
    </row>
    <row r="94" spans="1:19" ht="24.95" customHeight="1" x14ac:dyDescent="0.25">
      <c r="A94" s="55">
        <v>1</v>
      </c>
      <c r="B94" s="132" t="s">
        <v>169</v>
      </c>
      <c r="C94" s="133"/>
      <c r="D94" s="55">
        <v>1</v>
      </c>
      <c r="E94" s="55">
        <v>25.8</v>
      </c>
      <c r="F94" s="55">
        <v>5.12</v>
      </c>
      <c r="G94" s="55">
        <v>0.1</v>
      </c>
      <c r="H94" s="71">
        <f>(D94*E94*F94*G94)</f>
        <v>13.209600000000002</v>
      </c>
      <c r="I94" s="55" t="s">
        <v>9</v>
      </c>
    </row>
    <row r="95" spans="1:19" ht="24.95" customHeight="1" x14ac:dyDescent="0.25">
      <c r="A95" s="2">
        <v>1</v>
      </c>
      <c r="B95" s="98" t="s">
        <v>170</v>
      </c>
      <c r="C95" s="99"/>
      <c r="D95" s="2">
        <v>1</v>
      </c>
      <c r="E95" s="2">
        <v>27.8</v>
      </c>
      <c r="F95" s="2">
        <v>10.39</v>
      </c>
      <c r="G95" s="2">
        <v>0.125</v>
      </c>
      <c r="H95" s="72">
        <f>(D95*E95*F95*G95)</f>
        <v>36.105250000000005</v>
      </c>
      <c r="I95" s="2" t="s">
        <v>9</v>
      </c>
    </row>
    <row r="96" spans="1:19" ht="24.95" customHeight="1" x14ac:dyDescent="0.25">
      <c r="A96" s="128" t="s">
        <v>167</v>
      </c>
      <c r="B96" s="128"/>
      <c r="C96" s="128"/>
      <c r="D96" s="75">
        <v>1</v>
      </c>
      <c r="E96" s="76">
        <v>2.52</v>
      </c>
      <c r="F96" s="75">
        <v>2.4</v>
      </c>
      <c r="G96" s="76">
        <v>0.125</v>
      </c>
      <c r="H96" s="74">
        <f>(D96*E96*F96*G96)</f>
        <v>0.75600000000000001</v>
      </c>
      <c r="I96" s="75" t="s">
        <v>9</v>
      </c>
    </row>
    <row r="97" spans="1:15" ht="24.95" customHeight="1" x14ac:dyDescent="0.25">
      <c r="A97" s="129" t="s">
        <v>168</v>
      </c>
      <c r="B97" s="130"/>
      <c r="C97" s="130"/>
      <c r="D97" s="130"/>
      <c r="E97" s="130"/>
      <c r="F97" s="130"/>
      <c r="G97" s="131"/>
      <c r="H97" s="72">
        <f>(H94+H95)-(H96)</f>
        <v>48.558850000000007</v>
      </c>
      <c r="I97" s="75"/>
    </row>
    <row r="98" spans="1:15" ht="24.95" customHeight="1" x14ac:dyDescent="0.25">
      <c r="A98" s="46"/>
      <c r="B98" s="49"/>
      <c r="C98" s="49"/>
      <c r="D98" s="50"/>
      <c r="E98" s="47"/>
      <c r="F98" s="98" t="s">
        <v>10</v>
      </c>
      <c r="G98" s="99"/>
      <c r="H98" s="30">
        <v>48.56</v>
      </c>
      <c r="I98" s="2" t="s">
        <v>11</v>
      </c>
    </row>
    <row r="99" spans="1:15" ht="24.95" customHeight="1" x14ac:dyDescent="0.25">
      <c r="A99" s="46"/>
      <c r="B99" s="98"/>
      <c r="C99" s="99"/>
      <c r="D99" s="50"/>
      <c r="E99" s="47"/>
      <c r="F99" s="72">
        <f>(H98)</f>
        <v>48.56</v>
      </c>
      <c r="G99" s="2">
        <v>13000</v>
      </c>
      <c r="H99" s="72">
        <f>(F99*G99)</f>
        <v>631280</v>
      </c>
      <c r="I99" s="2" t="s">
        <v>12</v>
      </c>
    </row>
    <row r="100" spans="1:15" customFormat="1" ht="31.5" customHeight="1" x14ac:dyDescent="0.25">
      <c r="A100" s="112" t="s">
        <v>144</v>
      </c>
      <c r="B100" s="113"/>
      <c r="C100" s="113"/>
      <c r="D100" s="113"/>
      <c r="E100" s="113"/>
      <c r="F100" s="113"/>
      <c r="G100" s="113"/>
      <c r="H100" s="113"/>
      <c r="I100" s="114"/>
    </row>
    <row r="101" spans="1:15" customFormat="1" ht="24.95" customHeight="1" x14ac:dyDescent="0.25">
      <c r="A101" s="56">
        <v>1</v>
      </c>
      <c r="B101" s="57" t="s">
        <v>145</v>
      </c>
      <c r="C101" s="58" t="s">
        <v>146</v>
      </c>
      <c r="D101" s="59">
        <v>1</v>
      </c>
      <c r="E101" s="4">
        <v>5.25</v>
      </c>
      <c r="F101" s="4">
        <v>0.5</v>
      </c>
      <c r="G101" s="4"/>
      <c r="H101" s="60">
        <f t="shared" ref="H101:H102" si="18">(D101*E101*F101)</f>
        <v>2.625</v>
      </c>
      <c r="I101" s="61" t="s">
        <v>9</v>
      </c>
    </row>
    <row r="102" spans="1:15" customFormat="1" ht="24.95" customHeight="1" x14ac:dyDescent="0.25">
      <c r="A102" s="56">
        <v>2</v>
      </c>
      <c r="B102" s="57" t="s">
        <v>145</v>
      </c>
      <c r="C102" s="58" t="s">
        <v>147</v>
      </c>
      <c r="D102" s="59">
        <v>1</v>
      </c>
      <c r="E102" s="4">
        <v>4.5</v>
      </c>
      <c r="F102" s="4">
        <v>0.7</v>
      </c>
      <c r="G102" s="4"/>
      <c r="H102" s="60">
        <f t="shared" si="18"/>
        <v>3.15</v>
      </c>
      <c r="I102" s="61" t="s">
        <v>9</v>
      </c>
      <c r="L102">
        <v>5.15</v>
      </c>
    </row>
    <row r="103" spans="1:15" customFormat="1" ht="24.95" customHeight="1" x14ac:dyDescent="0.25">
      <c r="A103" s="115"/>
      <c r="B103" s="116"/>
      <c r="C103" s="116"/>
      <c r="D103" s="116"/>
      <c r="E103" s="117"/>
      <c r="F103" s="118" t="s">
        <v>10</v>
      </c>
      <c r="G103" s="119"/>
      <c r="H103" s="62">
        <f>SUM(H101:H102)</f>
        <v>5.7750000000000004</v>
      </c>
      <c r="I103" s="63" t="s">
        <v>11</v>
      </c>
      <c r="L103">
        <v>1.18</v>
      </c>
      <c r="M103">
        <f>(L102+L103)</f>
        <v>6.33</v>
      </c>
      <c r="O103">
        <v>0.45</v>
      </c>
    </row>
    <row r="104" spans="1:15" customFormat="1" ht="24.95" customHeight="1" x14ac:dyDescent="0.25">
      <c r="A104" s="118"/>
      <c r="B104" s="120"/>
      <c r="C104" s="120"/>
      <c r="D104" s="120"/>
      <c r="E104" s="119"/>
      <c r="F104" s="64">
        <v>5.77</v>
      </c>
      <c r="G104" s="63">
        <v>1700</v>
      </c>
      <c r="H104" s="64">
        <f>(F104*G104)</f>
        <v>9809</v>
      </c>
      <c r="I104" s="63" t="s">
        <v>12</v>
      </c>
      <c r="O104">
        <v>3</v>
      </c>
    </row>
    <row r="105" spans="1:15" ht="52.5" customHeight="1" x14ac:dyDescent="0.25">
      <c r="A105" s="122" t="s">
        <v>148</v>
      </c>
      <c r="B105" s="121"/>
      <c r="C105" s="121"/>
      <c r="D105" s="121"/>
      <c r="E105" s="121"/>
      <c r="F105" s="121"/>
      <c r="G105" s="121"/>
      <c r="H105" s="121"/>
      <c r="I105" s="123"/>
    </row>
    <row r="106" spans="1:15" ht="26.25" customHeight="1" x14ac:dyDescent="0.25">
      <c r="A106" s="2" t="s">
        <v>1</v>
      </c>
      <c r="B106" s="87" t="s">
        <v>2</v>
      </c>
      <c r="C106" s="88"/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L106" s="20">
        <v>2.96</v>
      </c>
      <c r="O106" s="4"/>
    </row>
    <row r="107" spans="1:15" ht="24.95" customHeight="1" x14ac:dyDescent="0.25">
      <c r="A107" s="7">
        <v>1</v>
      </c>
      <c r="B107" s="40">
        <v>1</v>
      </c>
      <c r="C107" s="42" t="s">
        <v>82</v>
      </c>
      <c r="D107" s="5">
        <v>2</v>
      </c>
      <c r="E107" s="5">
        <v>7</v>
      </c>
      <c r="F107" s="5">
        <v>3.2</v>
      </c>
      <c r="G107" s="5">
        <v>1</v>
      </c>
      <c r="H107" s="31">
        <f>(D107*E107*F107)</f>
        <v>44.800000000000004</v>
      </c>
      <c r="I107" s="6" t="s">
        <v>11</v>
      </c>
      <c r="L107" s="20">
        <v>0.45</v>
      </c>
    </row>
    <row r="108" spans="1:15" ht="24.95" customHeight="1" x14ac:dyDescent="0.25">
      <c r="A108" s="7">
        <v>2</v>
      </c>
      <c r="B108" s="38">
        <v>2</v>
      </c>
      <c r="C108" s="43" t="s">
        <v>82</v>
      </c>
      <c r="D108" s="5">
        <v>2</v>
      </c>
      <c r="E108" s="5">
        <v>6</v>
      </c>
      <c r="F108" s="5">
        <v>3.1</v>
      </c>
      <c r="G108" s="5">
        <v>1</v>
      </c>
      <c r="H108" s="31">
        <f t="shared" ref="H108:H119" si="19">(D108*E108*F108)</f>
        <v>37.200000000000003</v>
      </c>
      <c r="I108" s="6" t="s">
        <v>11</v>
      </c>
      <c r="L108" s="20">
        <v>0.45</v>
      </c>
    </row>
    <row r="109" spans="1:15" ht="24.95" customHeight="1" x14ac:dyDescent="0.25">
      <c r="A109" s="7">
        <v>3</v>
      </c>
      <c r="B109" s="22">
        <v>3</v>
      </c>
      <c r="C109" s="23" t="s">
        <v>82</v>
      </c>
      <c r="D109" s="5">
        <v>2</v>
      </c>
      <c r="E109" s="5">
        <v>6</v>
      </c>
      <c r="F109" s="5">
        <v>3.15</v>
      </c>
      <c r="G109" s="5">
        <v>1</v>
      </c>
      <c r="H109" s="31">
        <f t="shared" si="19"/>
        <v>37.799999999999997</v>
      </c>
      <c r="I109" s="6" t="s">
        <v>11</v>
      </c>
    </row>
    <row r="110" spans="1:15" ht="24.95" customHeight="1" x14ac:dyDescent="0.25">
      <c r="A110" s="7">
        <v>4</v>
      </c>
      <c r="B110" s="38">
        <v>4</v>
      </c>
      <c r="C110" s="39" t="s">
        <v>82</v>
      </c>
      <c r="D110" s="5">
        <v>2</v>
      </c>
      <c r="E110" s="5">
        <v>6.8</v>
      </c>
      <c r="F110" s="5">
        <v>3.15</v>
      </c>
      <c r="G110" s="5">
        <v>1</v>
      </c>
      <c r="H110" s="31">
        <f t="shared" si="19"/>
        <v>42.839999999999996</v>
      </c>
      <c r="I110" s="6" t="s">
        <v>11</v>
      </c>
      <c r="O110" s="20">
        <v>3.42</v>
      </c>
    </row>
    <row r="111" spans="1:15" ht="24.95" customHeight="1" x14ac:dyDescent="0.25">
      <c r="A111" s="7">
        <v>5</v>
      </c>
      <c r="B111" s="40">
        <v>1</v>
      </c>
      <c r="C111" s="41" t="s">
        <v>87</v>
      </c>
      <c r="D111" s="5">
        <v>1</v>
      </c>
      <c r="E111" s="5">
        <v>2.04</v>
      </c>
      <c r="F111" s="5">
        <v>1.2</v>
      </c>
      <c r="G111" s="5">
        <v>1</v>
      </c>
      <c r="H111" s="31">
        <f t="shared" si="19"/>
        <v>2.448</v>
      </c>
      <c r="I111" s="6" t="s">
        <v>11</v>
      </c>
      <c r="O111" s="20">
        <v>2.57</v>
      </c>
    </row>
    <row r="112" spans="1:15" ht="24.95" customHeight="1" x14ac:dyDescent="0.25">
      <c r="A112" s="7">
        <v>6</v>
      </c>
      <c r="B112" s="40">
        <v>2</v>
      </c>
      <c r="C112" s="41" t="s">
        <v>87</v>
      </c>
      <c r="D112" s="5">
        <v>1</v>
      </c>
      <c r="E112" s="5">
        <v>3.42</v>
      </c>
      <c r="F112" s="5">
        <v>1.2</v>
      </c>
      <c r="G112" s="5">
        <v>1</v>
      </c>
      <c r="H112" s="31">
        <f t="shared" si="19"/>
        <v>4.1040000000000001</v>
      </c>
      <c r="I112" s="6" t="s">
        <v>11</v>
      </c>
      <c r="O112" s="20">
        <v>0.45</v>
      </c>
    </row>
    <row r="113" spans="1:15" ht="24.95" customHeight="1" x14ac:dyDescent="0.25">
      <c r="A113" s="7">
        <v>7</v>
      </c>
      <c r="B113" s="40">
        <v>3</v>
      </c>
      <c r="C113" s="41" t="s">
        <v>87</v>
      </c>
      <c r="D113" s="5">
        <v>1</v>
      </c>
      <c r="E113" s="5">
        <v>2.57</v>
      </c>
      <c r="F113" s="5">
        <v>1.2</v>
      </c>
      <c r="G113" s="5">
        <v>1</v>
      </c>
      <c r="H113" s="31">
        <f t="shared" si="19"/>
        <v>3.0839999999999996</v>
      </c>
      <c r="I113" s="6" t="s">
        <v>11</v>
      </c>
      <c r="O113" s="20">
        <v>0.45</v>
      </c>
    </row>
    <row r="114" spans="1:15" ht="24.95" customHeight="1" x14ac:dyDescent="0.25">
      <c r="A114" s="21">
        <v>8</v>
      </c>
      <c r="B114" s="40">
        <v>4</v>
      </c>
      <c r="C114" s="41" t="s">
        <v>87</v>
      </c>
      <c r="D114" s="4">
        <v>1</v>
      </c>
      <c r="E114" s="4">
        <v>2.96</v>
      </c>
      <c r="F114" s="4">
        <v>1.2</v>
      </c>
      <c r="G114" s="4">
        <v>1</v>
      </c>
      <c r="H114" s="31">
        <f t="shared" si="19"/>
        <v>3.552</v>
      </c>
      <c r="I114" s="6" t="s">
        <v>11</v>
      </c>
    </row>
    <row r="115" spans="1:15" ht="24.95" customHeight="1" x14ac:dyDescent="0.25">
      <c r="A115" s="21">
        <v>9</v>
      </c>
      <c r="B115" s="40">
        <v>5</v>
      </c>
      <c r="C115" s="41" t="s">
        <v>87</v>
      </c>
      <c r="D115" s="4">
        <v>1</v>
      </c>
      <c r="E115" s="4">
        <v>25.8</v>
      </c>
      <c r="F115" s="4">
        <v>0.90600000000000003</v>
      </c>
      <c r="G115" s="4">
        <v>1</v>
      </c>
      <c r="H115" s="31">
        <f t="shared" si="19"/>
        <v>23.3748</v>
      </c>
      <c r="I115" s="6" t="s">
        <v>11</v>
      </c>
    </row>
    <row r="116" spans="1:15" ht="24.95" customHeight="1" x14ac:dyDescent="0.25">
      <c r="A116" s="21">
        <v>10</v>
      </c>
      <c r="B116" s="40">
        <v>6</v>
      </c>
      <c r="C116" s="41" t="s">
        <v>87</v>
      </c>
      <c r="D116" s="4">
        <v>2</v>
      </c>
      <c r="E116" s="4">
        <v>8.5</v>
      </c>
      <c r="F116" s="4">
        <v>0.9</v>
      </c>
      <c r="G116" s="4">
        <v>1</v>
      </c>
      <c r="H116" s="31">
        <f t="shared" si="19"/>
        <v>15.3</v>
      </c>
      <c r="I116" s="6" t="s">
        <v>11</v>
      </c>
    </row>
    <row r="117" spans="1:15" ht="24.75" customHeight="1" x14ac:dyDescent="0.25">
      <c r="A117" s="21">
        <v>11</v>
      </c>
      <c r="B117" s="22">
        <v>7</v>
      </c>
      <c r="C117" s="23" t="s">
        <v>87</v>
      </c>
      <c r="D117" s="4">
        <v>1</v>
      </c>
      <c r="E117" s="4">
        <v>5.8</v>
      </c>
      <c r="F117" s="4">
        <v>0.56000000000000005</v>
      </c>
      <c r="G117" s="4">
        <v>1</v>
      </c>
      <c r="H117" s="31">
        <f t="shared" si="19"/>
        <v>3.2480000000000002</v>
      </c>
      <c r="I117" s="6" t="s">
        <v>11</v>
      </c>
    </row>
    <row r="118" spans="1:15" ht="24.95" customHeight="1" x14ac:dyDescent="0.25">
      <c r="A118" s="21">
        <v>12</v>
      </c>
      <c r="B118" s="22">
        <v>8</v>
      </c>
      <c r="C118" s="23" t="s">
        <v>87</v>
      </c>
      <c r="D118" s="4">
        <v>2</v>
      </c>
      <c r="E118" s="4">
        <v>1</v>
      </c>
      <c r="F118" s="4">
        <v>0.3</v>
      </c>
      <c r="G118" s="4">
        <v>1</v>
      </c>
      <c r="H118" s="31">
        <f t="shared" si="19"/>
        <v>0.6</v>
      </c>
      <c r="I118" s="6" t="s">
        <v>11</v>
      </c>
    </row>
    <row r="119" spans="1:15" ht="24.95" customHeight="1" x14ac:dyDescent="0.25">
      <c r="A119" s="21">
        <v>13</v>
      </c>
      <c r="B119" s="22">
        <v>9</v>
      </c>
      <c r="C119" s="23" t="s">
        <v>87</v>
      </c>
      <c r="D119" s="4">
        <v>2</v>
      </c>
      <c r="E119" s="4">
        <v>3.2</v>
      </c>
      <c r="F119" s="4">
        <v>0.3</v>
      </c>
      <c r="G119" s="4">
        <v>1</v>
      </c>
      <c r="H119" s="31">
        <f t="shared" si="19"/>
        <v>1.92</v>
      </c>
      <c r="I119" s="6" t="s">
        <v>11</v>
      </c>
    </row>
    <row r="120" spans="1:15" ht="24.95" customHeight="1" x14ac:dyDescent="0.25">
      <c r="A120" s="21">
        <v>14</v>
      </c>
      <c r="B120" s="22">
        <v>10</v>
      </c>
      <c r="C120" s="23" t="s">
        <v>87</v>
      </c>
      <c r="D120" s="4">
        <v>1</v>
      </c>
      <c r="E120" s="4">
        <v>2.75</v>
      </c>
      <c r="F120" s="4">
        <v>0.6</v>
      </c>
      <c r="G120" s="4">
        <v>1</v>
      </c>
      <c r="H120" s="31">
        <f t="shared" ref="H120:H121" si="20">(D120*E120*F120)</f>
        <v>1.65</v>
      </c>
      <c r="I120" s="6" t="s">
        <v>11</v>
      </c>
    </row>
    <row r="121" spans="1:15" ht="24.95" customHeight="1" x14ac:dyDescent="0.25">
      <c r="A121" s="21">
        <v>15</v>
      </c>
      <c r="B121" s="22">
        <v>11</v>
      </c>
      <c r="C121" s="23" t="s">
        <v>87</v>
      </c>
      <c r="D121" s="4">
        <v>1</v>
      </c>
      <c r="E121" s="4">
        <v>2.2000000000000002</v>
      </c>
      <c r="F121" s="4">
        <v>0.3</v>
      </c>
      <c r="G121" s="4">
        <v>1</v>
      </c>
      <c r="H121" s="31">
        <f t="shared" si="20"/>
        <v>0.66</v>
      </c>
      <c r="I121" s="6" t="s">
        <v>11</v>
      </c>
    </row>
    <row r="122" spans="1:15" ht="24.95" customHeight="1" x14ac:dyDescent="0.25">
      <c r="A122" s="21">
        <v>16</v>
      </c>
      <c r="B122" s="22">
        <v>1</v>
      </c>
      <c r="C122" s="23" t="s">
        <v>93</v>
      </c>
      <c r="D122" s="4">
        <v>1</v>
      </c>
      <c r="E122" s="4">
        <v>0.9</v>
      </c>
      <c r="F122" s="4">
        <v>3.8</v>
      </c>
      <c r="G122" s="4">
        <v>1</v>
      </c>
      <c r="H122" s="31">
        <f t="shared" ref="H122:H123" si="21">(D122*E122*F122)</f>
        <v>3.42</v>
      </c>
      <c r="I122" s="6" t="s">
        <v>11</v>
      </c>
    </row>
    <row r="123" spans="1:15" ht="24.95" customHeight="1" x14ac:dyDescent="0.25">
      <c r="A123" s="21">
        <v>17</v>
      </c>
      <c r="B123" s="22">
        <v>2</v>
      </c>
      <c r="C123" s="23" t="s">
        <v>93</v>
      </c>
      <c r="D123" s="4">
        <v>1</v>
      </c>
      <c r="E123" s="4">
        <v>5.4</v>
      </c>
      <c r="F123" s="4">
        <v>0.35</v>
      </c>
      <c r="G123" s="4">
        <v>1</v>
      </c>
      <c r="H123" s="31">
        <f t="shared" si="21"/>
        <v>1.89</v>
      </c>
      <c r="I123" s="6" t="s">
        <v>11</v>
      </c>
    </row>
    <row r="124" spans="1:15" ht="24.95" customHeight="1" x14ac:dyDescent="0.25">
      <c r="A124" s="44">
        <v>18</v>
      </c>
      <c r="B124" s="110" t="s">
        <v>160</v>
      </c>
      <c r="C124" s="111"/>
      <c r="D124" s="5">
        <v>1</v>
      </c>
      <c r="E124" s="5">
        <v>2.2999999999999998</v>
      </c>
      <c r="F124" s="5">
        <v>1.8</v>
      </c>
      <c r="G124" s="5">
        <v>1</v>
      </c>
      <c r="H124" s="31">
        <f>(D124*E124*F124)</f>
        <v>4.1399999999999997</v>
      </c>
      <c r="I124" s="53" t="s">
        <v>11</v>
      </c>
      <c r="L124" s="20">
        <v>0.45</v>
      </c>
    </row>
    <row r="125" spans="1:15" ht="24.95" customHeight="1" x14ac:dyDescent="0.25">
      <c r="A125" s="48">
        <v>19</v>
      </c>
      <c r="B125" s="110" t="s">
        <v>160</v>
      </c>
      <c r="C125" s="111"/>
      <c r="D125" s="5">
        <v>1</v>
      </c>
      <c r="E125" s="5">
        <v>2.2999999999999998</v>
      </c>
      <c r="F125" s="5">
        <f>(F124-0.26)</f>
        <v>1.54</v>
      </c>
      <c r="G125" s="5">
        <v>1</v>
      </c>
      <c r="H125" s="31">
        <f t="shared" ref="H125:H129" si="22">(D125*E125*F125)</f>
        <v>3.5419999999999998</v>
      </c>
      <c r="I125" s="53" t="s">
        <v>11</v>
      </c>
      <c r="L125" s="20">
        <v>0.45</v>
      </c>
    </row>
    <row r="126" spans="1:15" ht="24.95" customHeight="1" x14ac:dyDescent="0.25">
      <c r="A126" s="48">
        <v>20</v>
      </c>
      <c r="B126" s="110" t="s">
        <v>160</v>
      </c>
      <c r="C126" s="111"/>
      <c r="D126" s="5">
        <v>1</v>
      </c>
      <c r="E126" s="5">
        <v>2.2999999999999998</v>
      </c>
      <c r="F126" s="5">
        <f>(F125-0.26)</f>
        <v>1.28</v>
      </c>
      <c r="G126" s="5">
        <v>1</v>
      </c>
      <c r="H126" s="31">
        <f t="shared" si="22"/>
        <v>2.944</v>
      </c>
      <c r="I126" s="53" t="s">
        <v>11</v>
      </c>
    </row>
    <row r="127" spans="1:15" ht="24.95" customHeight="1" x14ac:dyDescent="0.25">
      <c r="A127" s="48">
        <v>21</v>
      </c>
      <c r="B127" s="110" t="s">
        <v>160</v>
      </c>
      <c r="C127" s="111"/>
      <c r="D127" s="5">
        <v>1</v>
      </c>
      <c r="E127" s="5">
        <v>2.2999999999999998</v>
      </c>
      <c r="F127" s="5">
        <f>(F126-0.26)</f>
        <v>1.02</v>
      </c>
      <c r="G127" s="5">
        <v>1</v>
      </c>
      <c r="H127" s="31">
        <f t="shared" si="22"/>
        <v>2.3459999999999996</v>
      </c>
      <c r="I127" s="53" t="s">
        <v>11</v>
      </c>
      <c r="O127" s="20">
        <v>3.42</v>
      </c>
    </row>
    <row r="128" spans="1:15" ht="24.95" customHeight="1" x14ac:dyDescent="0.25">
      <c r="A128" s="48">
        <v>22</v>
      </c>
      <c r="B128" s="110" t="s">
        <v>160</v>
      </c>
      <c r="C128" s="111"/>
      <c r="D128" s="5">
        <v>1</v>
      </c>
      <c r="E128" s="5">
        <v>2.2999999999999998</v>
      </c>
      <c r="F128" s="5">
        <f>(F127-0.26)</f>
        <v>0.76</v>
      </c>
      <c r="G128" s="5">
        <v>1</v>
      </c>
      <c r="H128" s="31">
        <f t="shared" si="22"/>
        <v>1.7479999999999998</v>
      </c>
      <c r="I128" s="53" t="s">
        <v>11</v>
      </c>
      <c r="O128" s="20">
        <v>2.57</v>
      </c>
    </row>
    <row r="129" spans="1:15" ht="24.95" customHeight="1" x14ac:dyDescent="0.25">
      <c r="A129" s="48">
        <v>23</v>
      </c>
      <c r="B129" s="110" t="s">
        <v>160</v>
      </c>
      <c r="C129" s="111"/>
      <c r="D129" s="5">
        <v>1</v>
      </c>
      <c r="E129" s="5">
        <v>2.2999999999999998</v>
      </c>
      <c r="F129" s="5">
        <v>0.46</v>
      </c>
      <c r="G129" s="5">
        <v>1</v>
      </c>
      <c r="H129" s="31">
        <f t="shared" si="22"/>
        <v>1.0580000000000001</v>
      </c>
      <c r="I129" s="53" t="s">
        <v>11</v>
      </c>
      <c r="O129" s="20">
        <v>0.45</v>
      </c>
    </row>
    <row r="130" spans="1:15" ht="24.95" customHeight="1" x14ac:dyDescent="0.25">
      <c r="A130" s="48">
        <v>24</v>
      </c>
      <c r="B130" s="110" t="s">
        <v>160</v>
      </c>
      <c r="C130" s="111"/>
      <c r="D130" s="5">
        <v>1</v>
      </c>
      <c r="E130" s="5">
        <v>2.2999999999999998</v>
      </c>
      <c r="F130" s="5">
        <v>1.18</v>
      </c>
      <c r="G130" s="5">
        <v>1</v>
      </c>
      <c r="H130" s="31">
        <f>(D130*E130*F130)</f>
        <v>2.7139999999999995</v>
      </c>
      <c r="I130" s="53" t="s">
        <v>11</v>
      </c>
      <c r="L130" s="20">
        <v>0.45</v>
      </c>
    </row>
    <row r="131" spans="1:15" ht="24.95" customHeight="1" x14ac:dyDescent="0.25">
      <c r="A131" s="44">
        <v>25</v>
      </c>
      <c r="B131" s="110" t="s">
        <v>160</v>
      </c>
      <c r="C131" s="111"/>
      <c r="D131" s="5">
        <v>1</v>
      </c>
      <c r="E131" s="5">
        <v>2.2999999999999998</v>
      </c>
      <c r="F131" s="5">
        <v>0.9</v>
      </c>
      <c r="G131" s="5">
        <v>1</v>
      </c>
      <c r="H131" s="31">
        <f t="shared" ref="H131:H135" si="23">(D131*E131*F131)</f>
        <v>2.0699999999999998</v>
      </c>
      <c r="I131" s="53" t="s">
        <v>11</v>
      </c>
      <c r="L131" s="20">
        <v>0.45</v>
      </c>
    </row>
    <row r="132" spans="1:15" ht="24.95" customHeight="1" x14ac:dyDescent="0.25">
      <c r="A132" s="48">
        <v>26</v>
      </c>
      <c r="B132" s="110" t="s">
        <v>160</v>
      </c>
      <c r="C132" s="111"/>
      <c r="D132" s="5">
        <v>1</v>
      </c>
      <c r="E132" s="5">
        <v>2.2999999999999998</v>
      </c>
      <c r="F132" s="5">
        <v>0.60299999999999998</v>
      </c>
      <c r="G132" s="5">
        <v>1</v>
      </c>
      <c r="H132" s="31">
        <f t="shared" si="23"/>
        <v>1.3868999999999998</v>
      </c>
      <c r="I132" s="53" t="s">
        <v>11</v>
      </c>
    </row>
    <row r="133" spans="1:15" ht="24.95" customHeight="1" x14ac:dyDescent="0.25">
      <c r="A133" s="48">
        <v>27</v>
      </c>
      <c r="B133" s="110" t="s">
        <v>160</v>
      </c>
      <c r="C133" s="111"/>
      <c r="D133" s="5">
        <v>1</v>
      </c>
      <c r="E133" s="5">
        <v>2.2999999999999998</v>
      </c>
      <c r="F133" s="5">
        <v>0.307</v>
      </c>
      <c r="G133" s="5">
        <v>1</v>
      </c>
      <c r="H133" s="31">
        <f t="shared" si="23"/>
        <v>0.70609999999999995</v>
      </c>
      <c r="I133" s="53" t="s">
        <v>11</v>
      </c>
      <c r="O133" s="20">
        <v>3.42</v>
      </c>
    </row>
    <row r="134" spans="1:15" ht="24.95" customHeight="1" x14ac:dyDescent="0.25">
      <c r="A134" s="48">
        <v>28</v>
      </c>
      <c r="B134" s="110" t="s">
        <v>160</v>
      </c>
      <c r="C134" s="111"/>
      <c r="D134" s="5">
        <v>1</v>
      </c>
      <c r="E134" s="5">
        <v>2.2999999999999998</v>
      </c>
      <c r="F134" s="5">
        <v>1.06</v>
      </c>
      <c r="G134" s="5">
        <v>1</v>
      </c>
      <c r="H134" s="31">
        <f t="shared" si="23"/>
        <v>2.4379999999999997</v>
      </c>
      <c r="I134" s="53" t="s">
        <v>11</v>
      </c>
      <c r="O134" s="20">
        <v>2.57</v>
      </c>
    </row>
    <row r="135" spans="1:15" ht="24.95" customHeight="1" x14ac:dyDescent="0.25">
      <c r="A135" s="48">
        <v>29</v>
      </c>
      <c r="B135" s="110" t="s">
        <v>160</v>
      </c>
      <c r="C135" s="111"/>
      <c r="D135" s="5">
        <v>1</v>
      </c>
      <c r="E135" s="5">
        <v>2.2999999999999998</v>
      </c>
      <c r="F135" s="5">
        <v>0.80500000000000005</v>
      </c>
      <c r="G135" s="5">
        <v>1</v>
      </c>
      <c r="H135" s="31">
        <f t="shared" si="23"/>
        <v>1.8514999999999999</v>
      </c>
      <c r="I135" s="53" t="s">
        <v>11</v>
      </c>
      <c r="O135" s="20">
        <v>0.45</v>
      </c>
    </row>
    <row r="136" spans="1:15" ht="24.95" customHeight="1" x14ac:dyDescent="0.25">
      <c r="A136" s="48">
        <v>30</v>
      </c>
      <c r="B136" s="110" t="s">
        <v>160</v>
      </c>
      <c r="C136" s="111"/>
      <c r="D136" s="5">
        <v>1</v>
      </c>
      <c r="E136" s="5">
        <v>2.2999999999999998</v>
      </c>
      <c r="F136" s="5">
        <v>0.52</v>
      </c>
      <c r="G136" s="5">
        <v>1</v>
      </c>
      <c r="H136" s="31">
        <f t="shared" ref="H136:H137" si="24">(D136*E136*F136)</f>
        <v>1.196</v>
      </c>
      <c r="I136" s="53" t="s">
        <v>11</v>
      </c>
      <c r="O136" s="20">
        <v>2.57</v>
      </c>
    </row>
    <row r="137" spans="1:15" ht="24.95" customHeight="1" x14ac:dyDescent="0.25">
      <c r="A137" s="48">
        <v>31</v>
      </c>
      <c r="B137" s="110" t="s">
        <v>160</v>
      </c>
      <c r="C137" s="111"/>
      <c r="D137" s="5">
        <v>1</v>
      </c>
      <c r="E137" s="5">
        <v>2.2999999999999998</v>
      </c>
      <c r="F137" s="5">
        <v>0.26</v>
      </c>
      <c r="G137" s="5">
        <v>1</v>
      </c>
      <c r="H137" s="31">
        <f t="shared" si="24"/>
        <v>0.59799999999999998</v>
      </c>
      <c r="I137" s="53" t="s">
        <v>11</v>
      </c>
      <c r="O137" s="20">
        <v>0.45</v>
      </c>
    </row>
    <row r="138" spans="1:15" ht="24.95" customHeight="1" x14ac:dyDescent="0.25">
      <c r="A138" s="7"/>
      <c r="B138" s="22"/>
      <c r="C138" s="23"/>
      <c r="D138" s="34"/>
      <c r="E138" s="8"/>
      <c r="F138" s="87" t="s">
        <v>10</v>
      </c>
      <c r="G138" s="88"/>
      <c r="H138" s="25">
        <f>SUM(H107:H137)</f>
        <v>256.62929999999989</v>
      </c>
      <c r="I138" s="6" t="s">
        <v>11</v>
      </c>
    </row>
    <row r="139" spans="1:15" ht="24.95" customHeight="1" x14ac:dyDescent="0.25">
      <c r="A139" s="35"/>
      <c r="B139" s="22"/>
      <c r="C139" s="23"/>
      <c r="D139" s="36"/>
      <c r="E139" s="37"/>
      <c r="F139" s="26">
        <f>(H138)</f>
        <v>256.62929999999989</v>
      </c>
      <c r="G139" s="6">
        <v>1700</v>
      </c>
      <c r="H139" s="26">
        <f>(F139*G139)</f>
        <v>436269.80999999982</v>
      </c>
      <c r="I139" s="6" t="s">
        <v>12</v>
      </c>
    </row>
    <row r="140" spans="1:15" ht="51.75" customHeight="1" x14ac:dyDescent="0.25">
      <c r="A140" s="121" t="s">
        <v>15</v>
      </c>
      <c r="B140" s="121"/>
      <c r="C140" s="121"/>
      <c r="D140" s="121"/>
      <c r="E140" s="121"/>
      <c r="F140" s="121"/>
      <c r="G140" s="121"/>
      <c r="H140" s="121"/>
      <c r="I140" s="121"/>
    </row>
    <row r="141" spans="1:15" ht="24.75" customHeight="1" x14ac:dyDescent="0.25">
      <c r="A141" s="6" t="s">
        <v>1</v>
      </c>
      <c r="B141" s="87" t="s">
        <v>2</v>
      </c>
      <c r="C141" s="88"/>
      <c r="D141" s="6" t="s">
        <v>3</v>
      </c>
      <c r="E141" s="6" t="s">
        <v>4</v>
      </c>
      <c r="F141" s="6" t="s">
        <v>5</v>
      </c>
      <c r="G141" s="6" t="s">
        <v>6</v>
      </c>
      <c r="H141" s="6" t="s">
        <v>7</v>
      </c>
      <c r="I141" s="6" t="s">
        <v>8</v>
      </c>
    </row>
    <row r="142" spans="1:15" ht="24.75" customHeight="1" x14ac:dyDescent="0.25">
      <c r="A142" s="7">
        <v>1</v>
      </c>
      <c r="B142" s="100" t="s">
        <v>83</v>
      </c>
      <c r="C142" s="102"/>
      <c r="D142" s="5">
        <v>1</v>
      </c>
      <c r="E142" s="5">
        <v>25.8</v>
      </c>
      <c r="F142" s="5">
        <v>3.6</v>
      </c>
      <c r="G142" s="5"/>
      <c r="H142" s="31">
        <f t="shared" ref="H142" si="25">(D142*E142*F142)</f>
        <v>92.88000000000001</v>
      </c>
      <c r="I142" s="6" t="s">
        <v>9</v>
      </c>
    </row>
    <row r="143" spans="1:15" ht="24.75" customHeight="1" x14ac:dyDescent="0.25">
      <c r="A143" s="44">
        <v>1</v>
      </c>
      <c r="B143" s="100" t="s">
        <v>83</v>
      </c>
      <c r="C143" s="102"/>
      <c r="D143" s="5">
        <v>2</v>
      </c>
      <c r="E143" s="5">
        <v>3.2</v>
      </c>
      <c r="F143" s="5">
        <v>0.46</v>
      </c>
      <c r="G143" s="5"/>
      <c r="H143" s="31">
        <f t="shared" ref="H143" si="26">(D143*E143*F143)</f>
        <v>2.9440000000000004</v>
      </c>
      <c r="I143" s="53" t="s">
        <v>9</v>
      </c>
    </row>
    <row r="144" spans="1:15" ht="24.95" customHeight="1" x14ac:dyDescent="0.25">
      <c r="A144" s="7">
        <v>2</v>
      </c>
      <c r="B144" s="100" t="s">
        <v>84</v>
      </c>
      <c r="C144" s="102"/>
      <c r="D144" s="5">
        <v>1</v>
      </c>
      <c r="E144" s="5">
        <v>25.8</v>
      </c>
      <c r="F144" s="5">
        <v>5.15</v>
      </c>
      <c r="G144" s="5"/>
      <c r="H144" s="31">
        <f t="shared" ref="H144:H145" si="27">(D144*E144*F144)</f>
        <v>132.87</v>
      </c>
      <c r="I144" s="6" t="s">
        <v>9</v>
      </c>
    </row>
    <row r="145" spans="1:15" ht="24.75" customHeight="1" x14ac:dyDescent="0.25">
      <c r="A145" s="7">
        <v>3</v>
      </c>
      <c r="B145" s="100" t="s">
        <v>85</v>
      </c>
      <c r="C145" s="102"/>
      <c r="D145" s="5">
        <v>16</v>
      </c>
      <c r="E145" s="5">
        <v>5.15</v>
      </c>
      <c r="F145" s="5">
        <v>0.56499999999999995</v>
      </c>
      <c r="G145" s="5"/>
      <c r="H145" s="31">
        <f t="shared" si="27"/>
        <v>46.555999999999997</v>
      </c>
      <c r="I145" s="6" t="s">
        <v>9</v>
      </c>
    </row>
    <row r="146" spans="1:15" ht="24.95" customHeight="1" x14ac:dyDescent="0.25">
      <c r="A146" s="7">
        <v>4</v>
      </c>
      <c r="B146" s="100" t="s">
        <v>85</v>
      </c>
      <c r="C146" s="102"/>
      <c r="D146" s="5">
        <v>2</v>
      </c>
      <c r="E146" s="5">
        <v>5.15</v>
      </c>
      <c r="F146" s="5">
        <v>0.23</v>
      </c>
      <c r="G146" s="5"/>
      <c r="H146" s="31">
        <f t="shared" ref="H146:H155" si="28">(D146*E146*F146)</f>
        <v>2.3690000000000002</v>
      </c>
      <c r="I146" s="6" t="s">
        <v>9</v>
      </c>
    </row>
    <row r="147" spans="1:15" ht="24.75" customHeight="1" x14ac:dyDescent="0.25">
      <c r="A147" s="7">
        <v>5</v>
      </c>
      <c r="B147" s="100" t="s">
        <v>86</v>
      </c>
      <c r="C147" s="102"/>
      <c r="D147" s="5">
        <v>2</v>
      </c>
      <c r="E147" s="5">
        <v>25.8</v>
      </c>
      <c r="F147" s="5">
        <v>0.56499999999999995</v>
      </c>
      <c r="G147" s="5"/>
      <c r="H147" s="31">
        <f t="shared" si="28"/>
        <v>29.153999999999996</v>
      </c>
      <c r="I147" s="6" t="s">
        <v>9</v>
      </c>
    </row>
    <row r="148" spans="1:15" ht="24.95" customHeight="1" x14ac:dyDescent="0.25">
      <c r="A148" s="7">
        <v>6</v>
      </c>
      <c r="B148" s="100" t="s">
        <v>94</v>
      </c>
      <c r="C148" s="102"/>
      <c r="D148" s="5">
        <v>1</v>
      </c>
      <c r="E148" s="5">
        <v>25.8</v>
      </c>
      <c r="F148" s="5">
        <v>1.23</v>
      </c>
      <c r="G148" s="5"/>
      <c r="H148" s="31">
        <f t="shared" si="28"/>
        <v>31.734000000000002</v>
      </c>
      <c r="I148" s="6" t="s">
        <v>9</v>
      </c>
    </row>
    <row r="149" spans="1:15" ht="24.75" customHeight="1" x14ac:dyDescent="0.25">
      <c r="A149" s="7">
        <v>7</v>
      </c>
      <c r="B149" s="100" t="s">
        <v>95</v>
      </c>
      <c r="C149" s="102"/>
      <c r="D149" s="5">
        <v>18</v>
      </c>
      <c r="E149" s="5">
        <v>1</v>
      </c>
      <c r="F149" s="5">
        <v>0.56499999999999995</v>
      </c>
      <c r="G149" s="5"/>
      <c r="H149" s="31">
        <f t="shared" si="28"/>
        <v>10.169999999999998</v>
      </c>
      <c r="I149" s="6" t="s">
        <v>9</v>
      </c>
    </row>
    <row r="150" spans="1:15" ht="24.95" customHeight="1" x14ac:dyDescent="0.25">
      <c r="A150" s="7">
        <v>8</v>
      </c>
      <c r="B150" s="100" t="s">
        <v>96</v>
      </c>
      <c r="C150" s="102"/>
      <c r="D150" s="5">
        <v>1</v>
      </c>
      <c r="E150" s="5">
        <v>25.8</v>
      </c>
      <c r="F150" s="5">
        <v>0.56499999999999995</v>
      </c>
      <c r="G150" s="5"/>
      <c r="H150" s="31">
        <f t="shared" si="28"/>
        <v>14.576999999999998</v>
      </c>
      <c r="I150" s="6" t="s">
        <v>9</v>
      </c>
      <c r="L150" s="20">
        <v>8.5</v>
      </c>
    </row>
    <row r="151" spans="1:15" ht="24.75" customHeight="1" x14ac:dyDescent="0.25">
      <c r="A151" s="7">
        <v>9</v>
      </c>
      <c r="B151" s="100" t="s">
        <v>97</v>
      </c>
      <c r="C151" s="102"/>
      <c r="D151" s="5">
        <v>1</v>
      </c>
      <c r="E151" s="5">
        <v>25.8</v>
      </c>
      <c r="F151" s="5">
        <v>1.23</v>
      </c>
      <c r="G151" s="5"/>
      <c r="H151" s="31">
        <f t="shared" si="28"/>
        <v>31.734000000000002</v>
      </c>
      <c r="I151" s="6" t="s">
        <v>9</v>
      </c>
      <c r="L151" s="20">
        <v>1.25</v>
      </c>
    </row>
    <row r="152" spans="1:15" ht="24.95" customHeight="1" x14ac:dyDescent="0.25">
      <c r="A152" s="7">
        <v>10</v>
      </c>
      <c r="B152" s="100" t="s">
        <v>98</v>
      </c>
      <c r="C152" s="102"/>
      <c r="D152" s="5">
        <v>2</v>
      </c>
      <c r="E152" s="5">
        <v>11.45</v>
      </c>
      <c r="F152" s="5">
        <v>1</v>
      </c>
      <c r="G152" s="5"/>
      <c r="H152" s="31">
        <f t="shared" si="28"/>
        <v>22.9</v>
      </c>
      <c r="I152" s="6" t="s">
        <v>9</v>
      </c>
      <c r="L152" s="20">
        <v>0.45</v>
      </c>
    </row>
    <row r="153" spans="1:15" ht="24.75" customHeight="1" x14ac:dyDescent="0.25">
      <c r="A153" s="44">
        <v>11</v>
      </c>
      <c r="B153" s="100" t="s">
        <v>163</v>
      </c>
      <c r="C153" s="102"/>
      <c r="D153" s="5">
        <v>2</v>
      </c>
      <c r="E153" s="5">
        <v>11.45</v>
      </c>
      <c r="F153" s="5">
        <v>0.125</v>
      </c>
      <c r="G153" s="5"/>
      <c r="H153" s="31">
        <f t="shared" ref="H153" si="29">(D153*E153*F153)</f>
        <v>2.8624999999999998</v>
      </c>
      <c r="I153" s="53" t="s">
        <v>9</v>
      </c>
      <c r="L153" s="20">
        <v>1.23</v>
      </c>
    </row>
    <row r="154" spans="1:15" ht="24.75" customHeight="1" x14ac:dyDescent="0.25">
      <c r="A154" s="44">
        <v>11</v>
      </c>
      <c r="B154" s="100" t="s">
        <v>163</v>
      </c>
      <c r="C154" s="102"/>
      <c r="D154" s="5">
        <v>2</v>
      </c>
      <c r="E154" s="5">
        <v>1</v>
      </c>
      <c r="F154" s="5">
        <v>0.125</v>
      </c>
      <c r="G154" s="5"/>
      <c r="H154" s="31">
        <f t="shared" ref="H154" si="30">(D154*E154*F154)</f>
        <v>0.25</v>
      </c>
      <c r="I154" s="53" t="s">
        <v>9</v>
      </c>
      <c r="L154" s="20">
        <v>1.23</v>
      </c>
    </row>
    <row r="155" spans="1:15" ht="24.75" customHeight="1" x14ac:dyDescent="0.25">
      <c r="A155" s="7">
        <v>11</v>
      </c>
      <c r="B155" s="100" t="s">
        <v>98</v>
      </c>
      <c r="C155" s="102"/>
      <c r="D155" s="5">
        <v>2</v>
      </c>
      <c r="E155" s="5">
        <v>11.45</v>
      </c>
      <c r="F155" s="5">
        <v>1</v>
      </c>
      <c r="G155" s="5"/>
      <c r="H155" s="31">
        <f t="shared" si="28"/>
        <v>22.9</v>
      </c>
      <c r="I155" s="6" t="s">
        <v>9</v>
      </c>
      <c r="L155" s="20">
        <v>1.23</v>
      </c>
    </row>
    <row r="156" spans="1:15" ht="24.95" customHeight="1" x14ac:dyDescent="0.25">
      <c r="A156" s="7">
        <v>6</v>
      </c>
      <c r="B156" s="100" t="s">
        <v>63</v>
      </c>
      <c r="C156" s="102"/>
      <c r="D156" s="5">
        <v>7</v>
      </c>
      <c r="E156" s="5">
        <f>(2*3.14)</f>
        <v>6.28</v>
      </c>
      <c r="F156" s="5">
        <v>0.22500000000000001</v>
      </c>
      <c r="G156" s="5">
        <v>3</v>
      </c>
      <c r="H156" s="31">
        <f>(D156*E156*F156*G156)</f>
        <v>29.673000000000002</v>
      </c>
      <c r="I156" s="6" t="s">
        <v>9</v>
      </c>
    </row>
    <row r="157" spans="1:15" ht="24.75" customHeight="1" x14ac:dyDescent="0.25">
      <c r="A157" s="7">
        <v>7</v>
      </c>
      <c r="B157" s="100" t="s">
        <v>69</v>
      </c>
      <c r="C157" s="102"/>
      <c r="D157" s="5">
        <v>2</v>
      </c>
      <c r="E157" s="5">
        <v>2.04</v>
      </c>
      <c r="F157" s="5">
        <v>1.2</v>
      </c>
      <c r="G157" s="5"/>
      <c r="H157" s="31">
        <f t="shared" ref="H157:H161" si="31">(D157*E157*F157)</f>
        <v>4.8959999999999999</v>
      </c>
      <c r="I157" s="6" t="s">
        <v>9</v>
      </c>
    </row>
    <row r="158" spans="1:15" ht="24.95" customHeight="1" x14ac:dyDescent="0.25">
      <c r="A158" s="7">
        <v>8</v>
      </c>
      <c r="B158" s="100" t="s">
        <v>69</v>
      </c>
      <c r="C158" s="102"/>
      <c r="D158" s="5">
        <v>1</v>
      </c>
      <c r="E158" s="5">
        <v>2.04</v>
      </c>
      <c r="F158" s="5">
        <v>0.23</v>
      </c>
      <c r="G158" s="5"/>
      <c r="H158" s="31">
        <f t="shared" si="31"/>
        <v>0.46920000000000001</v>
      </c>
      <c r="I158" s="6" t="s">
        <v>9</v>
      </c>
    </row>
    <row r="159" spans="1:15" ht="24.75" customHeight="1" x14ac:dyDescent="0.25">
      <c r="A159" s="7">
        <v>9</v>
      </c>
      <c r="B159" s="100" t="s">
        <v>69</v>
      </c>
      <c r="C159" s="102"/>
      <c r="D159" s="5">
        <v>2</v>
      </c>
      <c r="E159" s="5">
        <v>3.42</v>
      </c>
      <c r="F159" s="5">
        <v>1.2</v>
      </c>
      <c r="G159" s="5"/>
      <c r="H159" s="31">
        <f t="shared" si="31"/>
        <v>8.2080000000000002</v>
      </c>
      <c r="I159" s="6" t="s">
        <v>9</v>
      </c>
      <c r="O159" s="20">
        <v>2.96</v>
      </c>
    </row>
    <row r="160" spans="1:15" ht="24.95" customHeight="1" x14ac:dyDescent="0.25">
      <c r="A160" s="7">
        <v>10</v>
      </c>
      <c r="B160" s="100" t="s">
        <v>69</v>
      </c>
      <c r="C160" s="102"/>
      <c r="D160" s="5">
        <v>1</v>
      </c>
      <c r="E160" s="5">
        <v>3.42</v>
      </c>
      <c r="F160" s="5">
        <v>0.23</v>
      </c>
      <c r="G160" s="5"/>
      <c r="H160" s="31">
        <f t="shared" si="31"/>
        <v>0.78659999999999997</v>
      </c>
      <c r="I160" s="6" t="s">
        <v>9</v>
      </c>
      <c r="O160" s="20">
        <v>0.45</v>
      </c>
    </row>
    <row r="161" spans="1:15" ht="24.75" customHeight="1" x14ac:dyDescent="0.25">
      <c r="A161" s="7">
        <v>11</v>
      </c>
      <c r="B161" s="100" t="s">
        <v>69</v>
      </c>
      <c r="C161" s="102"/>
      <c r="D161" s="5">
        <v>2</v>
      </c>
      <c r="E161" s="5">
        <v>2.57</v>
      </c>
      <c r="F161" s="5">
        <v>1.2</v>
      </c>
      <c r="G161" s="5"/>
      <c r="H161" s="31">
        <f t="shared" si="31"/>
        <v>6.1679999999999993</v>
      </c>
      <c r="I161" s="6" t="s">
        <v>9</v>
      </c>
      <c r="O161" s="20">
        <v>0.45</v>
      </c>
    </row>
    <row r="162" spans="1:15" ht="24.95" customHeight="1" x14ac:dyDescent="0.25">
      <c r="A162" s="7">
        <v>12</v>
      </c>
      <c r="B162" s="100" t="s">
        <v>69</v>
      </c>
      <c r="C162" s="102"/>
      <c r="D162" s="5">
        <v>1</v>
      </c>
      <c r="E162" s="5">
        <v>2.57</v>
      </c>
      <c r="F162" s="5">
        <v>0.23</v>
      </c>
      <c r="G162" s="5"/>
      <c r="H162" s="31">
        <f t="shared" ref="H162:H167" si="32">(D162*E162*F162)</f>
        <v>0.59109999999999996</v>
      </c>
      <c r="I162" s="6" t="s">
        <v>9</v>
      </c>
      <c r="O162" s="20">
        <v>0.67500000000000004</v>
      </c>
    </row>
    <row r="163" spans="1:15" ht="24.75" customHeight="1" x14ac:dyDescent="0.25">
      <c r="A163" s="7">
        <v>13</v>
      </c>
      <c r="B163" s="100" t="s">
        <v>69</v>
      </c>
      <c r="C163" s="102"/>
      <c r="D163" s="5">
        <v>2</v>
      </c>
      <c r="E163" s="5">
        <v>2.96</v>
      </c>
      <c r="F163" s="5">
        <v>1.2</v>
      </c>
      <c r="G163" s="5"/>
      <c r="H163" s="31">
        <f t="shared" si="32"/>
        <v>7.1040000000000001</v>
      </c>
      <c r="I163" s="6" t="s">
        <v>9</v>
      </c>
      <c r="O163" s="20">
        <v>0.67500000000000004</v>
      </c>
    </row>
    <row r="164" spans="1:15" ht="24.95" customHeight="1" x14ac:dyDescent="0.25">
      <c r="A164" s="7">
        <v>14</v>
      </c>
      <c r="B164" s="100" t="s">
        <v>69</v>
      </c>
      <c r="C164" s="102"/>
      <c r="D164" s="5">
        <v>1</v>
      </c>
      <c r="E164" s="5">
        <v>2.96</v>
      </c>
      <c r="F164" s="5">
        <v>0.23</v>
      </c>
      <c r="G164" s="5"/>
      <c r="H164" s="31">
        <f t="shared" si="32"/>
        <v>0.68080000000000007</v>
      </c>
      <c r="I164" s="6" t="s">
        <v>9</v>
      </c>
      <c r="O164" s="20">
        <v>2.5099999999999998</v>
      </c>
    </row>
    <row r="165" spans="1:15" ht="24.75" customHeight="1" x14ac:dyDescent="0.25">
      <c r="A165" s="7">
        <v>15</v>
      </c>
      <c r="B165" s="100" t="s">
        <v>69</v>
      </c>
      <c r="C165" s="102"/>
      <c r="D165" s="5">
        <v>2</v>
      </c>
      <c r="E165" s="5">
        <v>0.96</v>
      </c>
      <c r="F165" s="5">
        <v>1.2</v>
      </c>
      <c r="G165" s="5"/>
      <c r="H165" s="31">
        <f t="shared" si="32"/>
        <v>2.3039999999999998</v>
      </c>
      <c r="I165" s="6" t="s">
        <v>9</v>
      </c>
    </row>
    <row r="166" spans="1:15" ht="24.95" customHeight="1" x14ac:dyDescent="0.25">
      <c r="A166" s="7">
        <v>16</v>
      </c>
      <c r="B166" s="100" t="s">
        <v>69</v>
      </c>
      <c r="C166" s="102"/>
      <c r="D166" s="5">
        <v>1</v>
      </c>
      <c r="E166" s="5">
        <v>0.96</v>
      </c>
      <c r="F166" s="5">
        <v>0.23</v>
      </c>
      <c r="G166" s="5"/>
      <c r="H166" s="31">
        <f t="shared" si="32"/>
        <v>0.2208</v>
      </c>
      <c r="I166" s="6" t="s">
        <v>9</v>
      </c>
    </row>
    <row r="167" spans="1:15" ht="24.75" customHeight="1" x14ac:dyDescent="0.25">
      <c r="A167" s="7">
        <v>17</v>
      </c>
      <c r="B167" s="100" t="s">
        <v>69</v>
      </c>
      <c r="C167" s="102"/>
      <c r="D167" s="5">
        <v>4</v>
      </c>
      <c r="E167" s="5">
        <v>8.5</v>
      </c>
      <c r="F167" s="5">
        <v>0.95</v>
      </c>
      <c r="G167" s="5"/>
      <c r="H167" s="31">
        <f t="shared" si="32"/>
        <v>32.299999999999997</v>
      </c>
      <c r="I167" s="6" t="s">
        <v>9</v>
      </c>
    </row>
    <row r="168" spans="1:15" ht="24.95" customHeight="1" x14ac:dyDescent="0.25">
      <c r="A168" s="7">
        <v>18</v>
      </c>
      <c r="B168" s="100" t="s">
        <v>69</v>
      </c>
      <c r="C168" s="102"/>
      <c r="D168" s="5">
        <v>2</v>
      </c>
      <c r="E168" s="5">
        <v>8.5</v>
      </c>
      <c r="F168" s="5">
        <v>0.23</v>
      </c>
      <c r="G168" s="5"/>
      <c r="H168" s="31">
        <f>(D168*E168*F168*G168)</f>
        <v>0</v>
      </c>
      <c r="I168" s="6" t="s">
        <v>9</v>
      </c>
    </row>
    <row r="169" spans="1:15" ht="24.95" customHeight="1" x14ac:dyDescent="0.25">
      <c r="A169" s="7">
        <v>19</v>
      </c>
      <c r="B169" s="100" t="s">
        <v>69</v>
      </c>
      <c r="C169" s="102"/>
      <c r="D169" s="5">
        <v>2</v>
      </c>
      <c r="E169" s="5">
        <v>25.8</v>
      </c>
      <c r="F169" s="5">
        <v>0.95</v>
      </c>
      <c r="G169" s="5"/>
      <c r="H169" s="31">
        <f t="shared" ref="H169:H176" si="33">(D169*E169*F169)</f>
        <v>49.019999999999996</v>
      </c>
      <c r="I169" s="6" t="s">
        <v>9</v>
      </c>
    </row>
    <row r="170" spans="1:15" ht="24.75" customHeight="1" x14ac:dyDescent="0.25">
      <c r="A170" s="7">
        <v>20</v>
      </c>
      <c r="B170" s="100" t="s">
        <v>69</v>
      </c>
      <c r="C170" s="102"/>
      <c r="D170" s="5">
        <v>1</v>
      </c>
      <c r="E170" s="5">
        <v>25.8</v>
      </c>
      <c r="F170" s="5">
        <v>0.23</v>
      </c>
      <c r="G170" s="5"/>
      <c r="H170" s="31">
        <f t="shared" si="33"/>
        <v>5.9340000000000002</v>
      </c>
      <c r="I170" s="6" t="s">
        <v>9</v>
      </c>
    </row>
    <row r="171" spans="1:15" ht="24.95" customHeight="1" x14ac:dyDescent="0.25">
      <c r="A171" s="7">
        <v>21</v>
      </c>
      <c r="B171" s="100" t="s">
        <v>69</v>
      </c>
      <c r="C171" s="102"/>
      <c r="D171" s="5">
        <v>1</v>
      </c>
      <c r="E171" s="5">
        <v>25.8</v>
      </c>
      <c r="F171" s="5">
        <v>1.23</v>
      </c>
      <c r="G171" s="5"/>
      <c r="H171" s="31">
        <f t="shared" si="33"/>
        <v>31.734000000000002</v>
      </c>
      <c r="I171" s="6" t="s">
        <v>9</v>
      </c>
    </row>
    <row r="172" spans="1:15" ht="24.75" customHeight="1" x14ac:dyDescent="0.25">
      <c r="A172" s="7">
        <v>22</v>
      </c>
      <c r="B172" s="100" t="s">
        <v>126</v>
      </c>
      <c r="C172" s="102"/>
      <c r="D172" s="5">
        <v>1</v>
      </c>
      <c r="E172" s="5">
        <v>3.2</v>
      </c>
      <c r="F172" s="5">
        <v>0.36</v>
      </c>
      <c r="G172" s="5"/>
      <c r="H172" s="31">
        <f t="shared" si="33"/>
        <v>1.1519999999999999</v>
      </c>
      <c r="I172" s="6" t="s">
        <v>9</v>
      </c>
    </row>
    <row r="173" spans="1:15" ht="24.95" customHeight="1" x14ac:dyDescent="0.25">
      <c r="A173" s="7">
        <v>23</v>
      </c>
      <c r="B173" s="110" t="s">
        <v>126</v>
      </c>
      <c r="C173" s="111"/>
      <c r="D173" s="5">
        <v>1</v>
      </c>
      <c r="E173" s="5">
        <v>3.15</v>
      </c>
      <c r="F173" s="5">
        <v>0.36</v>
      </c>
      <c r="G173" s="5"/>
      <c r="H173" s="31">
        <f t="shared" si="33"/>
        <v>1.1339999999999999</v>
      </c>
      <c r="I173" s="6" t="s">
        <v>9</v>
      </c>
    </row>
    <row r="174" spans="1:15" ht="24.75" customHeight="1" x14ac:dyDescent="0.25">
      <c r="A174" s="7">
        <v>24</v>
      </c>
      <c r="B174" s="79" t="s">
        <v>174</v>
      </c>
      <c r="C174" s="81"/>
      <c r="D174" s="5">
        <v>13</v>
      </c>
      <c r="E174" s="5">
        <v>0.12</v>
      </c>
      <c r="F174" s="5">
        <v>1.8</v>
      </c>
      <c r="G174" s="5"/>
      <c r="H174" s="31">
        <f t="shared" si="33"/>
        <v>2.8080000000000003</v>
      </c>
      <c r="I174" s="6" t="s">
        <v>9</v>
      </c>
    </row>
    <row r="175" spans="1:15" ht="24.95" customHeight="1" x14ac:dyDescent="0.25">
      <c r="A175" s="7">
        <v>25</v>
      </c>
      <c r="B175" s="110" t="s">
        <v>173</v>
      </c>
      <c r="C175" s="111"/>
      <c r="D175" s="5">
        <v>2</v>
      </c>
      <c r="E175" s="5">
        <v>0.45</v>
      </c>
      <c r="F175" s="5">
        <v>1.8</v>
      </c>
      <c r="G175" s="5"/>
      <c r="H175" s="31">
        <f t="shared" si="33"/>
        <v>1.62</v>
      </c>
      <c r="I175" s="6" t="s">
        <v>9</v>
      </c>
    </row>
    <row r="176" spans="1:15" ht="24.75" customHeight="1" x14ac:dyDescent="0.25">
      <c r="A176" s="7">
        <v>26</v>
      </c>
      <c r="B176" s="100"/>
      <c r="C176" s="102"/>
      <c r="D176" s="5"/>
      <c r="E176" s="5"/>
      <c r="F176" s="5"/>
      <c r="G176" s="5"/>
      <c r="H176" s="31">
        <f t="shared" si="33"/>
        <v>0</v>
      </c>
      <c r="I176" s="6" t="s">
        <v>9</v>
      </c>
    </row>
    <row r="177" spans="1:15" ht="24.95" customHeight="1" x14ac:dyDescent="0.25">
      <c r="A177" s="7">
        <v>27</v>
      </c>
      <c r="B177" s="100"/>
      <c r="C177" s="102"/>
      <c r="D177" s="5"/>
      <c r="E177" s="5"/>
      <c r="F177" s="5"/>
      <c r="G177" s="5"/>
      <c r="H177" s="31">
        <f>(D177*E177*F177*G177)</f>
        <v>0</v>
      </c>
      <c r="I177" s="6" t="s">
        <v>9</v>
      </c>
    </row>
    <row r="178" spans="1:15" ht="24.95" customHeight="1" x14ac:dyDescent="0.25">
      <c r="A178" s="9"/>
      <c r="B178" s="100"/>
      <c r="C178" s="102"/>
      <c r="D178" s="10"/>
      <c r="E178" s="11"/>
      <c r="F178" s="87" t="s">
        <v>16</v>
      </c>
      <c r="G178" s="88"/>
      <c r="H178" s="32">
        <f>SUM(H142:H177)</f>
        <v>630.70399999999995</v>
      </c>
      <c r="I178" s="6" t="s">
        <v>9</v>
      </c>
    </row>
    <row r="179" spans="1:15" ht="24.95" customHeight="1" x14ac:dyDescent="0.25">
      <c r="A179" s="12"/>
      <c r="B179" s="100"/>
      <c r="C179" s="102"/>
      <c r="D179" s="13"/>
      <c r="E179" s="14"/>
      <c r="F179" s="33">
        <f>(H178)</f>
        <v>630.70399999999995</v>
      </c>
      <c r="G179" s="6">
        <v>675</v>
      </c>
      <c r="H179" s="26">
        <f>(F179*G179)</f>
        <v>425725.19999999995</v>
      </c>
      <c r="I179" s="6" t="s">
        <v>12</v>
      </c>
    </row>
    <row r="180" spans="1:15" ht="89.25" customHeight="1" x14ac:dyDescent="0.25">
      <c r="A180" s="95" t="s">
        <v>171</v>
      </c>
      <c r="B180" s="96"/>
      <c r="C180" s="96"/>
      <c r="D180" s="96"/>
      <c r="E180" s="96"/>
      <c r="F180" s="96"/>
      <c r="G180" s="96"/>
      <c r="H180" s="96"/>
      <c r="I180" s="97"/>
    </row>
    <row r="181" spans="1:15" ht="24.95" customHeight="1" x14ac:dyDescent="0.25">
      <c r="A181" s="2" t="s">
        <v>1</v>
      </c>
      <c r="B181" s="87" t="s">
        <v>2</v>
      </c>
      <c r="C181" s="88"/>
      <c r="D181" s="2" t="s">
        <v>3</v>
      </c>
      <c r="E181" s="2" t="s">
        <v>4</v>
      </c>
      <c r="F181" s="2" t="s">
        <v>5</v>
      </c>
      <c r="G181" s="2" t="s">
        <v>6</v>
      </c>
      <c r="H181" s="2" t="s">
        <v>7</v>
      </c>
      <c r="I181" s="2" t="s">
        <v>8</v>
      </c>
    </row>
    <row r="182" spans="1:15" ht="24.95" customHeight="1" x14ac:dyDescent="0.25">
      <c r="A182" s="21">
        <v>1</v>
      </c>
      <c r="B182" s="124" t="s">
        <v>172</v>
      </c>
      <c r="C182" s="111"/>
      <c r="D182" s="4">
        <v>1</v>
      </c>
      <c r="E182" s="4">
        <v>25.8</v>
      </c>
      <c r="F182" s="4">
        <v>8.5</v>
      </c>
      <c r="G182" s="4">
        <v>1</v>
      </c>
      <c r="H182" s="24">
        <f>(D182*E182*F182*G182)</f>
        <v>219.3</v>
      </c>
      <c r="I182" s="2" t="s">
        <v>9</v>
      </c>
    </row>
    <row r="183" spans="1:15" ht="24.95" customHeight="1" x14ac:dyDescent="0.25">
      <c r="A183" s="100"/>
      <c r="B183" s="101"/>
      <c r="C183" s="101"/>
      <c r="D183" s="101"/>
      <c r="E183" s="102"/>
      <c r="F183" s="87" t="s">
        <v>10</v>
      </c>
      <c r="G183" s="88"/>
      <c r="H183" s="25">
        <f>SUM(H182:H182)</f>
        <v>219.3</v>
      </c>
      <c r="I183" s="6" t="s">
        <v>11</v>
      </c>
    </row>
    <row r="184" spans="1:15" ht="24.95" customHeight="1" x14ac:dyDescent="0.25">
      <c r="A184" s="87"/>
      <c r="B184" s="103"/>
      <c r="C184" s="103"/>
      <c r="D184" s="103"/>
      <c r="E184" s="88"/>
      <c r="F184" s="26">
        <f>(H183)</f>
        <v>219.3</v>
      </c>
      <c r="G184" s="6">
        <v>1300</v>
      </c>
      <c r="H184" s="26">
        <f>(F184*G184)</f>
        <v>285090</v>
      </c>
      <c r="I184" s="6" t="s">
        <v>12</v>
      </c>
    </row>
    <row r="185" spans="1:15" ht="40.5" customHeight="1" x14ac:dyDescent="0.25">
      <c r="A185" s="95" t="s">
        <v>149</v>
      </c>
      <c r="B185" s="96"/>
      <c r="C185" s="96"/>
      <c r="D185" s="96"/>
      <c r="E185" s="96"/>
      <c r="F185" s="96"/>
      <c r="G185" s="96"/>
      <c r="H185" s="96"/>
      <c r="I185" s="97"/>
    </row>
    <row r="186" spans="1:15" ht="24.95" customHeight="1" x14ac:dyDescent="0.25">
      <c r="A186" s="65"/>
      <c r="B186" s="66"/>
      <c r="C186" s="66"/>
      <c r="D186" s="66"/>
      <c r="E186" s="66"/>
      <c r="F186" s="66"/>
      <c r="G186" s="66"/>
      <c r="H186" s="66"/>
      <c r="I186" s="67"/>
    </row>
    <row r="187" spans="1:15" ht="24.95" customHeight="1" x14ac:dyDescent="0.25">
      <c r="A187" s="69">
        <v>1</v>
      </c>
      <c r="B187" s="85" t="s">
        <v>182</v>
      </c>
      <c r="C187" s="86"/>
      <c r="D187" s="5">
        <v>1</v>
      </c>
      <c r="E187" s="5">
        <v>4</v>
      </c>
      <c r="F187" s="5">
        <v>1</v>
      </c>
      <c r="G187" s="5">
        <v>1</v>
      </c>
      <c r="H187" s="31">
        <f t="shared" ref="H187:H191" si="34">(D187*E187*F187)</f>
        <v>4</v>
      </c>
      <c r="I187" s="53" t="s">
        <v>185</v>
      </c>
      <c r="O187" s="20">
        <v>3.42</v>
      </c>
    </row>
    <row r="188" spans="1:15" ht="24.95" customHeight="1" x14ac:dyDescent="0.25">
      <c r="A188" s="69">
        <v>2</v>
      </c>
      <c r="B188" s="85" t="s">
        <v>183</v>
      </c>
      <c r="C188" s="86"/>
      <c r="D188" s="5">
        <v>1</v>
      </c>
      <c r="E188" s="5">
        <v>8</v>
      </c>
      <c r="F188" s="5">
        <v>1</v>
      </c>
      <c r="G188" s="5">
        <v>1</v>
      </c>
      <c r="H188" s="31">
        <f t="shared" si="34"/>
        <v>8</v>
      </c>
      <c r="I188" s="53" t="s">
        <v>185</v>
      </c>
      <c r="O188" s="20">
        <v>2.57</v>
      </c>
    </row>
    <row r="189" spans="1:15" ht="24.95" customHeight="1" x14ac:dyDescent="0.25">
      <c r="A189" s="69">
        <v>3</v>
      </c>
      <c r="B189" s="85" t="s">
        <v>183</v>
      </c>
      <c r="C189" s="86"/>
      <c r="D189" s="5">
        <v>1</v>
      </c>
      <c r="E189" s="5">
        <v>8</v>
      </c>
      <c r="F189" s="5">
        <v>1</v>
      </c>
      <c r="G189" s="5">
        <v>1</v>
      </c>
      <c r="H189" s="31">
        <f t="shared" si="34"/>
        <v>8</v>
      </c>
      <c r="I189" s="53" t="s">
        <v>185</v>
      </c>
      <c r="O189" s="20">
        <v>0.45</v>
      </c>
    </row>
    <row r="190" spans="1:15" ht="24.95" customHeight="1" x14ac:dyDescent="0.25">
      <c r="A190" s="69">
        <v>4</v>
      </c>
      <c r="B190" s="85" t="s">
        <v>183</v>
      </c>
      <c r="C190" s="86"/>
      <c r="D190" s="5">
        <v>1</v>
      </c>
      <c r="E190" s="5">
        <v>8</v>
      </c>
      <c r="F190" s="5">
        <v>1</v>
      </c>
      <c r="G190" s="5">
        <v>1</v>
      </c>
      <c r="H190" s="31">
        <f t="shared" si="34"/>
        <v>8</v>
      </c>
      <c r="I190" s="53" t="s">
        <v>185</v>
      </c>
      <c r="O190" s="20">
        <v>2.57</v>
      </c>
    </row>
    <row r="191" spans="1:15" ht="24.95" customHeight="1" x14ac:dyDescent="0.25">
      <c r="A191" s="69">
        <v>5</v>
      </c>
      <c r="B191" s="85" t="s">
        <v>184</v>
      </c>
      <c r="C191" s="86"/>
      <c r="D191" s="5">
        <v>1</v>
      </c>
      <c r="E191" s="5">
        <v>6</v>
      </c>
      <c r="F191" s="5">
        <v>1</v>
      </c>
      <c r="G191" s="5">
        <v>1</v>
      </c>
      <c r="H191" s="31">
        <f t="shared" si="34"/>
        <v>6</v>
      </c>
      <c r="I191" s="53" t="s">
        <v>185</v>
      </c>
      <c r="O191" s="20">
        <v>0.45</v>
      </c>
    </row>
    <row r="192" spans="1:15" ht="24.95" customHeight="1" x14ac:dyDescent="0.25">
      <c r="A192" s="89"/>
      <c r="B192" s="90"/>
      <c r="C192" s="90"/>
      <c r="D192" s="90"/>
      <c r="E192" s="91"/>
      <c r="F192" s="87" t="s">
        <v>10</v>
      </c>
      <c r="G192" s="88"/>
      <c r="H192" s="25">
        <f>SUM(H187:H191)</f>
        <v>34</v>
      </c>
      <c r="I192" s="53" t="s">
        <v>185</v>
      </c>
    </row>
    <row r="193" spans="1:9" ht="24.95" customHeight="1" x14ac:dyDescent="0.25">
      <c r="A193" s="92"/>
      <c r="B193" s="93"/>
      <c r="C193" s="93"/>
      <c r="D193" s="93"/>
      <c r="E193" s="94"/>
      <c r="F193" s="26">
        <f>(H192)</f>
        <v>34</v>
      </c>
      <c r="G193" s="53">
        <v>2000</v>
      </c>
      <c r="H193" s="26">
        <f>(F193*G193)</f>
        <v>68000</v>
      </c>
      <c r="I193" s="53" t="s">
        <v>12</v>
      </c>
    </row>
    <row r="194" spans="1:9" x14ac:dyDescent="0.25">
      <c r="B194" s="100"/>
      <c r="C194" s="102"/>
    </row>
    <row r="195" spans="1:9" x14ac:dyDescent="0.25">
      <c r="B195" s="100"/>
      <c r="C195" s="102"/>
    </row>
    <row r="196" spans="1:9" x14ac:dyDescent="0.25">
      <c r="B196" s="100"/>
      <c r="C196" s="102"/>
    </row>
    <row r="197" spans="1:9" x14ac:dyDescent="0.25">
      <c r="B197" s="100"/>
      <c r="C197" s="102"/>
    </row>
    <row r="198" spans="1:9" x14ac:dyDescent="0.25">
      <c r="B198" s="100"/>
      <c r="C198" s="102"/>
    </row>
    <row r="199" spans="1:9" x14ac:dyDescent="0.25">
      <c r="B199" s="100"/>
      <c r="C199" s="102"/>
    </row>
    <row r="200" spans="1:9" x14ac:dyDescent="0.25">
      <c r="B200" s="100"/>
      <c r="C200" s="102"/>
    </row>
    <row r="201" spans="1:9" x14ac:dyDescent="0.25">
      <c r="B201" s="100"/>
      <c r="C201" s="102"/>
    </row>
    <row r="202" spans="1:9" x14ac:dyDescent="0.25">
      <c r="B202" s="100"/>
      <c r="C202" s="102"/>
    </row>
    <row r="203" spans="1:9" x14ac:dyDescent="0.25">
      <c r="B203" s="100"/>
      <c r="C203" s="102"/>
    </row>
    <row r="204" spans="1:9" x14ac:dyDescent="0.25">
      <c r="B204" s="100"/>
      <c r="C204" s="102"/>
    </row>
    <row r="205" spans="1:9" x14ac:dyDescent="0.25">
      <c r="B205" s="100"/>
      <c r="C205" s="102"/>
    </row>
    <row r="206" spans="1:9" x14ac:dyDescent="0.25">
      <c r="B206" s="100"/>
      <c r="C206" s="102"/>
    </row>
    <row r="207" spans="1:9" x14ac:dyDescent="0.25">
      <c r="B207" s="100"/>
      <c r="C207" s="102"/>
    </row>
    <row r="208" spans="1:9" x14ac:dyDescent="0.25">
      <c r="B208" s="100"/>
      <c r="C208" s="102"/>
    </row>
    <row r="209" spans="2:3" x14ac:dyDescent="0.25">
      <c r="B209" s="100"/>
      <c r="C209" s="102"/>
    </row>
    <row r="210" spans="2:3" x14ac:dyDescent="0.25">
      <c r="B210" s="100"/>
      <c r="C210" s="102"/>
    </row>
    <row r="211" spans="2:3" x14ac:dyDescent="0.25">
      <c r="B211" s="100"/>
      <c r="C211" s="102"/>
    </row>
    <row r="212" spans="2:3" x14ac:dyDescent="0.25">
      <c r="B212" s="100"/>
      <c r="C212" s="102"/>
    </row>
    <row r="213" spans="2:3" x14ac:dyDescent="0.25">
      <c r="B213" s="100"/>
      <c r="C213" s="102"/>
    </row>
    <row r="214" spans="2:3" x14ac:dyDescent="0.25">
      <c r="B214" s="100"/>
      <c r="C214" s="102"/>
    </row>
    <row r="215" spans="2:3" x14ac:dyDescent="0.25">
      <c r="B215" s="100"/>
      <c r="C215" s="102"/>
    </row>
    <row r="216" spans="2:3" x14ac:dyDescent="0.25">
      <c r="B216" s="100"/>
      <c r="C216" s="102"/>
    </row>
    <row r="217" spans="2:3" x14ac:dyDescent="0.25">
      <c r="B217" s="10"/>
      <c r="C217" s="10"/>
    </row>
    <row r="218" spans="2:3" x14ac:dyDescent="0.25">
      <c r="B218" s="13"/>
      <c r="C218" s="13"/>
    </row>
  </sheetData>
  <mergeCells count="156">
    <mergeCell ref="A184:E184"/>
    <mergeCell ref="A183:E183"/>
    <mergeCell ref="B182:C182"/>
    <mergeCell ref="B181:C181"/>
    <mergeCell ref="A91:I91"/>
    <mergeCell ref="A96:C96"/>
    <mergeCell ref="A97:G97"/>
    <mergeCell ref="B94:C94"/>
    <mergeCell ref="B93:C93"/>
    <mergeCell ref="B95:C95"/>
    <mergeCell ref="B153:C153"/>
    <mergeCell ref="B154:C154"/>
    <mergeCell ref="B143:C143"/>
    <mergeCell ref="B166:C166"/>
    <mergeCell ref="B157:C157"/>
    <mergeCell ref="B158:C158"/>
    <mergeCell ref="B159:C159"/>
    <mergeCell ref="B160:C160"/>
    <mergeCell ref="B161:C161"/>
    <mergeCell ref="B152:C152"/>
    <mergeCell ref="B172:C172"/>
    <mergeCell ref="B173:C173"/>
    <mergeCell ref="B179:C179"/>
    <mergeCell ref="B82:C82"/>
    <mergeCell ref="B83:C83"/>
    <mergeCell ref="B87:C87"/>
    <mergeCell ref="B88:C88"/>
    <mergeCell ref="B174:C174"/>
    <mergeCell ref="B148:C148"/>
    <mergeCell ref="B149:C149"/>
    <mergeCell ref="B150:C150"/>
    <mergeCell ref="B151:C151"/>
    <mergeCell ref="B155:C155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216:C216"/>
    <mergeCell ref="B3:C3"/>
    <mergeCell ref="B8:C8"/>
    <mergeCell ref="A86:I86"/>
    <mergeCell ref="A140:I140"/>
    <mergeCell ref="A81:I81"/>
    <mergeCell ref="A92:I92"/>
    <mergeCell ref="A105:I105"/>
    <mergeCell ref="B106:C106"/>
    <mergeCell ref="B141:C141"/>
    <mergeCell ref="B142:C142"/>
    <mergeCell ref="B144:C144"/>
    <mergeCell ref="B145:C145"/>
    <mergeCell ref="B146:C146"/>
    <mergeCell ref="B147:C147"/>
    <mergeCell ref="B156:C156"/>
    <mergeCell ref="B211:C211"/>
    <mergeCell ref="B212:C212"/>
    <mergeCell ref="B213:C213"/>
    <mergeCell ref="B214:C214"/>
    <mergeCell ref="B215:C215"/>
    <mergeCell ref="B206:C206"/>
    <mergeCell ref="B207:C207"/>
    <mergeCell ref="B208:C208"/>
    <mergeCell ref="B187:C187"/>
    <mergeCell ref="B209:C209"/>
    <mergeCell ref="B210:C210"/>
    <mergeCell ref="B201:C201"/>
    <mergeCell ref="B202:C202"/>
    <mergeCell ref="B203:C203"/>
    <mergeCell ref="B204:C204"/>
    <mergeCell ref="B205:C205"/>
    <mergeCell ref="B196:C196"/>
    <mergeCell ref="B197:C197"/>
    <mergeCell ref="B198:C198"/>
    <mergeCell ref="B199:C199"/>
    <mergeCell ref="B200:C200"/>
    <mergeCell ref="B165:C165"/>
    <mergeCell ref="B194:C194"/>
    <mergeCell ref="B195:C195"/>
    <mergeCell ref="A180:I180"/>
    <mergeCell ref="F183:G183"/>
    <mergeCell ref="F38:G38"/>
    <mergeCell ref="A39:E39"/>
    <mergeCell ref="A40:I40"/>
    <mergeCell ref="F98:G98"/>
    <mergeCell ref="B85:C85"/>
    <mergeCell ref="F89:G89"/>
    <mergeCell ref="F84:G84"/>
    <mergeCell ref="A100:I100"/>
    <mergeCell ref="A103:E103"/>
    <mergeCell ref="F103:G103"/>
    <mergeCell ref="A104:E104"/>
    <mergeCell ref="B41:C41"/>
    <mergeCell ref="B167:C167"/>
    <mergeCell ref="B168:C168"/>
    <mergeCell ref="B169:C169"/>
    <mergeCell ref="B170:C170"/>
    <mergeCell ref="B171:C171"/>
    <mergeCell ref="B162:C162"/>
    <mergeCell ref="A185:I185"/>
    <mergeCell ref="B10:C10"/>
    <mergeCell ref="A32:I32"/>
    <mergeCell ref="B175:C175"/>
    <mergeCell ref="B176:C176"/>
    <mergeCell ref="F178:G178"/>
    <mergeCell ref="A13:I13"/>
    <mergeCell ref="B14:C14"/>
    <mergeCell ref="A30:E30"/>
    <mergeCell ref="F30:G30"/>
    <mergeCell ref="A31:E31"/>
    <mergeCell ref="F79:G79"/>
    <mergeCell ref="F138:G138"/>
    <mergeCell ref="B22:C22"/>
    <mergeCell ref="B23:C23"/>
    <mergeCell ref="B24:C24"/>
    <mergeCell ref="B25:C25"/>
    <mergeCell ref="B90:C90"/>
    <mergeCell ref="B33:C33"/>
    <mergeCell ref="A38:E38"/>
    <mergeCell ref="B99:C99"/>
    <mergeCell ref="B177:C177"/>
    <mergeCell ref="B178:C178"/>
    <mergeCell ref="B163:C163"/>
    <mergeCell ref="B164:C164"/>
    <mergeCell ref="B188:C188"/>
    <mergeCell ref="B189:C189"/>
    <mergeCell ref="B190:C190"/>
    <mergeCell ref="B191:C191"/>
    <mergeCell ref="F192:G192"/>
    <mergeCell ref="A192:E193"/>
    <mergeCell ref="A1:I1"/>
    <mergeCell ref="B2:C2"/>
    <mergeCell ref="A4:E4"/>
    <mergeCell ref="F4:G4"/>
    <mergeCell ref="A5:E5"/>
    <mergeCell ref="B26:C26"/>
    <mergeCell ref="B27:C27"/>
    <mergeCell ref="B28:C28"/>
    <mergeCell ref="B29:C29"/>
    <mergeCell ref="A15:G15"/>
    <mergeCell ref="A19:G19"/>
    <mergeCell ref="B21:C21"/>
    <mergeCell ref="A6:I6"/>
    <mergeCell ref="B7:C7"/>
    <mergeCell ref="A11:E11"/>
    <mergeCell ref="F11:G11"/>
    <mergeCell ref="A12:E12"/>
    <mergeCell ref="B9:C9"/>
  </mergeCells>
  <pageMargins left="0.7" right="0.7" top="0.75" bottom="0.75" header="0.3" footer="0.3"/>
  <pageSetup paperSize="9" orientation="portrait" horizontalDpi="300" verticalDpi="0" r:id="rId1"/>
  <headerFooter scaleWithDoc="0">
    <oddHeader xml:space="preserve">&amp;L &amp;G  </oddHeader>
    <oddFooter>&amp;C&amp;F&amp;RPage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abSelected="1" zoomScaleNormal="100" workbookViewId="0">
      <selection activeCell="D5" sqref="D5"/>
    </sheetView>
  </sheetViews>
  <sheetFormatPr defaultRowHeight="15" x14ac:dyDescent="0.25"/>
  <cols>
    <col min="2" max="2" width="12.5703125" customWidth="1"/>
    <col min="3" max="3" width="10.28515625" style="70" customWidth="1"/>
    <col min="4" max="4" width="12.42578125" bestFit="1" customWidth="1"/>
  </cols>
  <sheetData>
    <row r="1" spans="1:15" ht="24.95" customHeight="1" x14ac:dyDescent="0.25">
      <c r="A1" s="145" t="s">
        <v>81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ht="30" customHeight="1" x14ac:dyDescent="0.25">
      <c r="A2" s="15" t="s">
        <v>34</v>
      </c>
      <c r="B2" s="15" t="s">
        <v>35</v>
      </c>
      <c r="C2" s="51" t="s">
        <v>36</v>
      </c>
      <c r="D2" s="15" t="s">
        <v>37</v>
      </c>
      <c r="E2" s="15" t="s">
        <v>38</v>
      </c>
      <c r="F2" s="15" t="s">
        <v>39</v>
      </c>
      <c r="G2" s="15" t="s">
        <v>40</v>
      </c>
      <c r="H2" s="15" t="s">
        <v>41</v>
      </c>
      <c r="I2" s="15" t="s">
        <v>42</v>
      </c>
      <c r="J2" s="15" t="s">
        <v>43</v>
      </c>
      <c r="K2" s="15" t="s">
        <v>44</v>
      </c>
      <c r="L2" s="15" t="s">
        <v>45</v>
      </c>
      <c r="M2" s="15" t="s">
        <v>46</v>
      </c>
      <c r="N2" s="15" t="s">
        <v>47</v>
      </c>
      <c r="O2" s="15" t="s">
        <v>48</v>
      </c>
    </row>
    <row r="3" spans="1:15" ht="24.95" customHeight="1" x14ac:dyDescent="0.25">
      <c r="A3" s="136" t="s">
        <v>56</v>
      </c>
      <c r="B3" s="136" t="s">
        <v>57</v>
      </c>
      <c r="C3" s="78" t="s">
        <v>58</v>
      </c>
      <c r="D3" s="16" t="s">
        <v>59</v>
      </c>
      <c r="E3" s="16">
        <v>2</v>
      </c>
      <c r="F3" s="16">
        <v>10</v>
      </c>
      <c r="G3" s="16">
        <v>15</v>
      </c>
      <c r="H3" s="16">
        <f>(E3*G3)</f>
        <v>30</v>
      </c>
      <c r="I3" s="16">
        <v>1.83</v>
      </c>
      <c r="J3" s="16">
        <f>(H3*I3)</f>
        <v>54.900000000000006</v>
      </c>
      <c r="K3" s="16">
        <f>IF(F3=8,J3,0)</f>
        <v>0</v>
      </c>
      <c r="L3" s="16">
        <f>IF(F3=10,J3,0)</f>
        <v>54.900000000000006</v>
      </c>
      <c r="M3" s="16">
        <f>IF(F3=12,J3,0)</f>
        <v>0</v>
      </c>
      <c r="N3" s="16">
        <f>IF(F3=16,J3,0)</f>
        <v>0</v>
      </c>
      <c r="O3" s="16">
        <f>IF(F3=20,J3,0)</f>
        <v>0</v>
      </c>
    </row>
    <row r="4" spans="1:15" ht="24.95" customHeight="1" x14ac:dyDescent="0.25">
      <c r="A4" s="137"/>
      <c r="B4" s="137"/>
      <c r="C4" s="78"/>
      <c r="D4" s="16" t="s">
        <v>60</v>
      </c>
      <c r="E4" s="16">
        <v>2</v>
      </c>
      <c r="F4" s="16">
        <v>10</v>
      </c>
      <c r="G4" s="16">
        <v>15</v>
      </c>
      <c r="H4" s="16">
        <f t="shared" ref="H4:H49" si="0">(E4*G4)</f>
        <v>30</v>
      </c>
      <c r="I4" s="16">
        <v>1.83</v>
      </c>
      <c r="J4" s="16">
        <f t="shared" ref="J4:J49" si="1">(H4*I4)</f>
        <v>54.900000000000006</v>
      </c>
      <c r="K4" s="16">
        <f t="shared" ref="K4:K49" si="2">IF(F4=8,J4,0)</f>
        <v>0</v>
      </c>
      <c r="L4" s="16">
        <f t="shared" ref="L4:L49" si="3">IF(F4=10,J4,0)</f>
        <v>54.900000000000006</v>
      </c>
      <c r="M4" s="16">
        <f t="shared" ref="M4:M49" si="4">IF(F4=12,J4,0)</f>
        <v>0</v>
      </c>
      <c r="N4" s="16">
        <f t="shared" ref="N4:N49" si="5">IF(F4=16,J4,0)</f>
        <v>0</v>
      </c>
      <c r="O4" s="16">
        <f t="shared" ref="O4:O49" si="6">IF(F4=20,J4,0)</f>
        <v>0</v>
      </c>
    </row>
    <row r="5" spans="1:15" ht="24.95" customHeight="1" x14ac:dyDescent="0.25">
      <c r="A5" s="137"/>
      <c r="B5" s="137"/>
      <c r="C5" s="136" t="s">
        <v>63</v>
      </c>
      <c r="D5" s="16" t="s">
        <v>61</v>
      </c>
      <c r="E5" s="16">
        <v>2</v>
      </c>
      <c r="F5" s="16">
        <v>16</v>
      </c>
      <c r="G5" s="16">
        <v>8</v>
      </c>
      <c r="H5" s="16">
        <f t="shared" si="0"/>
        <v>16</v>
      </c>
      <c r="I5" s="16">
        <v>8</v>
      </c>
      <c r="J5" s="16">
        <f t="shared" si="1"/>
        <v>128</v>
      </c>
      <c r="K5" s="16">
        <f t="shared" si="2"/>
        <v>0</v>
      </c>
      <c r="L5" s="16">
        <f t="shared" si="3"/>
        <v>0</v>
      </c>
      <c r="M5" s="16">
        <f t="shared" si="4"/>
        <v>0</v>
      </c>
      <c r="N5" s="16">
        <f t="shared" si="5"/>
        <v>128</v>
      </c>
      <c r="O5" s="16">
        <f t="shared" si="6"/>
        <v>0</v>
      </c>
    </row>
    <row r="6" spans="1:15" ht="24.95" customHeight="1" x14ac:dyDescent="0.25">
      <c r="A6" s="137"/>
      <c r="B6" s="137"/>
      <c r="C6" s="137"/>
      <c r="D6" s="16" t="s">
        <v>62</v>
      </c>
      <c r="E6" s="16">
        <v>2</v>
      </c>
      <c r="F6" s="16">
        <v>8</v>
      </c>
      <c r="G6" s="16">
        <v>48</v>
      </c>
      <c r="H6" s="16">
        <f t="shared" si="0"/>
        <v>96</v>
      </c>
      <c r="I6" s="16">
        <v>1.8</v>
      </c>
      <c r="J6" s="16">
        <f t="shared" si="1"/>
        <v>172.8</v>
      </c>
      <c r="K6" s="16">
        <f t="shared" si="2"/>
        <v>172.8</v>
      </c>
      <c r="L6" s="16">
        <f t="shared" si="3"/>
        <v>0</v>
      </c>
      <c r="M6" s="16">
        <f t="shared" si="4"/>
        <v>0</v>
      </c>
      <c r="N6" s="16">
        <f t="shared" si="5"/>
        <v>0</v>
      </c>
      <c r="O6" s="16">
        <f t="shared" si="6"/>
        <v>0</v>
      </c>
    </row>
    <row r="7" spans="1:15" ht="24.95" customHeight="1" x14ac:dyDescent="0.25">
      <c r="A7" s="137"/>
      <c r="B7" s="138"/>
      <c r="C7" s="138"/>
      <c r="D7" s="16" t="s">
        <v>62</v>
      </c>
      <c r="E7" s="16">
        <v>2</v>
      </c>
      <c r="F7" s="16">
        <v>8</v>
      </c>
      <c r="G7" s="16">
        <v>48</v>
      </c>
      <c r="H7" s="16">
        <f t="shared" si="0"/>
        <v>96</v>
      </c>
      <c r="I7" s="16">
        <v>1.8</v>
      </c>
      <c r="J7" s="16">
        <f t="shared" si="1"/>
        <v>172.8</v>
      </c>
      <c r="K7" s="16">
        <f t="shared" si="2"/>
        <v>172.8</v>
      </c>
      <c r="L7" s="16">
        <f t="shared" si="3"/>
        <v>0</v>
      </c>
      <c r="M7" s="16">
        <f t="shared" si="4"/>
        <v>0</v>
      </c>
      <c r="N7" s="16">
        <f t="shared" si="5"/>
        <v>0</v>
      </c>
      <c r="O7" s="16">
        <f t="shared" si="6"/>
        <v>0</v>
      </c>
    </row>
    <row r="8" spans="1:15" ht="24.95" customHeight="1" x14ac:dyDescent="0.25">
      <c r="A8" s="137"/>
      <c r="B8" s="78" t="s">
        <v>64</v>
      </c>
      <c r="C8" s="78" t="s">
        <v>58</v>
      </c>
      <c r="D8" s="16" t="s">
        <v>59</v>
      </c>
      <c r="E8" s="16">
        <v>2</v>
      </c>
      <c r="F8" s="16">
        <v>10</v>
      </c>
      <c r="G8" s="16">
        <v>13</v>
      </c>
      <c r="H8" s="16">
        <f t="shared" si="0"/>
        <v>26</v>
      </c>
      <c r="I8" s="16">
        <v>1.52</v>
      </c>
      <c r="J8" s="16">
        <f t="shared" si="1"/>
        <v>39.520000000000003</v>
      </c>
      <c r="K8" s="16">
        <f t="shared" si="2"/>
        <v>0</v>
      </c>
      <c r="L8" s="16">
        <f t="shared" si="3"/>
        <v>39.520000000000003</v>
      </c>
      <c r="M8" s="16">
        <f t="shared" si="4"/>
        <v>0</v>
      </c>
      <c r="N8" s="16">
        <f t="shared" si="5"/>
        <v>0</v>
      </c>
      <c r="O8" s="16">
        <f t="shared" si="6"/>
        <v>0</v>
      </c>
    </row>
    <row r="9" spans="1:15" ht="24.95" customHeight="1" x14ac:dyDescent="0.25">
      <c r="A9" s="137"/>
      <c r="B9" s="78"/>
      <c r="C9" s="78"/>
      <c r="D9" s="16" t="s">
        <v>60</v>
      </c>
      <c r="E9" s="16">
        <v>2</v>
      </c>
      <c r="F9" s="16">
        <v>10</v>
      </c>
      <c r="G9" s="16">
        <v>13</v>
      </c>
      <c r="H9" s="16">
        <f t="shared" si="0"/>
        <v>26</v>
      </c>
      <c r="I9" s="16">
        <v>1.52</v>
      </c>
      <c r="J9" s="16">
        <f t="shared" si="1"/>
        <v>39.520000000000003</v>
      </c>
      <c r="K9" s="16">
        <f t="shared" si="2"/>
        <v>0</v>
      </c>
      <c r="L9" s="16">
        <f t="shared" si="3"/>
        <v>39.520000000000003</v>
      </c>
      <c r="M9" s="16">
        <f t="shared" si="4"/>
        <v>0</v>
      </c>
      <c r="N9" s="16">
        <f t="shared" si="5"/>
        <v>0</v>
      </c>
      <c r="O9" s="16">
        <f t="shared" si="6"/>
        <v>0</v>
      </c>
    </row>
    <row r="10" spans="1:15" ht="24.95" customHeight="1" x14ac:dyDescent="0.25">
      <c r="A10" s="137"/>
      <c r="B10" s="78"/>
      <c r="C10" s="136" t="s">
        <v>63</v>
      </c>
      <c r="D10" s="16" t="s">
        <v>61</v>
      </c>
      <c r="E10" s="16">
        <v>2</v>
      </c>
      <c r="F10" s="16">
        <v>16</v>
      </c>
      <c r="G10" s="16">
        <v>8</v>
      </c>
      <c r="H10" s="16">
        <f t="shared" si="0"/>
        <v>16</v>
      </c>
      <c r="I10" s="16">
        <v>8</v>
      </c>
      <c r="J10" s="16">
        <f t="shared" si="1"/>
        <v>128</v>
      </c>
      <c r="K10" s="16">
        <f t="shared" si="2"/>
        <v>0</v>
      </c>
      <c r="L10" s="16">
        <f t="shared" si="3"/>
        <v>0</v>
      </c>
      <c r="M10" s="16">
        <f t="shared" si="4"/>
        <v>0</v>
      </c>
      <c r="N10" s="16">
        <f t="shared" si="5"/>
        <v>128</v>
      </c>
      <c r="O10" s="16">
        <f t="shared" si="6"/>
        <v>0</v>
      </c>
    </row>
    <row r="11" spans="1:15" ht="24.95" customHeight="1" x14ac:dyDescent="0.25">
      <c r="A11" s="137"/>
      <c r="B11" s="78"/>
      <c r="C11" s="137"/>
      <c r="D11" s="16" t="s">
        <v>62</v>
      </c>
      <c r="E11" s="16">
        <v>2</v>
      </c>
      <c r="F11" s="16">
        <v>8</v>
      </c>
      <c r="G11" s="16">
        <v>48</v>
      </c>
      <c r="H11" s="16">
        <f t="shared" si="0"/>
        <v>96</v>
      </c>
      <c r="I11" s="16">
        <v>1.8</v>
      </c>
      <c r="J11" s="16">
        <f t="shared" si="1"/>
        <v>172.8</v>
      </c>
      <c r="K11" s="16">
        <f t="shared" si="2"/>
        <v>172.8</v>
      </c>
      <c r="L11" s="16">
        <f t="shared" si="3"/>
        <v>0</v>
      </c>
      <c r="M11" s="16">
        <f t="shared" si="4"/>
        <v>0</v>
      </c>
      <c r="N11" s="16">
        <f t="shared" si="5"/>
        <v>0</v>
      </c>
      <c r="O11" s="16">
        <f t="shared" si="6"/>
        <v>0</v>
      </c>
    </row>
    <row r="12" spans="1:15" ht="24.95" customHeight="1" x14ac:dyDescent="0.25">
      <c r="A12" s="137"/>
      <c r="B12" s="78"/>
      <c r="C12" s="138"/>
      <c r="D12" s="16" t="s">
        <v>62</v>
      </c>
      <c r="E12" s="16">
        <v>2</v>
      </c>
      <c r="F12" s="16">
        <v>8</v>
      </c>
      <c r="G12" s="16">
        <v>48</v>
      </c>
      <c r="H12" s="16">
        <f t="shared" si="0"/>
        <v>96</v>
      </c>
      <c r="I12" s="16">
        <v>1.8</v>
      </c>
      <c r="J12" s="16">
        <f t="shared" si="1"/>
        <v>172.8</v>
      </c>
      <c r="K12" s="16">
        <f t="shared" si="2"/>
        <v>172.8</v>
      </c>
      <c r="L12" s="16">
        <f t="shared" si="3"/>
        <v>0</v>
      </c>
      <c r="M12" s="16">
        <f t="shared" si="4"/>
        <v>0</v>
      </c>
      <c r="N12" s="16">
        <f t="shared" si="5"/>
        <v>0</v>
      </c>
      <c r="O12" s="16">
        <f t="shared" si="6"/>
        <v>0</v>
      </c>
    </row>
    <row r="13" spans="1:15" ht="24.95" customHeight="1" x14ac:dyDescent="0.25">
      <c r="A13" s="137"/>
      <c r="B13" s="78"/>
      <c r="C13" s="78" t="s">
        <v>65</v>
      </c>
      <c r="D13" s="16" t="s">
        <v>61</v>
      </c>
      <c r="E13" s="16">
        <v>2</v>
      </c>
      <c r="F13" s="16">
        <v>12</v>
      </c>
      <c r="G13" s="16">
        <v>6</v>
      </c>
      <c r="H13" s="16">
        <f t="shared" si="0"/>
        <v>12</v>
      </c>
      <c r="I13" s="16">
        <v>1.52</v>
      </c>
      <c r="J13" s="17">
        <f t="shared" si="1"/>
        <v>18.240000000000002</v>
      </c>
      <c r="K13" s="16">
        <f t="shared" si="2"/>
        <v>0</v>
      </c>
      <c r="L13" s="16">
        <f t="shared" si="3"/>
        <v>0</v>
      </c>
      <c r="M13" s="16">
        <f t="shared" si="4"/>
        <v>18.240000000000002</v>
      </c>
      <c r="N13" s="16">
        <f t="shared" si="5"/>
        <v>0</v>
      </c>
      <c r="O13" s="16">
        <f t="shared" si="6"/>
        <v>0</v>
      </c>
    </row>
    <row r="14" spans="1:15" ht="24.95" customHeight="1" x14ac:dyDescent="0.25">
      <c r="A14" s="138"/>
      <c r="B14" s="78"/>
      <c r="C14" s="78"/>
      <c r="D14" s="16" t="s">
        <v>62</v>
      </c>
      <c r="E14" s="16">
        <v>2</v>
      </c>
      <c r="F14" s="16">
        <v>8</v>
      </c>
      <c r="G14" s="16">
        <v>16</v>
      </c>
      <c r="H14" s="16">
        <f t="shared" si="0"/>
        <v>32</v>
      </c>
      <c r="I14" s="16">
        <v>1.8</v>
      </c>
      <c r="J14" s="17">
        <f t="shared" si="1"/>
        <v>57.6</v>
      </c>
      <c r="K14" s="16">
        <f t="shared" si="2"/>
        <v>57.6</v>
      </c>
      <c r="L14" s="16">
        <f t="shared" si="3"/>
        <v>0</v>
      </c>
      <c r="M14" s="16">
        <f t="shared" si="4"/>
        <v>0</v>
      </c>
      <c r="N14" s="16">
        <f t="shared" si="5"/>
        <v>0</v>
      </c>
      <c r="O14" s="16">
        <f t="shared" si="6"/>
        <v>0</v>
      </c>
    </row>
    <row r="15" spans="1:15" ht="24.95" customHeight="1" x14ac:dyDescent="0.25">
      <c r="A15" s="136" t="s">
        <v>66</v>
      </c>
      <c r="B15" s="136" t="s">
        <v>67</v>
      </c>
      <c r="C15" s="136" t="s">
        <v>63</v>
      </c>
      <c r="D15" s="16" t="s">
        <v>61</v>
      </c>
      <c r="E15" s="16">
        <v>7</v>
      </c>
      <c r="F15" s="16">
        <v>16</v>
      </c>
      <c r="G15" s="16">
        <v>6</v>
      </c>
      <c r="H15" s="16">
        <f t="shared" si="0"/>
        <v>42</v>
      </c>
      <c r="I15" s="16">
        <v>9</v>
      </c>
      <c r="J15" s="17">
        <f t="shared" si="1"/>
        <v>378</v>
      </c>
      <c r="K15" s="16">
        <f t="shared" si="2"/>
        <v>0</v>
      </c>
      <c r="L15" s="16">
        <f t="shared" si="3"/>
        <v>0</v>
      </c>
      <c r="M15" s="16">
        <f t="shared" si="4"/>
        <v>0</v>
      </c>
      <c r="N15" s="16">
        <f t="shared" si="5"/>
        <v>378</v>
      </c>
      <c r="O15" s="16">
        <f t="shared" si="6"/>
        <v>0</v>
      </c>
    </row>
    <row r="16" spans="1:15" ht="24.95" customHeight="1" x14ac:dyDescent="0.25">
      <c r="A16" s="137"/>
      <c r="B16" s="137"/>
      <c r="C16" s="137"/>
      <c r="D16" s="16" t="s">
        <v>62</v>
      </c>
      <c r="E16" s="16">
        <v>7</v>
      </c>
      <c r="F16" s="16">
        <v>8</v>
      </c>
      <c r="G16" s="16">
        <v>47</v>
      </c>
      <c r="H16" s="16">
        <f t="shared" si="0"/>
        <v>329</v>
      </c>
      <c r="I16" s="16">
        <v>1.8</v>
      </c>
      <c r="J16" s="17">
        <f t="shared" si="1"/>
        <v>592.20000000000005</v>
      </c>
      <c r="K16" s="16">
        <f t="shared" si="2"/>
        <v>592.20000000000005</v>
      </c>
      <c r="L16" s="16">
        <f t="shared" si="3"/>
        <v>0</v>
      </c>
      <c r="M16" s="16">
        <f t="shared" si="4"/>
        <v>0</v>
      </c>
      <c r="N16" s="16">
        <f t="shared" si="5"/>
        <v>0</v>
      </c>
      <c r="O16" s="16">
        <f t="shared" si="6"/>
        <v>0</v>
      </c>
    </row>
    <row r="17" spans="1:19" ht="24.95" customHeight="1" x14ac:dyDescent="0.25">
      <c r="A17" s="137"/>
      <c r="B17" s="138"/>
      <c r="C17" s="138"/>
      <c r="D17" s="16" t="s">
        <v>50</v>
      </c>
      <c r="E17" s="16">
        <v>7</v>
      </c>
      <c r="F17" s="16">
        <v>16</v>
      </c>
      <c r="G17" s="16">
        <v>6</v>
      </c>
      <c r="H17" s="16">
        <f t="shared" si="0"/>
        <v>42</v>
      </c>
      <c r="I17" s="16">
        <v>0.65</v>
      </c>
      <c r="J17" s="17">
        <f t="shared" si="1"/>
        <v>27.3</v>
      </c>
      <c r="K17" s="16">
        <f t="shared" si="2"/>
        <v>0</v>
      </c>
      <c r="L17" s="16">
        <f t="shared" si="3"/>
        <v>0</v>
      </c>
      <c r="M17" s="16">
        <f t="shared" si="4"/>
        <v>0</v>
      </c>
      <c r="N17" s="16">
        <f t="shared" si="5"/>
        <v>27.3</v>
      </c>
      <c r="O17" s="16">
        <f t="shared" si="6"/>
        <v>0</v>
      </c>
    </row>
    <row r="18" spans="1:19" ht="24.95" customHeight="1" x14ac:dyDescent="0.25">
      <c r="A18" s="137"/>
      <c r="B18" s="78" t="s">
        <v>69</v>
      </c>
      <c r="C18" s="78" t="s">
        <v>66</v>
      </c>
      <c r="D18" s="16" t="s">
        <v>68</v>
      </c>
      <c r="E18" s="16">
        <v>9</v>
      </c>
      <c r="F18" s="16">
        <v>10</v>
      </c>
      <c r="G18" s="16">
        <v>4</v>
      </c>
      <c r="H18" s="16">
        <f t="shared" si="0"/>
        <v>36</v>
      </c>
      <c r="I18" s="16">
        <v>1.75</v>
      </c>
      <c r="J18" s="17">
        <f t="shared" si="1"/>
        <v>63</v>
      </c>
      <c r="K18" s="16">
        <f t="shared" si="2"/>
        <v>0</v>
      </c>
      <c r="L18" s="16">
        <f t="shared" si="3"/>
        <v>63</v>
      </c>
      <c r="M18" s="16">
        <f t="shared" si="4"/>
        <v>0</v>
      </c>
      <c r="N18" s="16">
        <f t="shared" si="5"/>
        <v>0</v>
      </c>
      <c r="O18" s="16">
        <f t="shared" si="6"/>
        <v>0</v>
      </c>
    </row>
    <row r="19" spans="1:19" ht="24.95" customHeight="1" x14ac:dyDescent="0.25">
      <c r="A19" s="138"/>
      <c r="B19" s="78"/>
      <c r="C19" s="78"/>
      <c r="D19" s="16" t="s">
        <v>62</v>
      </c>
      <c r="E19" s="16">
        <v>9</v>
      </c>
      <c r="F19" s="16">
        <v>8</v>
      </c>
      <c r="G19" s="16">
        <v>5</v>
      </c>
      <c r="H19" s="16">
        <f t="shared" si="0"/>
        <v>45</v>
      </c>
      <c r="I19" s="16">
        <v>0.8</v>
      </c>
      <c r="J19" s="17">
        <f t="shared" si="1"/>
        <v>36</v>
      </c>
      <c r="K19" s="16">
        <f t="shared" si="2"/>
        <v>36</v>
      </c>
      <c r="L19" s="16">
        <f t="shared" si="3"/>
        <v>0</v>
      </c>
      <c r="M19" s="16">
        <f t="shared" si="4"/>
        <v>0</v>
      </c>
      <c r="N19" s="16">
        <f t="shared" si="5"/>
        <v>0</v>
      </c>
      <c r="O19" s="16">
        <f t="shared" si="6"/>
        <v>0</v>
      </c>
    </row>
    <row r="20" spans="1:19" ht="24.95" customHeight="1" x14ac:dyDescent="0.25">
      <c r="A20" s="136" t="s">
        <v>65</v>
      </c>
      <c r="B20" s="78" t="s">
        <v>75</v>
      </c>
      <c r="C20" s="78" t="s">
        <v>65</v>
      </c>
      <c r="D20" s="16" t="s">
        <v>70</v>
      </c>
      <c r="E20" s="16">
        <v>2</v>
      </c>
      <c r="F20" s="16">
        <v>16</v>
      </c>
      <c r="G20" s="16">
        <v>4</v>
      </c>
      <c r="H20" s="16">
        <f t="shared" si="0"/>
        <v>8</v>
      </c>
      <c r="I20" s="16">
        <v>1.5</v>
      </c>
      <c r="J20" s="17">
        <f t="shared" si="1"/>
        <v>12</v>
      </c>
      <c r="K20" s="16">
        <f t="shared" si="2"/>
        <v>0</v>
      </c>
      <c r="L20" s="16">
        <f t="shared" si="3"/>
        <v>0</v>
      </c>
      <c r="M20" s="16">
        <f t="shared" si="4"/>
        <v>0</v>
      </c>
      <c r="N20" s="16">
        <f t="shared" si="5"/>
        <v>12</v>
      </c>
      <c r="O20" s="16">
        <f t="shared" si="6"/>
        <v>0</v>
      </c>
    </row>
    <row r="21" spans="1:19" ht="24.95" customHeight="1" x14ac:dyDescent="0.25">
      <c r="A21" s="137"/>
      <c r="B21" s="78"/>
      <c r="C21" s="78"/>
      <c r="D21" s="16" t="s">
        <v>49</v>
      </c>
      <c r="E21" s="16">
        <v>2</v>
      </c>
      <c r="F21" s="16">
        <v>16</v>
      </c>
      <c r="G21" s="16">
        <v>2</v>
      </c>
      <c r="H21" s="16">
        <f t="shared" si="0"/>
        <v>4</v>
      </c>
      <c r="I21" s="16">
        <v>1.5</v>
      </c>
      <c r="J21" s="17">
        <f t="shared" si="1"/>
        <v>6</v>
      </c>
      <c r="K21" s="16">
        <f t="shared" si="2"/>
        <v>0</v>
      </c>
      <c r="L21" s="16">
        <f t="shared" si="3"/>
        <v>0</v>
      </c>
      <c r="M21" s="16">
        <f t="shared" si="4"/>
        <v>0</v>
      </c>
      <c r="N21" s="16">
        <f t="shared" si="5"/>
        <v>6</v>
      </c>
      <c r="O21" s="16">
        <f t="shared" si="6"/>
        <v>0</v>
      </c>
    </row>
    <row r="22" spans="1:19" ht="24.95" customHeight="1" x14ac:dyDescent="0.25">
      <c r="A22" s="137"/>
      <c r="B22" s="78"/>
      <c r="C22" s="78"/>
      <c r="D22" s="16" t="s">
        <v>50</v>
      </c>
      <c r="E22" s="16">
        <v>2</v>
      </c>
      <c r="F22" s="16">
        <v>16</v>
      </c>
      <c r="G22" s="16">
        <v>4</v>
      </c>
      <c r="H22" s="16">
        <f t="shared" ref="H22:H23" si="7">(E22*G22)</f>
        <v>8</v>
      </c>
      <c r="I22" s="16">
        <v>0.5</v>
      </c>
      <c r="J22" s="17">
        <f t="shared" ref="J22:J23" si="8">(H22*I22)</f>
        <v>4</v>
      </c>
      <c r="K22" s="16">
        <f t="shared" ref="K22:K23" si="9">IF(F22=8,J22,0)</f>
        <v>0</v>
      </c>
      <c r="L22" s="16">
        <f t="shared" ref="L22:L23" si="10">IF(F22=10,J22,0)</f>
        <v>0</v>
      </c>
      <c r="M22" s="16">
        <f t="shared" ref="M22:M23" si="11">IF(F22=12,J22,0)</f>
        <v>0</v>
      </c>
      <c r="N22" s="16">
        <f t="shared" ref="N22:N23" si="12">IF(F22=16,J22,0)</f>
        <v>4</v>
      </c>
      <c r="O22" s="16">
        <f t="shared" ref="O22:O23" si="13">IF(F22=20,J22,0)</f>
        <v>0</v>
      </c>
    </row>
    <row r="23" spans="1:19" ht="24.95" customHeight="1" x14ac:dyDescent="0.25">
      <c r="A23" s="137"/>
      <c r="B23" s="78"/>
      <c r="C23" s="78"/>
      <c r="D23" s="16" t="s">
        <v>50</v>
      </c>
      <c r="E23" s="16">
        <v>2</v>
      </c>
      <c r="F23" s="16">
        <v>16</v>
      </c>
      <c r="G23" s="16">
        <v>2</v>
      </c>
      <c r="H23" s="16">
        <f t="shared" si="7"/>
        <v>4</v>
      </c>
      <c r="I23" s="16">
        <v>0.5</v>
      </c>
      <c r="J23" s="17">
        <f t="shared" si="8"/>
        <v>2</v>
      </c>
      <c r="K23" s="16">
        <f t="shared" si="9"/>
        <v>0</v>
      </c>
      <c r="L23" s="16">
        <f t="shared" si="10"/>
        <v>0</v>
      </c>
      <c r="M23" s="16">
        <f t="shared" si="11"/>
        <v>0</v>
      </c>
      <c r="N23" s="16">
        <f t="shared" si="12"/>
        <v>2</v>
      </c>
      <c r="O23" s="16">
        <f t="shared" si="13"/>
        <v>0</v>
      </c>
    </row>
    <row r="24" spans="1:19" ht="24.95" customHeight="1" x14ac:dyDescent="0.25">
      <c r="A24" s="137"/>
      <c r="B24" s="78"/>
      <c r="C24" s="78"/>
      <c r="D24" s="16" t="s">
        <v>62</v>
      </c>
      <c r="E24" s="16">
        <v>2</v>
      </c>
      <c r="F24" s="16">
        <v>8</v>
      </c>
      <c r="G24" s="16">
        <v>13</v>
      </c>
      <c r="H24" s="16">
        <f t="shared" si="0"/>
        <v>26</v>
      </c>
      <c r="I24" s="16">
        <v>1.8</v>
      </c>
      <c r="J24" s="17">
        <f t="shared" si="1"/>
        <v>46.800000000000004</v>
      </c>
      <c r="K24" s="16">
        <f t="shared" si="2"/>
        <v>46.800000000000004</v>
      </c>
      <c r="L24" s="16">
        <f t="shared" si="3"/>
        <v>0</v>
      </c>
      <c r="M24" s="16">
        <f t="shared" si="4"/>
        <v>0</v>
      </c>
      <c r="N24" s="16">
        <f t="shared" si="5"/>
        <v>0</v>
      </c>
      <c r="O24" s="16">
        <f t="shared" si="6"/>
        <v>0</v>
      </c>
    </row>
    <row r="25" spans="1:19" ht="24.95" customHeight="1" x14ac:dyDescent="0.25">
      <c r="A25" s="137"/>
      <c r="B25" s="136" t="s">
        <v>74</v>
      </c>
      <c r="C25" s="136" t="s">
        <v>65</v>
      </c>
      <c r="D25" s="16" t="s">
        <v>70</v>
      </c>
      <c r="E25" s="16">
        <v>1</v>
      </c>
      <c r="F25" s="16">
        <v>12</v>
      </c>
      <c r="G25" s="16">
        <v>2</v>
      </c>
      <c r="H25" s="16">
        <f t="shared" si="0"/>
        <v>2</v>
      </c>
      <c r="I25" s="16">
        <v>26.5</v>
      </c>
      <c r="J25" s="17">
        <f t="shared" si="1"/>
        <v>53</v>
      </c>
      <c r="K25" s="16">
        <f t="shared" si="2"/>
        <v>0</v>
      </c>
      <c r="L25" s="16">
        <f t="shared" si="3"/>
        <v>0</v>
      </c>
      <c r="M25" s="16">
        <f t="shared" si="4"/>
        <v>53</v>
      </c>
      <c r="N25" s="16">
        <f t="shared" si="5"/>
        <v>0</v>
      </c>
      <c r="O25" s="16">
        <f t="shared" si="6"/>
        <v>0</v>
      </c>
    </row>
    <row r="26" spans="1:19" ht="24.95" customHeight="1" x14ac:dyDescent="0.25">
      <c r="A26" s="137"/>
      <c r="B26" s="137"/>
      <c r="C26" s="137"/>
      <c r="D26" s="16" t="s">
        <v>49</v>
      </c>
      <c r="E26" s="16">
        <v>1</v>
      </c>
      <c r="F26" s="16">
        <v>12</v>
      </c>
      <c r="G26" s="16">
        <v>3</v>
      </c>
      <c r="H26" s="16">
        <f t="shared" si="0"/>
        <v>3</v>
      </c>
      <c r="I26" s="16">
        <v>26.5</v>
      </c>
      <c r="J26" s="17">
        <f t="shared" si="1"/>
        <v>79.5</v>
      </c>
      <c r="K26" s="16">
        <f t="shared" si="2"/>
        <v>0</v>
      </c>
      <c r="L26" s="16">
        <f t="shared" si="3"/>
        <v>0</v>
      </c>
      <c r="M26" s="16">
        <f t="shared" si="4"/>
        <v>79.5</v>
      </c>
      <c r="N26" s="16">
        <f t="shared" si="5"/>
        <v>0</v>
      </c>
      <c r="O26" s="16">
        <f t="shared" si="6"/>
        <v>0</v>
      </c>
      <c r="Q26">
        <v>329.3</v>
      </c>
      <c r="R26">
        <v>0.39</v>
      </c>
      <c r="S26">
        <f>(Q26*R26)</f>
        <v>128.42700000000002</v>
      </c>
    </row>
    <row r="27" spans="1:19" ht="24.95" customHeight="1" x14ac:dyDescent="0.25">
      <c r="A27" s="137"/>
      <c r="B27" s="137"/>
      <c r="C27" s="137"/>
      <c r="D27" s="16" t="s">
        <v>62</v>
      </c>
      <c r="E27" s="16">
        <v>1</v>
      </c>
      <c r="F27" s="16">
        <v>8</v>
      </c>
      <c r="G27" s="16">
        <v>258</v>
      </c>
      <c r="H27" s="16">
        <f t="shared" si="0"/>
        <v>258</v>
      </c>
      <c r="I27" s="16">
        <v>1.85</v>
      </c>
      <c r="J27" s="17">
        <f t="shared" si="1"/>
        <v>477.3</v>
      </c>
      <c r="K27" s="16">
        <f t="shared" si="2"/>
        <v>477.3</v>
      </c>
      <c r="L27" s="16">
        <f t="shared" si="3"/>
        <v>0</v>
      </c>
      <c r="M27" s="16">
        <f t="shared" si="4"/>
        <v>0</v>
      </c>
      <c r="N27" s="16">
        <f t="shared" si="5"/>
        <v>0</v>
      </c>
      <c r="O27" s="16">
        <f t="shared" si="6"/>
        <v>0</v>
      </c>
      <c r="Q27">
        <v>136.5</v>
      </c>
      <c r="R27">
        <v>0.89</v>
      </c>
      <c r="S27">
        <f>(Q27*R27)</f>
        <v>121.485</v>
      </c>
    </row>
    <row r="28" spans="1:19" ht="24" customHeight="1" x14ac:dyDescent="0.25">
      <c r="A28" s="137"/>
      <c r="B28" s="137"/>
      <c r="C28" s="137"/>
      <c r="D28" s="16" t="s">
        <v>50</v>
      </c>
      <c r="E28" s="16">
        <v>1</v>
      </c>
      <c r="F28" s="16">
        <v>12</v>
      </c>
      <c r="G28" s="16">
        <v>2</v>
      </c>
      <c r="H28" s="16">
        <f t="shared" ref="H28:H29" si="14">(E28*G28)</f>
        <v>2</v>
      </c>
      <c r="I28" s="16">
        <v>0.4</v>
      </c>
      <c r="J28" s="17">
        <f t="shared" ref="J28:J29" si="15">(H28*I28)</f>
        <v>0.8</v>
      </c>
      <c r="K28" s="16">
        <f t="shared" ref="K28:K29" si="16">IF(F28=8,J28,0)</f>
        <v>0</v>
      </c>
      <c r="L28" s="16">
        <f t="shared" ref="L28:L29" si="17">IF(F28=10,J28,0)</f>
        <v>0</v>
      </c>
      <c r="M28" s="16">
        <f t="shared" ref="M28:M29" si="18">IF(F28=12,J28,0)</f>
        <v>0.8</v>
      </c>
      <c r="N28" s="16">
        <f t="shared" ref="N28:N29" si="19">IF(F28=16,J28,0)</f>
        <v>0</v>
      </c>
      <c r="O28" s="16">
        <f t="shared" ref="O28:O29" si="20">IF(F28=20,J28,0)</f>
        <v>0</v>
      </c>
    </row>
    <row r="29" spans="1:19" ht="24.95" customHeight="1" x14ac:dyDescent="0.25">
      <c r="A29" s="137"/>
      <c r="B29" s="137"/>
      <c r="C29" s="137"/>
      <c r="D29" s="16" t="s">
        <v>50</v>
      </c>
      <c r="E29" s="16">
        <v>1</v>
      </c>
      <c r="F29" s="16">
        <v>12</v>
      </c>
      <c r="G29" s="16">
        <v>3</v>
      </c>
      <c r="H29" s="16">
        <f t="shared" si="14"/>
        <v>3</v>
      </c>
      <c r="I29" s="16">
        <v>0.4</v>
      </c>
      <c r="J29" s="17">
        <f t="shared" si="15"/>
        <v>1.2000000000000002</v>
      </c>
      <c r="K29" s="16">
        <f t="shared" si="16"/>
        <v>0</v>
      </c>
      <c r="L29" s="16">
        <f t="shared" si="17"/>
        <v>0</v>
      </c>
      <c r="M29" s="16">
        <f t="shared" si="18"/>
        <v>1.2000000000000002</v>
      </c>
      <c r="N29" s="16">
        <f t="shared" si="19"/>
        <v>0</v>
      </c>
      <c r="O29" s="16">
        <f t="shared" si="20"/>
        <v>0</v>
      </c>
    </row>
    <row r="30" spans="1:19" ht="24" customHeight="1" x14ac:dyDescent="0.25">
      <c r="A30" s="137"/>
      <c r="B30" s="137"/>
      <c r="C30" s="137"/>
      <c r="D30" s="16" t="s">
        <v>50</v>
      </c>
      <c r="E30" s="16">
        <v>1</v>
      </c>
      <c r="F30" s="16">
        <v>12</v>
      </c>
      <c r="G30" s="16">
        <v>2</v>
      </c>
      <c r="H30" s="16">
        <f t="shared" si="0"/>
        <v>2</v>
      </c>
      <c r="I30" s="16">
        <v>0.4</v>
      </c>
      <c r="J30" s="17">
        <f t="shared" si="1"/>
        <v>0.8</v>
      </c>
      <c r="K30" s="16">
        <f t="shared" si="2"/>
        <v>0</v>
      </c>
      <c r="L30" s="16">
        <f t="shared" si="3"/>
        <v>0</v>
      </c>
      <c r="M30" s="16">
        <f t="shared" si="4"/>
        <v>0.8</v>
      </c>
      <c r="N30" s="16">
        <f t="shared" si="5"/>
        <v>0</v>
      </c>
      <c r="O30" s="16">
        <f t="shared" si="6"/>
        <v>0</v>
      </c>
    </row>
    <row r="31" spans="1:19" ht="24.95" customHeight="1" x14ac:dyDescent="0.25">
      <c r="A31" s="137"/>
      <c r="B31" s="137"/>
      <c r="C31" s="137"/>
      <c r="D31" s="16" t="s">
        <v>50</v>
      </c>
      <c r="E31" s="16">
        <v>1</v>
      </c>
      <c r="F31" s="16">
        <v>12</v>
      </c>
      <c r="G31" s="16">
        <v>3</v>
      </c>
      <c r="H31" s="16">
        <f t="shared" ref="H31:H32" si="21">(E31*G31)</f>
        <v>3</v>
      </c>
      <c r="I31" s="16">
        <v>0.4</v>
      </c>
      <c r="J31" s="17">
        <f t="shared" ref="J31:J32" si="22">(H31*I31)</f>
        <v>1.2000000000000002</v>
      </c>
      <c r="K31" s="16">
        <f t="shared" ref="K31:K32" si="23">IF(F31=8,J31,0)</f>
        <v>0</v>
      </c>
      <c r="L31" s="16">
        <f t="shared" ref="L31:L32" si="24">IF(F31=10,J31,0)</f>
        <v>0</v>
      </c>
      <c r="M31" s="16">
        <f t="shared" ref="M31:M32" si="25">IF(F31=12,J31,0)</f>
        <v>1.2000000000000002</v>
      </c>
      <c r="N31" s="16">
        <f t="shared" ref="N31:N32" si="26">IF(F31=16,J31,0)</f>
        <v>0</v>
      </c>
      <c r="O31" s="16">
        <f t="shared" ref="O31:O32" si="27">IF(F31=20,J31,0)</f>
        <v>0</v>
      </c>
    </row>
    <row r="32" spans="1:19" ht="24" customHeight="1" x14ac:dyDescent="0.25">
      <c r="A32" s="137"/>
      <c r="B32" s="137"/>
      <c r="C32" s="137"/>
      <c r="D32" s="16" t="s">
        <v>50</v>
      </c>
      <c r="E32" s="16">
        <v>1</v>
      </c>
      <c r="F32" s="16">
        <v>12</v>
      </c>
      <c r="G32" s="16">
        <v>2</v>
      </c>
      <c r="H32" s="16">
        <f t="shared" si="21"/>
        <v>2</v>
      </c>
      <c r="I32" s="16">
        <v>0.4</v>
      </c>
      <c r="J32" s="17">
        <f t="shared" si="22"/>
        <v>0.8</v>
      </c>
      <c r="K32" s="16">
        <f t="shared" si="23"/>
        <v>0</v>
      </c>
      <c r="L32" s="16">
        <f t="shared" si="24"/>
        <v>0</v>
      </c>
      <c r="M32" s="16">
        <f t="shared" si="25"/>
        <v>0.8</v>
      </c>
      <c r="N32" s="16">
        <f t="shared" si="26"/>
        <v>0</v>
      </c>
      <c r="O32" s="16">
        <f t="shared" si="27"/>
        <v>0</v>
      </c>
    </row>
    <row r="33" spans="1:15" ht="24.95" customHeight="1" x14ac:dyDescent="0.25">
      <c r="A33" s="137"/>
      <c r="B33" s="138"/>
      <c r="C33" s="138"/>
      <c r="D33" s="16" t="s">
        <v>50</v>
      </c>
      <c r="E33" s="16">
        <v>1</v>
      </c>
      <c r="F33" s="16">
        <v>12</v>
      </c>
      <c r="G33" s="16">
        <v>3</v>
      </c>
      <c r="H33" s="16">
        <f t="shared" ref="H33" si="28">(E33*G33)</f>
        <v>3</v>
      </c>
      <c r="I33" s="16">
        <v>0.4</v>
      </c>
      <c r="J33" s="17">
        <f t="shared" ref="J33" si="29">(H33*I33)</f>
        <v>1.2000000000000002</v>
      </c>
      <c r="K33" s="16">
        <f t="shared" ref="K33" si="30">IF(F33=8,J33,0)</f>
        <v>0</v>
      </c>
      <c r="L33" s="16">
        <f t="shared" ref="L33" si="31">IF(F33=10,J33,0)</f>
        <v>0</v>
      </c>
      <c r="M33" s="16">
        <f t="shared" ref="M33" si="32">IF(F33=12,J33,0)</f>
        <v>1.2000000000000002</v>
      </c>
      <c r="N33" s="16">
        <f t="shared" ref="N33" si="33">IF(F33=16,J33,0)</f>
        <v>0</v>
      </c>
      <c r="O33" s="16">
        <f t="shared" ref="O33" si="34">IF(F33=20,J33,0)</f>
        <v>0</v>
      </c>
    </row>
    <row r="34" spans="1:15" ht="24.95" customHeight="1" x14ac:dyDescent="0.25">
      <c r="A34" s="137"/>
      <c r="B34" s="78" t="s">
        <v>76</v>
      </c>
      <c r="C34" s="78" t="s">
        <v>65</v>
      </c>
      <c r="D34" s="16" t="s">
        <v>70</v>
      </c>
      <c r="E34" s="16">
        <v>9</v>
      </c>
      <c r="F34" s="16">
        <v>16</v>
      </c>
      <c r="G34" s="16">
        <v>4</v>
      </c>
      <c r="H34" s="16">
        <f t="shared" si="0"/>
        <v>36</v>
      </c>
      <c r="I34" s="16">
        <v>2.2999999999999998</v>
      </c>
      <c r="J34" s="17">
        <f t="shared" si="1"/>
        <v>82.8</v>
      </c>
      <c r="K34" s="16">
        <f t="shared" si="2"/>
        <v>0</v>
      </c>
      <c r="L34" s="16">
        <f t="shared" si="3"/>
        <v>0</v>
      </c>
      <c r="M34" s="16">
        <f t="shared" si="4"/>
        <v>0</v>
      </c>
      <c r="N34" s="16">
        <f t="shared" si="5"/>
        <v>82.8</v>
      </c>
      <c r="O34" s="16">
        <f t="shared" si="6"/>
        <v>0</v>
      </c>
    </row>
    <row r="35" spans="1:15" ht="24.95" customHeight="1" x14ac:dyDescent="0.25">
      <c r="A35" s="137"/>
      <c r="B35" s="78"/>
      <c r="C35" s="78"/>
      <c r="D35" s="16" t="s">
        <v>49</v>
      </c>
      <c r="E35" s="16">
        <v>9</v>
      </c>
      <c r="F35" s="16">
        <v>16</v>
      </c>
      <c r="G35" s="16">
        <v>2</v>
      </c>
      <c r="H35" s="16">
        <f t="shared" si="0"/>
        <v>18</v>
      </c>
      <c r="I35" s="16">
        <v>2.2999999999999998</v>
      </c>
      <c r="J35" s="17">
        <f t="shared" si="1"/>
        <v>41.4</v>
      </c>
      <c r="K35" s="16">
        <f t="shared" si="2"/>
        <v>0</v>
      </c>
      <c r="L35" s="16">
        <f t="shared" si="3"/>
        <v>0</v>
      </c>
      <c r="M35" s="16">
        <f t="shared" si="4"/>
        <v>0</v>
      </c>
      <c r="N35" s="16">
        <f t="shared" si="5"/>
        <v>41.4</v>
      </c>
      <c r="O35" s="16">
        <f t="shared" si="6"/>
        <v>0</v>
      </c>
    </row>
    <row r="36" spans="1:15" ht="24.95" customHeight="1" x14ac:dyDescent="0.25">
      <c r="A36" s="137"/>
      <c r="B36" s="78"/>
      <c r="C36" s="78"/>
      <c r="D36" s="16" t="s">
        <v>62</v>
      </c>
      <c r="E36" s="16">
        <v>9</v>
      </c>
      <c r="F36" s="16">
        <v>8</v>
      </c>
      <c r="G36" s="16">
        <v>16</v>
      </c>
      <c r="H36" s="16">
        <f t="shared" ref="H36:H37" si="35">(E36*G36)</f>
        <v>144</v>
      </c>
      <c r="I36" s="16">
        <v>1.8</v>
      </c>
      <c r="J36" s="17">
        <f t="shared" ref="J36:J37" si="36">(H36*I36)</f>
        <v>259.2</v>
      </c>
      <c r="K36" s="16">
        <f t="shared" ref="K36:K37" si="37">IF(F36=8,J36,0)</f>
        <v>259.2</v>
      </c>
      <c r="L36" s="16">
        <f t="shared" ref="L36:L37" si="38">IF(F36=10,J36,0)</f>
        <v>0</v>
      </c>
      <c r="M36" s="16">
        <f t="shared" ref="M36:M37" si="39">IF(F36=12,J36,0)</f>
        <v>0</v>
      </c>
      <c r="N36" s="16">
        <f t="shared" ref="N36:N37" si="40">IF(F36=16,J36,0)</f>
        <v>0</v>
      </c>
      <c r="O36" s="16">
        <f t="shared" ref="O36:O37" si="41">IF(F36=20,J36,0)</f>
        <v>0</v>
      </c>
    </row>
    <row r="37" spans="1:15" ht="24.95" customHeight="1" x14ac:dyDescent="0.25">
      <c r="A37" s="137"/>
      <c r="B37" s="78"/>
      <c r="C37" s="78"/>
      <c r="D37" s="16" t="s">
        <v>50</v>
      </c>
      <c r="E37" s="16">
        <v>9</v>
      </c>
      <c r="F37" s="16">
        <v>16</v>
      </c>
      <c r="G37" s="16">
        <v>4</v>
      </c>
      <c r="H37" s="16">
        <f t="shared" si="35"/>
        <v>36</v>
      </c>
      <c r="I37" s="16">
        <v>0.5</v>
      </c>
      <c r="J37" s="17">
        <f t="shared" si="36"/>
        <v>18</v>
      </c>
      <c r="K37" s="16">
        <f t="shared" si="37"/>
        <v>0</v>
      </c>
      <c r="L37" s="16">
        <f t="shared" si="38"/>
        <v>0</v>
      </c>
      <c r="M37" s="16">
        <f t="shared" si="39"/>
        <v>0</v>
      </c>
      <c r="N37" s="16">
        <f t="shared" si="40"/>
        <v>18</v>
      </c>
      <c r="O37" s="16">
        <f t="shared" si="41"/>
        <v>0</v>
      </c>
    </row>
    <row r="38" spans="1:15" ht="24.95" customHeight="1" x14ac:dyDescent="0.25">
      <c r="A38" s="137"/>
      <c r="B38" s="78"/>
      <c r="C38" s="78"/>
      <c r="D38" s="16" t="s">
        <v>50</v>
      </c>
      <c r="E38" s="16">
        <v>9</v>
      </c>
      <c r="F38" s="16">
        <v>16</v>
      </c>
      <c r="G38" s="16">
        <v>2</v>
      </c>
      <c r="H38" s="16">
        <f t="shared" si="0"/>
        <v>18</v>
      </c>
      <c r="I38" s="16">
        <v>0.5</v>
      </c>
      <c r="J38" s="17">
        <f t="shared" si="1"/>
        <v>9</v>
      </c>
      <c r="K38" s="16">
        <f t="shared" si="2"/>
        <v>0</v>
      </c>
      <c r="L38" s="16">
        <f t="shared" si="3"/>
        <v>0</v>
      </c>
      <c r="M38" s="16">
        <f t="shared" si="4"/>
        <v>0</v>
      </c>
      <c r="N38" s="16">
        <f t="shared" si="5"/>
        <v>9</v>
      </c>
      <c r="O38" s="16">
        <f t="shared" si="6"/>
        <v>0</v>
      </c>
    </row>
    <row r="39" spans="1:15" ht="24.95" customHeight="1" x14ac:dyDescent="0.25">
      <c r="A39" s="137"/>
      <c r="B39" s="78" t="s">
        <v>73</v>
      </c>
      <c r="C39" s="78" t="s">
        <v>65</v>
      </c>
      <c r="D39" s="16" t="s">
        <v>70</v>
      </c>
      <c r="E39" s="16">
        <v>1</v>
      </c>
      <c r="F39" s="16">
        <v>12</v>
      </c>
      <c r="G39" s="16">
        <v>2</v>
      </c>
      <c r="H39" s="16">
        <f t="shared" si="0"/>
        <v>2</v>
      </c>
      <c r="I39" s="16">
        <v>4</v>
      </c>
      <c r="J39" s="17">
        <f t="shared" si="1"/>
        <v>8</v>
      </c>
      <c r="K39" s="16">
        <f t="shared" si="2"/>
        <v>0</v>
      </c>
      <c r="L39" s="16">
        <f t="shared" si="3"/>
        <v>0</v>
      </c>
      <c r="M39" s="16">
        <f t="shared" si="4"/>
        <v>8</v>
      </c>
      <c r="N39" s="16">
        <f t="shared" si="5"/>
        <v>0</v>
      </c>
      <c r="O39" s="16">
        <f t="shared" si="6"/>
        <v>0</v>
      </c>
    </row>
    <row r="40" spans="1:15" ht="24.95" customHeight="1" x14ac:dyDescent="0.25">
      <c r="A40" s="137"/>
      <c r="B40" s="78"/>
      <c r="C40" s="78"/>
      <c r="D40" s="16" t="s">
        <v>49</v>
      </c>
      <c r="E40" s="16">
        <v>1</v>
      </c>
      <c r="F40" s="16">
        <v>20</v>
      </c>
      <c r="G40" s="16">
        <v>2</v>
      </c>
      <c r="H40" s="16">
        <f t="shared" si="0"/>
        <v>2</v>
      </c>
      <c r="I40" s="16">
        <v>4</v>
      </c>
      <c r="J40" s="17">
        <f t="shared" si="1"/>
        <v>8</v>
      </c>
      <c r="K40" s="16">
        <f t="shared" si="2"/>
        <v>0</v>
      </c>
      <c r="L40" s="16">
        <f t="shared" si="3"/>
        <v>0</v>
      </c>
      <c r="M40" s="16">
        <f t="shared" si="4"/>
        <v>0</v>
      </c>
      <c r="N40" s="16">
        <f t="shared" si="5"/>
        <v>0</v>
      </c>
      <c r="O40" s="16">
        <f t="shared" si="6"/>
        <v>8</v>
      </c>
    </row>
    <row r="41" spans="1:15" ht="24.95" customHeight="1" x14ac:dyDescent="0.25">
      <c r="A41" s="137"/>
      <c r="B41" s="78"/>
      <c r="C41" s="78"/>
      <c r="D41" s="16" t="s">
        <v>4</v>
      </c>
      <c r="E41" s="16">
        <v>1</v>
      </c>
      <c r="F41" s="16">
        <v>12</v>
      </c>
      <c r="G41" s="16">
        <v>2</v>
      </c>
      <c r="H41" s="16">
        <f t="shared" ref="H41:H42" si="42">(E41*G41)</f>
        <v>2</v>
      </c>
      <c r="I41" s="16">
        <v>0.315</v>
      </c>
      <c r="J41" s="17">
        <f t="shared" ref="J41:J42" si="43">(H41*I41)</f>
        <v>0.63</v>
      </c>
      <c r="K41" s="16">
        <f t="shared" ref="K41:K42" si="44">IF(F41=8,J41,0)</f>
        <v>0</v>
      </c>
      <c r="L41" s="16">
        <f t="shared" ref="L41:L42" si="45">IF(F41=10,J41,0)</f>
        <v>0</v>
      </c>
      <c r="M41" s="16">
        <f t="shared" ref="M41:M42" si="46">IF(F41=12,J41,0)</f>
        <v>0.63</v>
      </c>
      <c r="N41" s="16">
        <f t="shared" ref="N41:N42" si="47">IF(F41=16,J41,0)</f>
        <v>0</v>
      </c>
      <c r="O41" s="16">
        <f t="shared" ref="O41:O42" si="48">IF(F41=20,J41,0)</f>
        <v>0</v>
      </c>
    </row>
    <row r="42" spans="1:15" ht="24.95" customHeight="1" x14ac:dyDescent="0.25">
      <c r="A42" s="137"/>
      <c r="B42" s="78"/>
      <c r="C42" s="78"/>
      <c r="D42" s="16" t="s">
        <v>4</v>
      </c>
      <c r="E42" s="16">
        <v>1</v>
      </c>
      <c r="F42" s="16">
        <v>20</v>
      </c>
      <c r="G42" s="16">
        <v>2</v>
      </c>
      <c r="H42" s="16">
        <f t="shared" si="42"/>
        <v>2</v>
      </c>
      <c r="I42" s="16">
        <v>0.315</v>
      </c>
      <c r="J42" s="17">
        <f t="shared" si="43"/>
        <v>0.63</v>
      </c>
      <c r="K42" s="16">
        <f t="shared" si="44"/>
        <v>0</v>
      </c>
      <c r="L42" s="16">
        <f t="shared" si="45"/>
        <v>0</v>
      </c>
      <c r="M42" s="16">
        <f t="shared" si="46"/>
        <v>0</v>
      </c>
      <c r="N42" s="16">
        <f t="shared" si="47"/>
        <v>0</v>
      </c>
      <c r="O42" s="16">
        <f t="shared" si="48"/>
        <v>0.63</v>
      </c>
    </row>
    <row r="43" spans="1:15" ht="24.95" customHeight="1" x14ac:dyDescent="0.25">
      <c r="A43" s="137"/>
      <c r="B43" s="78"/>
      <c r="C43" s="78"/>
      <c r="D43" s="16" t="s">
        <v>50</v>
      </c>
      <c r="E43" s="16">
        <v>1</v>
      </c>
      <c r="F43" s="16">
        <v>12</v>
      </c>
      <c r="G43" s="16">
        <v>2</v>
      </c>
      <c r="H43" s="16">
        <f t="shared" ref="H43:H44" si="49">(E43*G43)</f>
        <v>2</v>
      </c>
      <c r="I43" s="16">
        <v>0.36</v>
      </c>
      <c r="J43" s="17">
        <f t="shared" ref="J43:J44" si="50">(H43*I43)</f>
        <v>0.72</v>
      </c>
      <c r="K43" s="16">
        <f t="shared" ref="K43:K44" si="51">IF(F43=8,J43,0)</f>
        <v>0</v>
      </c>
      <c r="L43" s="16">
        <f t="shared" ref="L43:L44" si="52">IF(F43=10,J43,0)</f>
        <v>0</v>
      </c>
      <c r="M43" s="16">
        <f t="shared" ref="M43:M44" si="53">IF(F43=12,J43,0)</f>
        <v>0.72</v>
      </c>
      <c r="N43" s="16">
        <f t="shared" ref="N43:N44" si="54">IF(F43=16,J43,0)</f>
        <v>0</v>
      </c>
      <c r="O43" s="16">
        <f t="shared" ref="O43:O44" si="55">IF(F43=20,J43,0)</f>
        <v>0</v>
      </c>
    </row>
    <row r="44" spans="1:15" ht="24.95" customHeight="1" x14ac:dyDescent="0.25">
      <c r="A44" s="137"/>
      <c r="B44" s="78"/>
      <c r="C44" s="78"/>
      <c r="D44" s="16" t="s">
        <v>50</v>
      </c>
      <c r="E44" s="16">
        <v>1</v>
      </c>
      <c r="F44" s="16">
        <v>20</v>
      </c>
      <c r="G44" s="16">
        <v>2</v>
      </c>
      <c r="H44" s="16">
        <f t="shared" si="49"/>
        <v>2</v>
      </c>
      <c r="I44" s="16">
        <v>0.36</v>
      </c>
      <c r="J44" s="17">
        <f t="shared" si="50"/>
        <v>0.72</v>
      </c>
      <c r="K44" s="16">
        <f t="shared" si="51"/>
        <v>0</v>
      </c>
      <c r="L44" s="16">
        <f t="shared" si="52"/>
        <v>0</v>
      </c>
      <c r="M44" s="16">
        <f t="shared" si="53"/>
        <v>0</v>
      </c>
      <c r="N44" s="16">
        <f t="shared" si="54"/>
        <v>0</v>
      </c>
      <c r="O44" s="16">
        <f t="shared" si="55"/>
        <v>0.72</v>
      </c>
    </row>
    <row r="45" spans="1:15" ht="24.95" customHeight="1" x14ac:dyDescent="0.25">
      <c r="A45" s="137"/>
      <c r="B45" s="78"/>
      <c r="C45" s="78"/>
      <c r="D45" s="16" t="s">
        <v>62</v>
      </c>
      <c r="E45" s="16">
        <v>1</v>
      </c>
      <c r="F45" s="16">
        <v>8</v>
      </c>
      <c r="G45" s="16">
        <v>27</v>
      </c>
      <c r="H45" s="16">
        <f t="shared" si="0"/>
        <v>27</v>
      </c>
      <c r="I45" s="16">
        <v>1.9</v>
      </c>
      <c r="J45" s="17">
        <f t="shared" si="1"/>
        <v>51.3</v>
      </c>
      <c r="K45" s="16">
        <f t="shared" si="2"/>
        <v>51.3</v>
      </c>
      <c r="L45" s="16">
        <f t="shared" si="3"/>
        <v>0</v>
      </c>
      <c r="M45" s="16">
        <f t="shared" si="4"/>
        <v>0</v>
      </c>
      <c r="N45" s="16">
        <f t="shared" si="5"/>
        <v>0</v>
      </c>
      <c r="O45" s="16">
        <f t="shared" si="6"/>
        <v>0</v>
      </c>
    </row>
    <row r="46" spans="1:15" ht="24.95" customHeight="1" x14ac:dyDescent="0.25">
      <c r="A46" s="137"/>
      <c r="B46" s="78" t="s">
        <v>72</v>
      </c>
      <c r="C46" s="78" t="s">
        <v>65</v>
      </c>
      <c r="D46" s="16" t="s">
        <v>70</v>
      </c>
      <c r="E46" s="16">
        <v>1</v>
      </c>
      <c r="F46" s="16">
        <v>12</v>
      </c>
      <c r="G46" s="16">
        <v>2</v>
      </c>
      <c r="H46" s="16">
        <f t="shared" si="0"/>
        <v>2</v>
      </c>
      <c r="I46" s="16">
        <v>7.8</v>
      </c>
      <c r="J46" s="17">
        <f t="shared" si="1"/>
        <v>15.6</v>
      </c>
      <c r="K46" s="16">
        <f t="shared" si="2"/>
        <v>0</v>
      </c>
      <c r="L46" s="16">
        <f t="shared" si="3"/>
        <v>0</v>
      </c>
      <c r="M46" s="16">
        <f t="shared" si="4"/>
        <v>15.6</v>
      </c>
      <c r="N46" s="16">
        <f t="shared" si="5"/>
        <v>0</v>
      </c>
      <c r="O46" s="16">
        <f t="shared" si="6"/>
        <v>0</v>
      </c>
    </row>
    <row r="47" spans="1:15" ht="24.95" customHeight="1" x14ac:dyDescent="0.25">
      <c r="A47" s="137"/>
      <c r="B47" s="78"/>
      <c r="C47" s="78"/>
      <c r="D47" s="16" t="s">
        <v>49</v>
      </c>
      <c r="E47" s="16">
        <v>1</v>
      </c>
      <c r="F47" s="16">
        <v>20</v>
      </c>
      <c r="G47" s="16">
        <v>3</v>
      </c>
      <c r="H47" s="16">
        <f t="shared" si="0"/>
        <v>3</v>
      </c>
      <c r="I47" s="16">
        <v>7.8</v>
      </c>
      <c r="J47" s="17">
        <f t="shared" si="1"/>
        <v>23.4</v>
      </c>
      <c r="K47" s="16">
        <f t="shared" si="2"/>
        <v>0</v>
      </c>
      <c r="L47" s="16">
        <f t="shared" si="3"/>
        <v>0</v>
      </c>
      <c r="M47" s="16">
        <f t="shared" si="4"/>
        <v>0</v>
      </c>
      <c r="N47" s="16">
        <f t="shared" si="5"/>
        <v>0</v>
      </c>
      <c r="O47" s="16">
        <f t="shared" si="6"/>
        <v>23.4</v>
      </c>
    </row>
    <row r="48" spans="1:15" ht="24.95" customHeight="1" x14ac:dyDescent="0.25">
      <c r="A48" s="137"/>
      <c r="B48" s="78"/>
      <c r="C48" s="78"/>
      <c r="D48" s="16" t="s">
        <v>50</v>
      </c>
      <c r="E48" s="16">
        <v>2</v>
      </c>
      <c r="F48" s="16">
        <v>12</v>
      </c>
      <c r="G48" s="16">
        <v>2</v>
      </c>
      <c r="H48" s="16">
        <f t="shared" si="0"/>
        <v>4</v>
      </c>
      <c r="I48" s="16">
        <v>0.36</v>
      </c>
      <c r="J48" s="17">
        <f t="shared" si="1"/>
        <v>1.44</v>
      </c>
      <c r="K48" s="16">
        <f t="shared" si="2"/>
        <v>0</v>
      </c>
      <c r="L48" s="16">
        <f t="shared" si="3"/>
        <v>0</v>
      </c>
      <c r="M48" s="16">
        <f t="shared" si="4"/>
        <v>1.44</v>
      </c>
      <c r="N48" s="16">
        <f t="shared" si="5"/>
        <v>0</v>
      </c>
      <c r="O48" s="16">
        <f t="shared" si="6"/>
        <v>0</v>
      </c>
    </row>
    <row r="49" spans="1:17" ht="24.95" customHeight="1" x14ac:dyDescent="0.25">
      <c r="A49" s="137"/>
      <c r="B49" s="78"/>
      <c r="C49" s="78"/>
      <c r="D49" s="16" t="s">
        <v>50</v>
      </c>
      <c r="E49" s="16">
        <v>2</v>
      </c>
      <c r="F49" s="16">
        <v>20</v>
      </c>
      <c r="G49" s="16">
        <v>2</v>
      </c>
      <c r="H49" s="16">
        <f t="shared" si="0"/>
        <v>4</v>
      </c>
      <c r="I49" s="16">
        <v>0.6</v>
      </c>
      <c r="J49" s="17">
        <f t="shared" si="1"/>
        <v>2.4</v>
      </c>
      <c r="K49" s="16">
        <f t="shared" si="2"/>
        <v>0</v>
      </c>
      <c r="L49" s="16">
        <f t="shared" si="3"/>
        <v>0</v>
      </c>
      <c r="M49" s="16">
        <f t="shared" si="4"/>
        <v>0</v>
      </c>
      <c r="N49" s="16">
        <f t="shared" si="5"/>
        <v>0</v>
      </c>
      <c r="O49" s="16">
        <f t="shared" si="6"/>
        <v>2.4</v>
      </c>
    </row>
    <row r="50" spans="1:17" ht="24.95" customHeight="1" x14ac:dyDescent="0.25">
      <c r="A50" s="137"/>
      <c r="B50" s="78"/>
      <c r="C50" s="78"/>
      <c r="D50" s="16" t="s">
        <v>71</v>
      </c>
      <c r="E50" s="16">
        <v>1</v>
      </c>
      <c r="F50" s="16">
        <v>20</v>
      </c>
      <c r="G50" s="16">
        <v>2</v>
      </c>
      <c r="H50" s="16">
        <f>(E50*G50)</f>
        <v>2</v>
      </c>
      <c r="I50" s="16">
        <v>2</v>
      </c>
      <c r="J50" s="16">
        <f>(H50*I50)</f>
        <v>4</v>
      </c>
      <c r="K50" s="16">
        <f>IF(F50=8,J50,0)</f>
        <v>0</v>
      </c>
      <c r="L50" s="16">
        <f>IF(F50=10,J50,0)</f>
        <v>0</v>
      </c>
      <c r="M50" s="16">
        <f>IF(F50=12,J50,0)</f>
        <v>0</v>
      </c>
      <c r="N50" s="16">
        <f>IF(F50=16,J50,0)</f>
        <v>0</v>
      </c>
      <c r="O50" s="16">
        <f>IF(F50=20,J50,0)</f>
        <v>4</v>
      </c>
    </row>
    <row r="51" spans="1:17" ht="24.95" customHeight="1" x14ac:dyDescent="0.25">
      <c r="A51" s="137"/>
      <c r="B51" s="78"/>
      <c r="C51" s="78"/>
      <c r="D51" s="16" t="s">
        <v>62</v>
      </c>
      <c r="E51" s="16">
        <v>1</v>
      </c>
      <c r="F51" s="16">
        <v>8</v>
      </c>
      <c r="G51" s="16">
        <v>52</v>
      </c>
      <c r="H51" s="16">
        <f t="shared" ref="H51:H120" si="56">(E51*G51)</f>
        <v>52</v>
      </c>
      <c r="I51" s="16">
        <v>1.9</v>
      </c>
      <c r="J51" s="16">
        <f t="shared" ref="J51:J120" si="57">(H51*I51)</f>
        <v>98.8</v>
      </c>
      <c r="K51" s="16">
        <f t="shared" ref="K51:K120" si="58">IF(F51=8,J51,0)</f>
        <v>98.8</v>
      </c>
      <c r="L51" s="16">
        <f t="shared" ref="L51:L120" si="59">IF(F51=10,J51,0)</f>
        <v>0</v>
      </c>
      <c r="M51" s="16">
        <f t="shared" ref="M51:M120" si="60">IF(F51=12,J51,0)</f>
        <v>0</v>
      </c>
      <c r="N51" s="16">
        <f t="shared" ref="N51:N120" si="61">IF(F51=16,J51,0)</f>
        <v>0</v>
      </c>
      <c r="O51" s="16">
        <f t="shared" ref="O51:O120" si="62">IF(F51=20,J51,0)</f>
        <v>0</v>
      </c>
    </row>
    <row r="52" spans="1:17" ht="24.95" customHeight="1" x14ac:dyDescent="0.25">
      <c r="A52" s="137"/>
      <c r="B52" s="78" t="s">
        <v>73</v>
      </c>
      <c r="C52" s="78" t="s">
        <v>65</v>
      </c>
      <c r="D52" s="16" t="s">
        <v>70</v>
      </c>
      <c r="E52" s="16">
        <v>2</v>
      </c>
      <c r="F52" s="16">
        <v>12</v>
      </c>
      <c r="G52" s="16">
        <v>2</v>
      </c>
      <c r="H52" s="16">
        <f t="shared" si="56"/>
        <v>4</v>
      </c>
      <c r="I52" s="16">
        <v>3.45</v>
      </c>
      <c r="J52" s="17">
        <f t="shared" si="57"/>
        <v>13.8</v>
      </c>
      <c r="K52" s="16">
        <f t="shared" si="58"/>
        <v>0</v>
      </c>
      <c r="L52" s="16">
        <f t="shared" si="59"/>
        <v>0</v>
      </c>
      <c r="M52" s="16">
        <f t="shared" si="60"/>
        <v>13.8</v>
      </c>
      <c r="N52" s="16">
        <f t="shared" si="61"/>
        <v>0</v>
      </c>
      <c r="O52" s="16">
        <f t="shared" si="62"/>
        <v>0</v>
      </c>
    </row>
    <row r="53" spans="1:17" ht="24.95" customHeight="1" x14ac:dyDescent="0.25">
      <c r="A53" s="137"/>
      <c r="B53" s="78"/>
      <c r="C53" s="78"/>
      <c r="D53" s="16" t="s">
        <v>49</v>
      </c>
      <c r="E53" s="16">
        <v>2</v>
      </c>
      <c r="F53" s="16">
        <v>20</v>
      </c>
      <c r="G53" s="16">
        <v>2</v>
      </c>
      <c r="H53" s="16">
        <f t="shared" si="56"/>
        <v>4</v>
      </c>
      <c r="I53" s="16">
        <v>3.45</v>
      </c>
      <c r="J53" s="17">
        <f t="shared" si="57"/>
        <v>13.8</v>
      </c>
      <c r="K53" s="16">
        <f t="shared" si="58"/>
        <v>0</v>
      </c>
      <c r="L53" s="16">
        <f t="shared" si="59"/>
        <v>0</v>
      </c>
      <c r="M53" s="16">
        <f t="shared" si="60"/>
        <v>0</v>
      </c>
      <c r="N53" s="16">
        <f t="shared" si="61"/>
        <v>0</v>
      </c>
      <c r="O53" s="16">
        <f t="shared" si="62"/>
        <v>13.8</v>
      </c>
    </row>
    <row r="54" spans="1:17" ht="24.95" customHeight="1" x14ac:dyDescent="0.25">
      <c r="A54" s="137"/>
      <c r="B54" s="78"/>
      <c r="C54" s="78"/>
      <c r="D54" s="16" t="s">
        <v>50</v>
      </c>
      <c r="E54" s="16">
        <v>2</v>
      </c>
      <c r="F54" s="16">
        <v>12</v>
      </c>
      <c r="G54" s="16">
        <v>2</v>
      </c>
      <c r="H54" s="16">
        <f t="shared" si="56"/>
        <v>4</v>
      </c>
      <c r="I54" s="16">
        <v>0.36</v>
      </c>
      <c r="J54" s="17">
        <f t="shared" si="57"/>
        <v>1.44</v>
      </c>
      <c r="K54" s="16">
        <f t="shared" si="58"/>
        <v>0</v>
      </c>
      <c r="L54" s="16">
        <f t="shared" si="59"/>
        <v>0</v>
      </c>
      <c r="M54" s="16">
        <f t="shared" si="60"/>
        <v>1.44</v>
      </c>
      <c r="N54" s="16">
        <f t="shared" si="61"/>
        <v>0</v>
      </c>
      <c r="O54" s="16">
        <f t="shared" si="62"/>
        <v>0</v>
      </c>
    </row>
    <row r="55" spans="1:17" ht="24.95" customHeight="1" x14ac:dyDescent="0.25">
      <c r="A55" s="137"/>
      <c r="B55" s="78"/>
      <c r="C55" s="78"/>
      <c r="D55" s="16" t="s">
        <v>50</v>
      </c>
      <c r="E55" s="16">
        <v>2</v>
      </c>
      <c r="F55" s="16">
        <v>20</v>
      </c>
      <c r="G55" s="16">
        <v>2</v>
      </c>
      <c r="H55" s="16">
        <f t="shared" si="56"/>
        <v>4</v>
      </c>
      <c r="I55" s="16">
        <v>0.6</v>
      </c>
      <c r="J55" s="17">
        <f t="shared" si="57"/>
        <v>2.4</v>
      </c>
      <c r="K55" s="16">
        <f t="shared" si="58"/>
        <v>0</v>
      </c>
      <c r="L55" s="16">
        <f t="shared" si="59"/>
        <v>0</v>
      </c>
      <c r="M55" s="16">
        <f t="shared" si="60"/>
        <v>0</v>
      </c>
      <c r="N55" s="16">
        <f t="shared" si="61"/>
        <v>0</v>
      </c>
      <c r="O55" s="16">
        <f t="shared" si="62"/>
        <v>2.4</v>
      </c>
    </row>
    <row r="56" spans="1:17" ht="24.95" customHeight="1" x14ac:dyDescent="0.25">
      <c r="A56" s="137"/>
      <c r="B56" s="78"/>
      <c r="C56" s="78"/>
      <c r="D56" s="16" t="s">
        <v>62</v>
      </c>
      <c r="E56" s="16">
        <v>2</v>
      </c>
      <c r="F56" s="16">
        <v>8</v>
      </c>
      <c r="G56" s="16">
        <v>23</v>
      </c>
      <c r="H56" s="16">
        <f t="shared" si="56"/>
        <v>46</v>
      </c>
      <c r="I56" s="16">
        <v>1.9</v>
      </c>
      <c r="J56" s="17">
        <f t="shared" si="57"/>
        <v>87.399999999999991</v>
      </c>
      <c r="K56" s="16">
        <f t="shared" si="58"/>
        <v>87.399999999999991</v>
      </c>
      <c r="L56" s="16">
        <f t="shared" si="59"/>
        <v>0</v>
      </c>
      <c r="M56" s="16">
        <f t="shared" si="60"/>
        <v>0</v>
      </c>
      <c r="N56" s="16">
        <f t="shared" si="61"/>
        <v>0</v>
      </c>
      <c r="O56" s="16">
        <f t="shared" si="62"/>
        <v>0</v>
      </c>
    </row>
    <row r="57" spans="1:17" ht="24.95" customHeight="1" x14ac:dyDescent="0.25">
      <c r="A57" s="137"/>
      <c r="B57" s="78" t="s">
        <v>72</v>
      </c>
      <c r="C57" s="78" t="s">
        <v>65</v>
      </c>
      <c r="D57" s="16" t="s">
        <v>70</v>
      </c>
      <c r="E57" s="16">
        <v>1</v>
      </c>
      <c r="F57" s="16">
        <v>12</v>
      </c>
      <c r="G57" s="16">
        <v>2</v>
      </c>
      <c r="H57" s="16">
        <f t="shared" si="56"/>
        <v>2</v>
      </c>
      <c r="I57" s="16">
        <v>7.45</v>
      </c>
      <c r="J57" s="17">
        <f t="shared" si="57"/>
        <v>14.9</v>
      </c>
      <c r="K57" s="16">
        <f t="shared" si="58"/>
        <v>0</v>
      </c>
      <c r="L57" s="16">
        <f t="shared" si="59"/>
        <v>0</v>
      </c>
      <c r="M57" s="16">
        <f t="shared" si="60"/>
        <v>14.9</v>
      </c>
      <c r="N57" s="16">
        <f t="shared" si="61"/>
        <v>0</v>
      </c>
      <c r="O57" s="16">
        <f t="shared" si="62"/>
        <v>0</v>
      </c>
    </row>
    <row r="58" spans="1:17" ht="24.95" customHeight="1" x14ac:dyDescent="0.25">
      <c r="A58" s="137"/>
      <c r="B58" s="78"/>
      <c r="C58" s="78"/>
      <c r="D58" s="16" t="s">
        <v>49</v>
      </c>
      <c r="E58" s="16">
        <v>1</v>
      </c>
      <c r="F58" s="16">
        <v>20</v>
      </c>
      <c r="G58" s="16">
        <v>3</v>
      </c>
      <c r="H58" s="16">
        <f t="shared" si="56"/>
        <v>3</v>
      </c>
      <c r="I58" s="16">
        <v>7.46</v>
      </c>
      <c r="J58" s="17">
        <f t="shared" si="57"/>
        <v>22.38</v>
      </c>
      <c r="K58" s="16">
        <f t="shared" si="58"/>
        <v>0</v>
      </c>
      <c r="L58" s="16">
        <f t="shared" si="59"/>
        <v>0</v>
      </c>
      <c r="M58" s="16">
        <f t="shared" si="60"/>
        <v>0</v>
      </c>
      <c r="N58" s="16">
        <f t="shared" si="61"/>
        <v>0</v>
      </c>
      <c r="O58" s="16">
        <f t="shared" si="62"/>
        <v>22.38</v>
      </c>
    </row>
    <row r="59" spans="1:17" ht="24.95" customHeight="1" x14ac:dyDescent="0.25">
      <c r="A59" s="137"/>
      <c r="B59" s="78"/>
      <c r="C59" s="78"/>
      <c r="D59" s="16" t="s">
        <v>50</v>
      </c>
      <c r="E59" s="16">
        <v>1</v>
      </c>
      <c r="F59" s="16">
        <v>12</v>
      </c>
      <c r="G59" s="16">
        <v>2</v>
      </c>
      <c r="H59" s="16">
        <f t="shared" si="56"/>
        <v>2</v>
      </c>
      <c r="I59" s="16">
        <v>0.36</v>
      </c>
      <c r="J59" s="17">
        <f t="shared" si="57"/>
        <v>0.72</v>
      </c>
      <c r="K59" s="16">
        <f t="shared" si="58"/>
        <v>0</v>
      </c>
      <c r="L59" s="16">
        <f t="shared" si="59"/>
        <v>0</v>
      </c>
      <c r="M59" s="16">
        <f t="shared" si="60"/>
        <v>0.72</v>
      </c>
      <c r="N59" s="16">
        <f t="shared" si="61"/>
        <v>0</v>
      </c>
      <c r="O59" s="16">
        <f t="shared" si="62"/>
        <v>0</v>
      </c>
      <c r="Q59">
        <v>6.86</v>
      </c>
    </row>
    <row r="60" spans="1:17" ht="24.95" customHeight="1" x14ac:dyDescent="0.25">
      <c r="A60" s="137"/>
      <c r="B60" s="78"/>
      <c r="C60" s="78"/>
      <c r="D60" s="16" t="s">
        <v>50</v>
      </c>
      <c r="E60" s="16">
        <v>1</v>
      </c>
      <c r="F60" s="16">
        <v>20</v>
      </c>
      <c r="G60" s="16">
        <v>2</v>
      </c>
      <c r="H60" s="16">
        <f t="shared" si="56"/>
        <v>2</v>
      </c>
      <c r="I60" s="16">
        <v>0.6</v>
      </c>
      <c r="J60" s="17">
        <f t="shared" si="57"/>
        <v>1.2</v>
      </c>
      <c r="K60" s="16">
        <f t="shared" si="58"/>
        <v>0</v>
      </c>
      <c r="L60" s="16">
        <f t="shared" si="59"/>
        <v>0</v>
      </c>
      <c r="M60" s="16">
        <f t="shared" si="60"/>
        <v>0</v>
      </c>
      <c r="N60" s="16">
        <f t="shared" si="61"/>
        <v>0</v>
      </c>
      <c r="O60" s="16">
        <f t="shared" si="62"/>
        <v>1.2</v>
      </c>
      <c r="Q60">
        <v>0.3</v>
      </c>
    </row>
    <row r="61" spans="1:17" ht="24.95" customHeight="1" x14ac:dyDescent="0.25">
      <c r="A61" s="137"/>
      <c r="B61" s="78"/>
      <c r="C61" s="78"/>
      <c r="D61" s="16" t="s">
        <v>71</v>
      </c>
      <c r="E61" s="16">
        <v>1</v>
      </c>
      <c r="F61" s="16">
        <v>20</v>
      </c>
      <c r="G61" s="16">
        <v>2</v>
      </c>
      <c r="H61" s="16">
        <f>(E61*G61)</f>
        <v>2</v>
      </c>
      <c r="I61" s="16">
        <v>5</v>
      </c>
      <c r="J61" s="16">
        <f>(H61*I61)</f>
        <v>10</v>
      </c>
      <c r="K61" s="16">
        <f>IF(F61=8,J61,0)</f>
        <v>0</v>
      </c>
      <c r="L61" s="16">
        <f>IF(F61=10,J61,0)</f>
        <v>0</v>
      </c>
      <c r="M61" s="16">
        <f>IF(F61=12,J61,0)</f>
        <v>0</v>
      </c>
      <c r="N61" s="16">
        <f>IF(F61=16,J61,0)</f>
        <v>0</v>
      </c>
      <c r="O61" s="16">
        <f>IF(F61=20,J61,0)</f>
        <v>10</v>
      </c>
      <c r="Q61">
        <v>0.3</v>
      </c>
    </row>
    <row r="62" spans="1:17" ht="24.95" customHeight="1" x14ac:dyDescent="0.25">
      <c r="A62" s="137"/>
      <c r="B62" s="78"/>
      <c r="C62" s="78"/>
      <c r="D62" s="16" t="s">
        <v>103</v>
      </c>
      <c r="E62" s="16">
        <v>1</v>
      </c>
      <c r="F62" s="16">
        <v>16</v>
      </c>
      <c r="G62" s="16">
        <v>2</v>
      </c>
      <c r="H62" s="16">
        <f t="shared" ref="H62" si="63">(E62*G62)</f>
        <v>2</v>
      </c>
      <c r="I62" s="16">
        <v>2.6</v>
      </c>
      <c r="J62" s="16">
        <f t="shared" ref="J62" si="64">(H62*I62)</f>
        <v>5.2</v>
      </c>
      <c r="K62" s="16">
        <f t="shared" ref="K62" si="65">IF(F62=8,J62,0)</f>
        <v>0</v>
      </c>
      <c r="L62" s="16">
        <f t="shared" ref="L62" si="66">IF(F62=10,J62,0)</f>
        <v>0</v>
      </c>
      <c r="M62" s="16">
        <f t="shared" ref="M62" si="67">IF(F62=12,J62,0)</f>
        <v>0</v>
      </c>
      <c r="N62" s="16">
        <f t="shared" ref="N62" si="68">IF(F62=16,J62,0)</f>
        <v>5.2</v>
      </c>
      <c r="O62" s="16">
        <f t="shared" ref="O62" si="69">IF(F62=20,J62,0)</f>
        <v>0</v>
      </c>
    </row>
    <row r="63" spans="1:17" ht="24.95" customHeight="1" x14ac:dyDescent="0.25">
      <c r="A63" s="137"/>
      <c r="B63" s="78"/>
      <c r="C63" s="78"/>
      <c r="D63" s="16" t="s">
        <v>62</v>
      </c>
      <c r="E63" s="16">
        <v>1</v>
      </c>
      <c r="F63" s="16">
        <v>8</v>
      </c>
      <c r="G63" s="16">
        <v>52</v>
      </c>
      <c r="H63" s="16">
        <f t="shared" ref="H63:H70" si="70">(E63*G63)</f>
        <v>52</v>
      </c>
      <c r="I63" s="16">
        <v>1.9</v>
      </c>
      <c r="J63" s="16">
        <f t="shared" ref="J63:J70" si="71">(H63*I63)</f>
        <v>98.8</v>
      </c>
      <c r="K63" s="16">
        <f t="shared" ref="K63:K70" si="72">IF(F63=8,J63,0)</f>
        <v>98.8</v>
      </c>
      <c r="L63" s="16">
        <f t="shared" ref="L63:L70" si="73">IF(F63=10,J63,0)</f>
        <v>0</v>
      </c>
      <c r="M63" s="16">
        <f t="shared" ref="M63:M70" si="74">IF(F63=12,J63,0)</f>
        <v>0</v>
      </c>
      <c r="N63" s="16">
        <f t="shared" ref="N63:N70" si="75">IF(F63=16,J63,0)</f>
        <v>0</v>
      </c>
      <c r="O63" s="16">
        <f t="shared" ref="O63:O70" si="76">IF(F63=20,J63,0)</f>
        <v>0</v>
      </c>
    </row>
    <row r="64" spans="1:17" ht="24.95" customHeight="1" x14ac:dyDescent="0.25">
      <c r="A64" s="137"/>
      <c r="B64" s="78" t="s">
        <v>73</v>
      </c>
      <c r="C64" s="78" t="s">
        <v>65</v>
      </c>
      <c r="D64" s="16" t="s">
        <v>70</v>
      </c>
      <c r="E64" s="16">
        <v>1</v>
      </c>
      <c r="F64" s="16">
        <v>12</v>
      </c>
      <c r="G64" s="16">
        <v>2</v>
      </c>
      <c r="H64" s="16">
        <f t="shared" si="70"/>
        <v>2</v>
      </c>
      <c r="I64" s="16">
        <v>4</v>
      </c>
      <c r="J64" s="17">
        <f t="shared" si="71"/>
        <v>8</v>
      </c>
      <c r="K64" s="16">
        <f t="shared" si="72"/>
        <v>0</v>
      </c>
      <c r="L64" s="16">
        <f t="shared" si="73"/>
        <v>0</v>
      </c>
      <c r="M64" s="16">
        <f t="shared" si="74"/>
        <v>8</v>
      </c>
      <c r="N64" s="16">
        <f t="shared" si="75"/>
        <v>0</v>
      </c>
      <c r="O64" s="16">
        <f t="shared" si="76"/>
        <v>0</v>
      </c>
    </row>
    <row r="65" spans="1:15" ht="24.95" customHeight="1" x14ac:dyDescent="0.25">
      <c r="A65" s="137"/>
      <c r="B65" s="78"/>
      <c r="C65" s="78"/>
      <c r="D65" s="16" t="s">
        <v>49</v>
      </c>
      <c r="E65" s="16">
        <v>1</v>
      </c>
      <c r="F65" s="16">
        <v>20</v>
      </c>
      <c r="G65" s="16">
        <v>2</v>
      </c>
      <c r="H65" s="16">
        <f t="shared" si="70"/>
        <v>2</v>
      </c>
      <c r="I65" s="16">
        <v>4</v>
      </c>
      <c r="J65" s="17">
        <f t="shared" si="71"/>
        <v>8</v>
      </c>
      <c r="K65" s="16">
        <f t="shared" si="72"/>
        <v>0</v>
      </c>
      <c r="L65" s="16">
        <f t="shared" si="73"/>
        <v>0</v>
      </c>
      <c r="M65" s="16">
        <f t="shared" si="74"/>
        <v>0</v>
      </c>
      <c r="N65" s="16">
        <f t="shared" si="75"/>
        <v>0</v>
      </c>
      <c r="O65" s="16">
        <f t="shared" si="76"/>
        <v>8</v>
      </c>
    </row>
    <row r="66" spans="1:15" ht="24.95" customHeight="1" x14ac:dyDescent="0.25">
      <c r="A66" s="137"/>
      <c r="B66" s="78"/>
      <c r="C66" s="78"/>
      <c r="D66" s="16" t="s">
        <v>4</v>
      </c>
      <c r="E66" s="16">
        <v>1</v>
      </c>
      <c r="F66" s="16">
        <v>12</v>
      </c>
      <c r="G66" s="16">
        <v>2</v>
      </c>
      <c r="H66" s="16">
        <f t="shared" si="70"/>
        <v>2</v>
      </c>
      <c r="I66" s="16">
        <v>0.315</v>
      </c>
      <c r="J66" s="17">
        <f t="shared" si="71"/>
        <v>0.63</v>
      </c>
      <c r="K66" s="16">
        <f t="shared" si="72"/>
        <v>0</v>
      </c>
      <c r="L66" s="16">
        <f t="shared" si="73"/>
        <v>0</v>
      </c>
      <c r="M66" s="16">
        <f t="shared" si="74"/>
        <v>0.63</v>
      </c>
      <c r="N66" s="16">
        <f t="shared" si="75"/>
        <v>0</v>
      </c>
      <c r="O66" s="16">
        <f t="shared" si="76"/>
        <v>0</v>
      </c>
    </row>
    <row r="67" spans="1:15" ht="24.95" customHeight="1" x14ac:dyDescent="0.25">
      <c r="A67" s="137"/>
      <c r="B67" s="78"/>
      <c r="C67" s="78"/>
      <c r="D67" s="16" t="s">
        <v>4</v>
      </c>
      <c r="E67" s="16">
        <v>1</v>
      </c>
      <c r="F67" s="16">
        <v>20</v>
      </c>
      <c r="G67" s="16">
        <v>2</v>
      </c>
      <c r="H67" s="16">
        <f t="shared" si="70"/>
        <v>2</v>
      </c>
      <c r="I67" s="16">
        <v>0.315</v>
      </c>
      <c r="J67" s="17">
        <f t="shared" si="71"/>
        <v>0.63</v>
      </c>
      <c r="K67" s="16">
        <f t="shared" si="72"/>
        <v>0</v>
      </c>
      <c r="L67" s="16">
        <f t="shared" si="73"/>
        <v>0</v>
      </c>
      <c r="M67" s="16">
        <f t="shared" si="74"/>
        <v>0</v>
      </c>
      <c r="N67" s="16">
        <f t="shared" si="75"/>
        <v>0</v>
      </c>
      <c r="O67" s="16">
        <f t="shared" si="76"/>
        <v>0.63</v>
      </c>
    </row>
    <row r="68" spans="1:15" ht="24.95" customHeight="1" x14ac:dyDescent="0.25">
      <c r="A68" s="137"/>
      <c r="B68" s="78"/>
      <c r="C68" s="78"/>
      <c r="D68" s="16" t="s">
        <v>50</v>
      </c>
      <c r="E68" s="16">
        <v>1</v>
      </c>
      <c r="F68" s="16">
        <v>12</v>
      </c>
      <c r="G68" s="16">
        <v>2</v>
      </c>
      <c r="H68" s="16">
        <f t="shared" si="70"/>
        <v>2</v>
      </c>
      <c r="I68" s="16">
        <v>0.36</v>
      </c>
      <c r="J68" s="17">
        <f t="shared" si="71"/>
        <v>0.72</v>
      </c>
      <c r="K68" s="16">
        <f t="shared" si="72"/>
        <v>0</v>
      </c>
      <c r="L68" s="16">
        <f t="shared" si="73"/>
        <v>0</v>
      </c>
      <c r="M68" s="16">
        <f t="shared" si="74"/>
        <v>0.72</v>
      </c>
      <c r="N68" s="16">
        <f t="shared" si="75"/>
        <v>0</v>
      </c>
      <c r="O68" s="16">
        <f t="shared" si="76"/>
        <v>0</v>
      </c>
    </row>
    <row r="69" spans="1:15" ht="24.95" customHeight="1" x14ac:dyDescent="0.25">
      <c r="A69" s="137"/>
      <c r="B69" s="78"/>
      <c r="C69" s="78"/>
      <c r="D69" s="16" t="s">
        <v>50</v>
      </c>
      <c r="E69" s="16">
        <v>1</v>
      </c>
      <c r="F69" s="16">
        <v>20</v>
      </c>
      <c r="G69" s="16">
        <v>2</v>
      </c>
      <c r="H69" s="16">
        <f t="shared" si="70"/>
        <v>2</v>
      </c>
      <c r="I69" s="16">
        <v>0.36</v>
      </c>
      <c r="J69" s="17">
        <f t="shared" si="71"/>
        <v>0.72</v>
      </c>
      <c r="K69" s="16">
        <f t="shared" si="72"/>
        <v>0</v>
      </c>
      <c r="L69" s="16">
        <f t="shared" si="73"/>
        <v>0</v>
      </c>
      <c r="M69" s="16">
        <f t="shared" si="74"/>
        <v>0</v>
      </c>
      <c r="N69" s="16">
        <f t="shared" si="75"/>
        <v>0</v>
      </c>
      <c r="O69" s="16">
        <f t="shared" si="76"/>
        <v>0.72</v>
      </c>
    </row>
    <row r="70" spans="1:15" ht="24.95" customHeight="1" x14ac:dyDescent="0.25">
      <c r="A70" s="137"/>
      <c r="B70" s="78"/>
      <c r="C70" s="78"/>
      <c r="D70" s="16" t="s">
        <v>62</v>
      </c>
      <c r="E70" s="16">
        <v>1</v>
      </c>
      <c r="F70" s="16">
        <v>8</v>
      </c>
      <c r="G70" s="16">
        <v>27</v>
      </c>
      <c r="H70" s="16">
        <f t="shared" si="70"/>
        <v>27</v>
      </c>
      <c r="I70" s="16">
        <v>1.9</v>
      </c>
      <c r="J70" s="17">
        <f t="shared" si="71"/>
        <v>51.3</v>
      </c>
      <c r="K70" s="16">
        <f t="shared" si="72"/>
        <v>51.3</v>
      </c>
      <c r="L70" s="16">
        <f t="shared" si="73"/>
        <v>0</v>
      </c>
      <c r="M70" s="16">
        <f t="shared" si="74"/>
        <v>0</v>
      </c>
      <c r="N70" s="16">
        <f t="shared" si="75"/>
        <v>0</v>
      </c>
      <c r="O70" s="16">
        <f t="shared" si="76"/>
        <v>0</v>
      </c>
    </row>
    <row r="71" spans="1:15" ht="24.95" customHeight="1" x14ac:dyDescent="0.25">
      <c r="A71" s="137"/>
      <c r="B71" s="78" t="s">
        <v>73</v>
      </c>
      <c r="C71" s="78" t="s">
        <v>65</v>
      </c>
      <c r="D71" s="16" t="s">
        <v>70</v>
      </c>
      <c r="E71" s="16">
        <v>1</v>
      </c>
      <c r="F71" s="16">
        <v>12</v>
      </c>
      <c r="G71" s="16">
        <v>2</v>
      </c>
      <c r="H71" s="16">
        <f t="shared" ref="H71:H81" si="77">(E71*G71)</f>
        <v>2</v>
      </c>
      <c r="I71" s="16">
        <v>16.649999999999999</v>
      </c>
      <c r="J71" s="17">
        <f t="shared" ref="J71:J81" si="78">(H71*I71)</f>
        <v>33.299999999999997</v>
      </c>
      <c r="K71" s="16">
        <f t="shared" ref="K71:K81" si="79">IF(F71=8,J71,0)</f>
        <v>0</v>
      </c>
      <c r="L71" s="16">
        <f t="shared" ref="L71:L81" si="80">IF(F71=10,J71,0)</f>
        <v>0</v>
      </c>
      <c r="M71" s="16">
        <f t="shared" ref="M71:M81" si="81">IF(F71=12,J71,0)</f>
        <v>33.299999999999997</v>
      </c>
      <c r="N71" s="16">
        <f t="shared" ref="N71:N81" si="82">IF(F71=16,J71,0)</f>
        <v>0</v>
      </c>
      <c r="O71" s="16">
        <f t="shared" ref="O71:O81" si="83">IF(F71=20,J71,0)</f>
        <v>0</v>
      </c>
    </row>
    <row r="72" spans="1:15" ht="24.95" customHeight="1" x14ac:dyDescent="0.25">
      <c r="A72" s="137"/>
      <c r="B72" s="78"/>
      <c r="C72" s="78"/>
      <c r="D72" s="16" t="s">
        <v>49</v>
      </c>
      <c r="E72" s="16">
        <v>1</v>
      </c>
      <c r="F72" s="16">
        <v>20</v>
      </c>
      <c r="G72" s="16">
        <v>2</v>
      </c>
      <c r="H72" s="16">
        <f t="shared" si="77"/>
        <v>2</v>
      </c>
      <c r="I72" s="16">
        <v>16.649999999999999</v>
      </c>
      <c r="J72" s="17">
        <f t="shared" si="78"/>
        <v>33.299999999999997</v>
      </c>
      <c r="K72" s="16">
        <f t="shared" si="79"/>
        <v>0</v>
      </c>
      <c r="L72" s="16">
        <f t="shared" si="80"/>
        <v>0</v>
      </c>
      <c r="M72" s="16">
        <f t="shared" si="81"/>
        <v>0</v>
      </c>
      <c r="N72" s="16">
        <f t="shared" si="82"/>
        <v>0</v>
      </c>
      <c r="O72" s="16">
        <f t="shared" si="83"/>
        <v>33.299999999999997</v>
      </c>
    </row>
    <row r="73" spans="1:15" ht="24.95" customHeight="1" x14ac:dyDescent="0.25">
      <c r="A73" s="137"/>
      <c r="B73" s="78"/>
      <c r="C73" s="78"/>
      <c r="D73" s="16" t="s">
        <v>4</v>
      </c>
      <c r="E73" s="16">
        <v>1</v>
      </c>
      <c r="F73" s="16">
        <v>12</v>
      </c>
      <c r="G73" s="16">
        <v>2</v>
      </c>
      <c r="H73" s="16">
        <f t="shared" si="77"/>
        <v>2</v>
      </c>
      <c r="I73" s="16">
        <v>0.315</v>
      </c>
      <c r="J73" s="17">
        <f t="shared" si="78"/>
        <v>0.63</v>
      </c>
      <c r="K73" s="16">
        <f t="shared" si="79"/>
        <v>0</v>
      </c>
      <c r="L73" s="16">
        <f t="shared" si="80"/>
        <v>0</v>
      </c>
      <c r="M73" s="16">
        <f t="shared" si="81"/>
        <v>0.63</v>
      </c>
      <c r="N73" s="16">
        <f t="shared" si="82"/>
        <v>0</v>
      </c>
      <c r="O73" s="16">
        <f t="shared" si="83"/>
        <v>0</v>
      </c>
    </row>
    <row r="74" spans="1:15" ht="24.95" customHeight="1" x14ac:dyDescent="0.25">
      <c r="A74" s="137"/>
      <c r="B74" s="78"/>
      <c r="C74" s="78"/>
      <c r="D74" s="16" t="s">
        <v>4</v>
      </c>
      <c r="E74" s="16">
        <v>1</v>
      </c>
      <c r="F74" s="16">
        <v>20</v>
      </c>
      <c r="G74" s="16">
        <v>2</v>
      </c>
      <c r="H74" s="16">
        <f t="shared" si="77"/>
        <v>2</v>
      </c>
      <c r="I74" s="16">
        <v>0.315</v>
      </c>
      <c r="J74" s="17">
        <f t="shared" si="78"/>
        <v>0.63</v>
      </c>
      <c r="K74" s="16">
        <f t="shared" si="79"/>
        <v>0</v>
      </c>
      <c r="L74" s="16">
        <f t="shared" si="80"/>
        <v>0</v>
      </c>
      <c r="M74" s="16">
        <f t="shared" si="81"/>
        <v>0</v>
      </c>
      <c r="N74" s="16">
        <f t="shared" si="82"/>
        <v>0</v>
      </c>
      <c r="O74" s="16">
        <f t="shared" si="83"/>
        <v>0.63</v>
      </c>
    </row>
    <row r="75" spans="1:15" ht="24.95" customHeight="1" x14ac:dyDescent="0.25">
      <c r="A75" s="137"/>
      <c r="B75" s="78"/>
      <c r="C75" s="78"/>
      <c r="D75" s="16" t="s">
        <v>50</v>
      </c>
      <c r="E75" s="16">
        <v>2</v>
      </c>
      <c r="F75" s="16">
        <v>12</v>
      </c>
      <c r="G75" s="16">
        <v>2</v>
      </c>
      <c r="H75" s="16">
        <f t="shared" si="77"/>
        <v>4</v>
      </c>
      <c r="I75" s="16">
        <v>0.36</v>
      </c>
      <c r="J75" s="17">
        <f t="shared" si="78"/>
        <v>1.44</v>
      </c>
      <c r="K75" s="16">
        <f t="shared" si="79"/>
        <v>0</v>
      </c>
      <c r="L75" s="16">
        <f t="shared" si="80"/>
        <v>0</v>
      </c>
      <c r="M75" s="16">
        <f t="shared" si="81"/>
        <v>1.44</v>
      </c>
      <c r="N75" s="16">
        <f t="shared" si="82"/>
        <v>0</v>
      </c>
      <c r="O75" s="16">
        <f t="shared" si="83"/>
        <v>0</v>
      </c>
    </row>
    <row r="76" spans="1:15" ht="24.95" customHeight="1" x14ac:dyDescent="0.25">
      <c r="A76" s="137"/>
      <c r="B76" s="78"/>
      <c r="C76" s="78"/>
      <c r="D76" s="16" t="s">
        <v>50</v>
      </c>
      <c r="E76" s="16">
        <v>2</v>
      </c>
      <c r="F76" s="16">
        <v>20</v>
      </c>
      <c r="G76" s="16">
        <v>2</v>
      </c>
      <c r="H76" s="16">
        <f t="shared" si="77"/>
        <v>4</v>
      </c>
      <c r="I76" s="16">
        <v>0.6</v>
      </c>
      <c r="J76" s="17">
        <f t="shared" si="78"/>
        <v>2.4</v>
      </c>
      <c r="K76" s="16">
        <f t="shared" si="79"/>
        <v>0</v>
      </c>
      <c r="L76" s="16">
        <f t="shared" si="80"/>
        <v>0</v>
      </c>
      <c r="M76" s="16">
        <f t="shared" si="81"/>
        <v>0</v>
      </c>
      <c r="N76" s="16">
        <f t="shared" si="82"/>
        <v>0</v>
      </c>
      <c r="O76" s="16">
        <f t="shared" si="83"/>
        <v>2.4</v>
      </c>
    </row>
    <row r="77" spans="1:15" ht="24.95" customHeight="1" x14ac:dyDescent="0.25">
      <c r="A77" s="137"/>
      <c r="B77" s="78"/>
      <c r="C77" s="78"/>
      <c r="D77" s="16" t="s">
        <v>62</v>
      </c>
      <c r="E77" s="16">
        <v>1</v>
      </c>
      <c r="F77" s="16">
        <v>8</v>
      </c>
      <c r="G77" s="16">
        <v>167</v>
      </c>
      <c r="H77" s="16">
        <f t="shared" si="77"/>
        <v>167</v>
      </c>
      <c r="I77" s="16">
        <v>1.9</v>
      </c>
      <c r="J77" s="17">
        <f t="shared" si="78"/>
        <v>317.3</v>
      </c>
      <c r="K77" s="16">
        <f t="shared" si="79"/>
        <v>317.3</v>
      </c>
      <c r="L77" s="16">
        <f t="shared" si="80"/>
        <v>0</v>
      </c>
      <c r="M77" s="16">
        <f t="shared" si="81"/>
        <v>0</v>
      </c>
      <c r="N77" s="16">
        <f t="shared" si="82"/>
        <v>0</v>
      </c>
      <c r="O77" s="16">
        <f t="shared" si="83"/>
        <v>0</v>
      </c>
    </row>
    <row r="78" spans="1:15" ht="24.95" customHeight="1" x14ac:dyDescent="0.25">
      <c r="A78" s="137"/>
      <c r="B78" s="136" t="s">
        <v>72</v>
      </c>
      <c r="C78" s="136" t="s">
        <v>65</v>
      </c>
      <c r="D78" s="16" t="s">
        <v>70</v>
      </c>
      <c r="E78" s="16">
        <v>1</v>
      </c>
      <c r="F78" s="16">
        <v>12</v>
      </c>
      <c r="G78" s="16">
        <v>2</v>
      </c>
      <c r="H78" s="16">
        <f t="shared" si="77"/>
        <v>2</v>
      </c>
      <c r="I78" s="16">
        <v>7.8</v>
      </c>
      <c r="J78" s="17">
        <f t="shared" si="78"/>
        <v>15.6</v>
      </c>
      <c r="K78" s="16">
        <f t="shared" si="79"/>
        <v>0</v>
      </c>
      <c r="L78" s="16">
        <f t="shared" si="80"/>
        <v>0</v>
      </c>
      <c r="M78" s="16">
        <f t="shared" si="81"/>
        <v>15.6</v>
      </c>
      <c r="N78" s="16">
        <f t="shared" si="82"/>
        <v>0</v>
      </c>
      <c r="O78" s="16">
        <f t="shared" si="83"/>
        <v>0</v>
      </c>
    </row>
    <row r="79" spans="1:15" ht="24.95" customHeight="1" x14ac:dyDescent="0.25">
      <c r="A79" s="137"/>
      <c r="B79" s="137"/>
      <c r="C79" s="137"/>
      <c r="D79" s="16" t="s">
        <v>49</v>
      </c>
      <c r="E79" s="16">
        <v>1</v>
      </c>
      <c r="F79" s="16">
        <v>20</v>
      </c>
      <c r="G79" s="16">
        <v>3</v>
      </c>
      <c r="H79" s="16">
        <f t="shared" si="77"/>
        <v>3</v>
      </c>
      <c r="I79" s="16">
        <v>7.8</v>
      </c>
      <c r="J79" s="17">
        <f t="shared" si="78"/>
        <v>23.4</v>
      </c>
      <c r="K79" s="16">
        <f t="shared" si="79"/>
        <v>0</v>
      </c>
      <c r="L79" s="16">
        <f t="shared" si="80"/>
        <v>0</v>
      </c>
      <c r="M79" s="16">
        <f t="shared" si="81"/>
        <v>0</v>
      </c>
      <c r="N79" s="16">
        <f t="shared" si="82"/>
        <v>0</v>
      </c>
      <c r="O79" s="16">
        <f t="shared" si="83"/>
        <v>23.4</v>
      </c>
    </row>
    <row r="80" spans="1:15" ht="24.95" customHeight="1" x14ac:dyDescent="0.25">
      <c r="A80" s="137"/>
      <c r="B80" s="137"/>
      <c r="C80" s="137"/>
      <c r="D80" s="16" t="s">
        <v>50</v>
      </c>
      <c r="E80" s="16">
        <v>2</v>
      </c>
      <c r="F80" s="16">
        <v>12</v>
      </c>
      <c r="G80" s="16">
        <v>2</v>
      </c>
      <c r="H80" s="16">
        <f t="shared" si="77"/>
        <v>4</v>
      </c>
      <c r="I80" s="16">
        <v>0.36</v>
      </c>
      <c r="J80" s="17">
        <f t="shared" si="78"/>
        <v>1.44</v>
      </c>
      <c r="K80" s="16">
        <f t="shared" si="79"/>
        <v>0</v>
      </c>
      <c r="L80" s="16">
        <f t="shared" si="80"/>
        <v>0</v>
      </c>
      <c r="M80" s="16">
        <f t="shared" si="81"/>
        <v>1.44</v>
      </c>
      <c r="N80" s="16">
        <f t="shared" si="82"/>
        <v>0</v>
      </c>
      <c r="O80" s="16">
        <f t="shared" si="83"/>
        <v>0</v>
      </c>
    </row>
    <row r="81" spans="1:15" ht="24.95" customHeight="1" x14ac:dyDescent="0.25">
      <c r="A81" s="137"/>
      <c r="B81" s="137"/>
      <c r="C81" s="137"/>
      <c r="D81" s="16" t="s">
        <v>50</v>
      </c>
      <c r="E81" s="16">
        <v>2</v>
      </c>
      <c r="F81" s="16">
        <v>20</v>
      </c>
      <c r="G81" s="16">
        <v>2</v>
      </c>
      <c r="H81" s="16">
        <f t="shared" si="77"/>
        <v>4</v>
      </c>
      <c r="I81" s="16">
        <v>0.6</v>
      </c>
      <c r="J81" s="17">
        <f t="shared" si="78"/>
        <v>2.4</v>
      </c>
      <c r="K81" s="16">
        <f t="shared" si="79"/>
        <v>0</v>
      </c>
      <c r="L81" s="16">
        <f t="shared" si="80"/>
        <v>0</v>
      </c>
      <c r="M81" s="16">
        <f t="shared" si="81"/>
        <v>0</v>
      </c>
      <c r="N81" s="16">
        <f t="shared" si="82"/>
        <v>0</v>
      </c>
      <c r="O81" s="16">
        <f t="shared" si="83"/>
        <v>2.4</v>
      </c>
    </row>
    <row r="82" spans="1:15" ht="24.95" customHeight="1" x14ac:dyDescent="0.25">
      <c r="A82" s="137"/>
      <c r="B82" s="137"/>
      <c r="C82" s="137"/>
      <c r="D82" s="16" t="s">
        <v>71</v>
      </c>
      <c r="E82" s="16">
        <v>1</v>
      </c>
      <c r="F82" s="16">
        <v>20</v>
      </c>
      <c r="G82" s="16">
        <v>2</v>
      </c>
      <c r="H82" s="16">
        <f>(E82*G82)</f>
        <v>2</v>
      </c>
      <c r="I82" s="16">
        <v>2</v>
      </c>
      <c r="J82" s="16">
        <f>(H82*I82)</f>
        <v>4</v>
      </c>
      <c r="K82" s="16">
        <f>IF(F82=8,J82,0)</f>
        <v>0</v>
      </c>
      <c r="L82" s="16">
        <f>IF(F82=10,J82,0)</f>
        <v>0</v>
      </c>
      <c r="M82" s="16">
        <f>IF(F82=12,J82,0)</f>
        <v>0</v>
      </c>
      <c r="N82" s="16">
        <f>IF(F82=16,J82,0)</f>
        <v>0</v>
      </c>
      <c r="O82" s="16">
        <f>IF(F82=20,J82,0)</f>
        <v>4</v>
      </c>
    </row>
    <row r="83" spans="1:15" ht="24.95" customHeight="1" x14ac:dyDescent="0.25">
      <c r="A83" s="137"/>
      <c r="B83" s="137"/>
      <c r="C83" s="137"/>
      <c r="D83" s="16" t="s">
        <v>62</v>
      </c>
      <c r="E83" s="16">
        <v>1</v>
      </c>
      <c r="F83" s="16">
        <v>8</v>
      </c>
      <c r="G83" s="16">
        <v>52</v>
      </c>
      <c r="H83" s="16">
        <f t="shared" ref="H83:H91" si="84">(E83*G83)</f>
        <v>52</v>
      </c>
      <c r="I83" s="16">
        <v>1.9</v>
      </c>
      <c r="J83" s="16">
        <f t="shared" ref="J83:J91" si="85">(H83*I83)</f>
        <v>98.8</v>
      </c>
      <c r="K83" s="16">
        <f t="shared" ref="K83:K91" si="86">IF(F83=8,J83,0)</f>
        <v>98.8</v>
      </c>
      <c r="L83" s="16">
        <f t="shared" ref="L83:L91" si="87">IF(F83=10,J83,0)</f>
        <v>0</v>
      </c>
      <c r="M83" s="16">
        <f t="shared" ref="M83:M91" si="88">IF(F83=12,J83,0)</f>
        <v>0</v>
      </c>
      <c r="N83" s="16">
        <f t="shared" ref="N83:N91" si="89">IF(F83=16,J83,0)</f>
        <v>0</v>
      </c>
      <c r="O83" s="16">
        <f t="shared" ref="O83:O91" si="90">IF(F83=20,J83,0)</f>
        <v>0</v>
      </c>
    </row>
    <row r="84" spans="1:15" ht="24.95" customHeight="1" x14ac:dyDescent="0.25">
      <c r="A84" s="137"/>
      <c r="B84" s="138"/>
      <c r="C84" s="138"/>
      <c r="D84" s="16" t="s">
        <v>103</v>
      </c>
      <c r="E84" s="16">
        <v>1</v>
      </c>
      <c r="F84" s="16">
        <v>16</v>
      </c>
      <c r="G84" s="16">
        <v>4</v>
      </c>
      <c r="H84" s="16">
        <f t="shared" ref="H84" si="91">(E84*G84)</f>
        <v>4</v>
      </c>
      <c r="I84" s="16">
        <v>2.6</v>
      </c>
      <c r="J84" s="16">
        <f t="shared" ref="J84" si="92">(H84*I84)</f>
        <v>10.4</v>
      </c>
      <c r="K84" s="16">
        <f t="shared" ref="K84" si="93">IF(F84=8,J84,0)</f>
        <v>0</v>
      </c>
      <c r="L84" s="16">
        <f t="shared" ref="L84" si="94">IF(F84=10,J84,0)</f>
        <v>0</v>
      </c>
      <c r="M84" s="16">
        <f t="shared" ref="M84" si="95">IF(F84=12,J84,0)</f>
        <v>0</v>
      </c>
      <c r="N84" s="16">
        <f t="shared" ref="N84" si="96">IF(F84=16,J84,0)</f>
        <v>10.4</v>
      </c>
      <c r="O84" s="16">
        <f t="shared" ref="O84" si="97">IF(F84=20,J84,0)</f>
        <v>0</v>
      </c>
    </row>
    <row r="85" spans="1:15" ht="24.95" customHeight="1" x14ac:dyDescent="0.25">
      <c r="A85" s="137"/>
      <c r="B85" s="78" t="s">
        <v>73</v>
      </c>
      <c r="C85" s="78" t="s">
        <v>65</v>
      </c>
      <c r="D85" s="16" t="s">
        <v>70</v>
      </c>
      <c r="E85" s="16">
        <v>1</v>
      </c>
      <c r="F85" s="16">
        <v>12</v>
      </c>
      <c r="G85" s="16">
        <v>2</v>
      </c>
      <c r="H85" s="16">
        <f t="shared" si="84"/>
        <v>2</v>
      </c>
      <c r="I85" s="16">
        <v>4</v>
      </c>
      <c r="J85" s="17">
        <f t="shared" si="85"/>
        <v>8</v>
      </c>
      <c r="K85" s="16">
        <f t="shared" si="86"/>
        <v>0</v>
      </c>
      <c r="L85" s="16">
        <f t="shared" si="87"/>
        <v>0</v>
      </c>
      <c r="M85" s="16">
        <f t="shared" si="88"/>
        <v>8</v>
      </c>
      <c r="N85" s="16">
        <f t="shared" si="89"/>
        <v>0</v>
      </c>
      <c r="O85" s="16">
        <f t="shared" si="90"/>
        <v>0</v>
      </c>
    </row>
    <row r="86" spans="1:15" ht="24.95" customHeight="1" x14ac:dyDescent="0.25">
      <c r="A86" s="137"/>
      <c r="B86" s="78"/>
      <c r="C86" s="78"/>
      <c r="D86" s="16" t="s">
        <v>49</v>
      </c>
      <c r="E86" s="16">
        <v>1</v>
      </c>
      <c r="F86" s="16">
        <v>20</v>
      </c>
      <c r="G86" s="16">
        <v>2</v>
      </c>
      <c r="H86" s="16">
        <f t="shared" si="84"/>
        <v>2</v>
      </c>
      <c r="I86" s="16">
        <v>4</v>
      </c>
      <c r="J86" s="17">
        <f t="shared" si="85"/>
        <v>8</v>
      </c>
      <c r="K86" s="16">
        <f t="shared" si="86"/>
        <v>0</v>
      </c>
      <c r="L86" s="16">
        <f t="shared" si="87"/>
        <v>0</v>
      </c>
      <c r="M86" s="16">
        <f t="shared" si="88"/>
        <v>0</v>
      </c>
      <c r="N86" s="16">
        <f t="shared" si="89"/>
        <v>0</v>
      </c>
      <c r="O86" s="16">
        <f t="shared" si="90"/>
        <v>8</v>
      </c>
    </row>
    <row r="87" spans="1:15" ht="24.95" customHeight="1" x14ac:dyDescent="0.25">
      <c r="A87" s="137"/>
      <c r="B87" s="78"/>
      <c r="C87" s="78"/>
      <c r="D87" s="16" t="s">
        <v>4</v>
      </c>
      <c r="E87" s="16">
        <v>1</v>
      </c>
      <c r="F87" s="16">
        <v>12</v>
      </c>
      <c r="G87" s="16">
        <v>2</v>
      </c>
      <c r="H87" s="16">
        <f t="shared" si="84"/>
        <v>2</v>
      </c>
      <c r="I87" s="16">
        <v>0.315</v>
      </c>
      <c r="J87" s="17">
        <f t="shared" si="85"/>
        <v>0.63</v>
      </c>
      <c r="K87" s="16">
        <f t="shared" si="86"/>
        <v>0</v>
      </c>
      <c r="L87" s="16">
        <f t="shared" si="87"/>
        <v>0</v>
      </c>
      <c r="M87" s="16">
        <f t="shared" si="88"/>
        <v>0.63</v>
      </c>
      <c r="N87" s="16">
        <f t="shared" si="89"/>
        <v>0</v>
      </c>
      <c r="O87" s="16">
        <f t="shared" si="90"/>
        <v>0</v>
      </c>
    </row>
    <row r="88" spans="1:15" ht="24.95" customHeight="1" x14ac:dyDescent="0.25">
      <c r="A88" s="137"/>
      <c r="B88" s="78"/>
      <c r="C88" s="78"/>
      <c r="D88" s="16" t="s">
        <v>4</v>
      </c>
      <c r="E88" s="16">
        <v>1</v>
      </c>
      <c r="F88" s="16">
        <v>20</v>
      </c>
      <c r="G88" s="16">
        <v>2</v>
      </c>
      <c r="H88" s="16">
        <f t="shared" si="84"/>
        <v>2</v>
      </c>
      <c r="I88" s="16">
        <v>0.315</v>
      </c>
      <c r="J88" s="17">
        <f t="shared" si="85"/>
        <v>0.63</v>
      </c>
      <c r="K88" s="16">
        <f t="shared" si="86"/>
        <v>0</v>
      </c>
      <c r="L88" s="16">
        <f t="shared" si="87"/>
        <v>0</v>
      </c>
      <c r="M88" s="16">
        <f t="shared" si="88"/>
        <v>0</v>
      </c>
      <c r="N88" s="16">
        <f t="shared" si="89"/>
        <v>0</v>
      </c>
      <c r="O88" s="16">
        <f t="shared" si="90"/>
        <v>0.63</v>
      </c>
    </row>
    <row r="89" spans="1:15" ht="24.95" customHeight="1" x14ac:dyDescent="0.25">
      <c r="A89" s="137"/>
      <c r="B89" s="78"/>
      <c r="C89" s="78"/>
      <c r="D89" s="16" t="s">
        <v>50</v>
      </c>
      <c r="E89" s="16">
        <v>1</v>
      </c>
      <c r="F89" s="16">
        <v>12</v>
      </c>
      <c r="G89" s="16">
        <v>2</v>
      </c>
      <c r="H89" s="16">
        <f t="shared" si="84"/>
        <v>2</v>
      </c>
      <c r="I89" s="16">
        <v>0.36</v>
      </c>
      <c r="J89" s="17">
        <f t="shared" si="85"/>
        <v>0.72</v>
      </c>
      <c r="K89" s="16">
        <f t="shared" si="86"/>
        <v>0</v>
      </c>
      <c r="L89" s="16">
        <f t="shared" si="87"/>
        <v>0</v>
      </c>
      <c r="M89" s="16">
        <f t="shared" si="88"/>
        <v>0.72</v>
      </c>
      <c r="N89" s="16">
        <f t="shared" si="89"/>
        <v>0</v>
      </c>
      <c r="O89" s="16">
        <f t="shared" si="90"/>
        <v>0</v>
      </c>
    </row>
    <row r="90" spans="1:15" ht="24.95" customHeight="1" x14ac:dyDescent="0.25">
      <c r="A90" s="137"/>
      <c r="B90" s="78"/>
      <c r="C90" s="78"/>
      <c r="D90" s="16" t="s">
        <v>50</v>
      </c>
      <c r="E90" s="16">
        <v>1</v>
      </c>
      <c r="F90" s="16">
        <v>20</v>
      </c>
      <c r="G90" s="16">
        <v>2</v>
      </c>
      <c r="H90" s="16">
        <f t="shared" si="84"/>
        <v>2</v>
      </c>
      <c r="I90" s="16">
        <v>0.36</v>
      </c>
      <c r="J90" s="17">
        <f t="shared" si="85"/>
        <v>0.72</v>
      </c>
      <c r="K90" s="16">
        <f t="shared" si="86"/>
        <v>0</v>
      </c>
      <c r="L90" s="16">
        <f t="shared" si="87"/>
        <v>0</v>
      </c>
      <c r="M90" s="16">
        <f t="shared" si="88"/>
        <v>0</v>
      </c>
      <c r="N90" s="16">
        <f t="shared" si="89"/>
        <v>0</v>
      </c>
      <c r="O90" s="16">
        <f t="shared" si="90"/>
        <v>0.72</v>
      </c>
    </row>
    <row r="91" spans="1:15" ht="24.95" customHeight="1" x14ac:dyDescent="0.25">
      <c r="A91" s="137"/>
      <c r="B91" s="78"/>
      <c r="C91" s="78"/>
      <c r="D91" s="16" t="s">
        <v>62</v>
      </c>
      <c r="E91" s="16">
        <v>1</v>
      </c>
      <c r="F91" s="16">
        <v>8</v>
      </c>
      <c r="G91" s="16">
        <v>27</v>
      </c>
      <c r="H91" s="16">
        <f t="shared" si="84"/>
        <v>27</v>
      </c>
      <c r="I91" s="16">
        <v>1.9</v>
      </c>
      <c r="J91" s="17">
        <f t="shared" si="85"/>
        <v>51.3</v>
      </c>
      <c r="K91" s="16">
        <f t="shared" si="86"/>
        <v>51.3</v>
      </c>
      <c r="L91" s="16">
        <f t="shared" si="87"/>
        <v>0</v>
      </c>
      <c r="M91" s="16">
        <f t="shared" si="88"/>
        <v>0</v>
      </c>
      <c r="N91" s="16">
        <f t="shared" si="89"/>
        <v>0</v>
      </c>
      <c r="O91" s="16">
        <f t="shared" si="90"/>
        <v>0</v>
      </c>
    </row>
    <row r="92" spans="1:15" ht="24.95" customHeight="1" x14ac:dyDescent="0.25">
      <c r="A92" s="137"/>
      <c r="B92" s="78" t="s">
        <v>73</v>
      </c>
      <c r="C92" s="78" t="s">
        <v>65</v>
      </c>
      <c r="D92" s="16" t="s">
        <v>70</v>
      </c>
      <c r="E92" s="16">
        <v>1</v>
      </c>
      <c r="F92" s="16">
        <v>12</v>
      </c>
      <c r="G92" s="16">
        <v>2</v>
      </c>
      <c r="H92" s="16">
        <f t="shared" ref="H92:H98" si="98">(E92*G92)</f>
        <v>2</v>
      </c>
      <c r="I92" s="16">
        <v>13</v>
      </c>
      <c r="J92" s="17">
        <f t="shared" ref="J92:J98" si="99">(H92*I92)</f>
        <v>26</v>
      </c>
      <c r="K92" s="16">
        <f t="shared" ref="K92:K98" si="100">IF(F92=8,J92,0)</f>
        <v>0</v>
      </c>
      <c r="L92" s="16">
        <f t="shared" ref="L92:L98" si="101">IF(F92=10,J92,0)</f>
        <v>0</v>
      </c>
      <c r="M92" s="16">
        <f t="shared" ref="M92:M98" si="102">IF(F92=12,J92,0)</f>
        <v>26</v>
      </c>
      <c r="N92" s="16">
        <f t="shared" ref="N92:N98" si="103">IF(F92=16,J92,0)</f>
        <v>0</v>
      </c>
      <c r="O92" s="16">
        <f t="shared" ref="O92:O98" si="104">IF(F92=20,J92,0)</f>
        <v>0</v>
      </c>
    </row>
    <row r="93" spans="1:15" ht="24.95" customHeight="1" x14ac:dyDescent="0.25">
      <c r="A93" s="137"/>
      <c r="B93" s="78"/>
      <c r="C93" s="78"/>
      <c r="D93" s="16" t="s">
        <v>49</v>
      </c>
      <c r="E93" s="16">
        <v>1</v>
      </c>
      <c r="F93" s="16">
        <v>20</v>
      </c>
      <c r="G93" s="16">
        <v>2</v>
      </c>
      <c r="H93" s="16">
        <f t="shared" si="98"/>
        <v>2</v>
      </c>
      <c r="I93" s="16">
        <v>13</v>
      </c>
      <c r="J93" s="17">
        <f t="shared" si="99"/>
        <v>26</v>
      </c>
      <c r="K93" s="16">
        <f t="shared" si="100"/>
        <v>0</v>
      </c>
      <c r="L93" s="16">
        <f t="shared" si="101"/>
        <v>0</v>
      </c>
      <c r="M93" s="16">
        <f t="shared" si="102"/>
        <v>0</v>
      </c>
      <c r="N93" s="16">
        <f t="shared" si="103"/>
        <v>0</v>
      </c>
      <c r="O93" s="16">
        <f t="shared" si="104"/>
        <v>26</v>
      </c>
    </row>
    <row r="94" spans="1:15" ht="24.95" customHeight="1" x14ac:dyDescent="0.25">
      <c r="A94" s="137"/>
      <c r="B94" s="78"/>
      <c r="C94" s="78"/>
      <c r="D94" s="16" t="s">
        <v>4</v>
      </c>
      <c r="E94" s="16">
        <v>1</v>
      </c>
      <c r="F94" s="16">
        <v>12</v>
      </c>
      <c r="G94" s="16">
        <v>2</v>
      </c>
      <c r="H94" s="16">
        <f t="shared" si="98"/>
        <v>2</v>
      </c>
      <c r="I94" s="16">
        <v>0.315</v>
      </c>
      <c r="J94" s="17">
        <f t="shared" si="99"/>
        <v>0.63</v>
      </c>
      <c r="K94" s="16">
        <f t="shared" si="100"/>
        <v>0</v>
      </c>
      <c r="L94" s="16">
        <f t="shared" si="101"/>
        <v>0</v>
      </c>
      <c r="M94" s="16">
        <f t="shared" si="102"/>
        <v>0.63</v>
      </c>
      <c r="N94" s="16">
        <f t="shared" si="103"/>
        <v>0</v>
      </c>
      <c r="O94" s="16">
        <f t="shared" si="104"/>
        <v>0</v>
      </c>
    </row>
    <row r="95" spans="1:15" ht="24.95" customHeight="1" x14ac:dyDescent="0.25">
      <c r="A95" s="137"/>
      <c r="B95" s="78"/>
      <c r="C95" s="78"/>
      <c r="D95" s="16" t="s">
        <v>4</v>
      </c>
      <c r="E95" s="16">
        <v>1</v>
      </c>
      <c r="F95" s="16">
        <v>20</v>
      </c>
      <c r="G95" s="16">
        <v>2</v>
      </c>
      <c r="H95" s="16">
        <f t="shared" si="98"/>
        <v>2</v>
      </c>
      <c r="I95" s="16">
        <v>0.315</v>
      </c>
      <c r="J95" s="17">
        <f t="shared" si="99"/>
        <v>0.63</v>
      </c>
      <c r="K95" s="16">
        <f t="shared" si="100"/>
        <v>0</v>
      </c>
      <c r="L95" s="16">
        <f t="shared" si="101"/>
        <v>0</v>
      </c>
      <c r="M95" s="16">
        <f t="shared" si="102"/>
        <v>0</v>
      </c>
      <c r="N95" s="16">
        <f t="shared" si="103"/>
        <v>0</v>
      </c>
      <c r="O95" s="16">
        <f t="shared" si="104"/>
        <v>0.63</v>
      </c>
    </row>
    <row r="96" spans="1:15" ht="24.95" customHeight="1" x14ac:dyDescent="0.25">
      <c r="A96" s="137"/>
      <c r="B96" s="78"/>
      <c r="C96" s="78"/>
      <c r="D96" s="16" t="s">
        <v>50</v>
      </c>
      <c r="E96" s="16">
        <v>1</v>
      </c>
      <c r="F96" s="16">
        <v>12</v>
      </c>
      <c r="G96" s="16">
        <v>2</v>
      </c>
      <c r="H96" s="16">
        <f t="shared" si="98"/>
        <v>2</v>
      </c>
      <c r="I96" s="16">
        <v>0.36</v>
      </c>
      <c r="J96" s="17">
        <f t="shared" si="99"/>
        <v>0.72</v>
      </c>
      <c r="K96" s="16">
        <f t="shared" si="100"/>
        <v>0</v>
      </c>
      <c r="L96" s="16">
        <f t="shared" si="101"/>
        <v>0</v>
      </c>
      <c r="M96" s="16">
        <f t="shared" si="102"/>
        <v>0.72</v>
      </c>
      <c r="N96" s="16">
        <f t="shared" si="103"/>
        <v>0</v>
      </c>
      <c r="O96" s="16">
        <f t="shared" si="104"/>
        <v>0</v>
      </c>
    </row>
    <row r="97" spans="1:15" ht="24.95" customHeight="1" x14ac:dyDescent="0.25">
      <c r="A97" s="137"/>
      <c r="B97" s="78"/>
      <c r="C97" s="78"/>
      <c r="D97" s="16" t="s">
        <v>50</v>
      </c>
      <c r="E97" s="16">
        <v>1</v>
      </c>
      <c r="F97" s="16">
        <v>20</v>
      </c>
      <c r="G97" s="16">
        <v>2</v>
      </c>
      <c r="H97" s="16">
        <f t="shared" si="98"/>
        <v>2</v>
      </c>
      <c r="I97" s="16">
        <v>0.6</v>
      </c>
      <c r="J97" s="17">
        <f t="shared" si="99"/>
        <v>1.2</v>
      </c>
      <c r="K97" s="16">
        <f t="shared" si="100"/>
        <v>0</v>
      </c>
      <c r="L97" s="16">
        <f t="shared" si="101"/>
        <v>0</v>
      </c>
      <c r="M97" s="16">
        <f t="shared" si="102"/>
        <v>0</v>
      </c>
      <c r="N97" s="16">
        <f t="shared" si="103"/>
        <v>0</v>
      </c>
      <c r="O97" s="16">
        <f t="shared" si="104"/>
        <v>1.2</v>
      </c>
    </row>
    <row r="98" spans="1:15" ht="24.95" customHeight="1" x14ac:dyDescent="0.25">
      <c r="A98" s="137"/>
      <c r="B98" s="78"/>
      <c r="C98" s="78"/>
      <c r="D98" s="16" t="s">
        <v>62</v>
      </c>
      <c r="E98" s="16">
        <v>1</v>
      </c>
      <c r="F98" s="16">
        <v>8</v>
      </c>
      <c r="G98" s="16">
        <v>87</v>
      </c>
      <c r="H98" s="16">
        <f t="shared" si="98"/>
        <v>87</v>
      </c>
      <c r="I98" s="16">
        <v>1.9</v>
      </c>
      <c r="J98" s="17">
        <f t="shared" si="99"/>
        <v>165.29999999999998</v>
      </c>
      <c r="K98" s="16">
        <f t="shared" si="100"/>
        <v>165.29999999999998</v>
      </c>
      <c r="L98" s="16">
        <f t="shared" si="101"/>
        <v>0</v>
      </c>
      <c r="M98" s="16">
        <f t="shared" si="102"/>
        <v>0</v>
      </c>
      <c r="N98" s="16">
        <f t="shared" si="103"/>
        <v>0</v>
      </c>
      <c r="O98" s="16">
        <f t="shared" si="104"/>
        <v>0</v>
      </c>
    </row>
    <row r="99" spans="1:15" ht="24.95" customHeight="1" x14ac:dyDescent="0.25">
      <c r="A99" s="137"/>
      <c r="B99" s="136" t="s">
        <v>77</v>
      </c>
      <c r="C99" s="136" t="s">
        <v>65</v>
      </c>
      <c r="D99" s="16" t="s">
        <v>70</v>
      </c>
      <c r="E99" s="16">
        <v>2</v>
      </c>
      <c r="F99" s="16">
        <v>16</v>
      </c>
      <c r="G99" s="16">
        <v>2</v>
      </c>
      <c r="H99" s="16">
        <f t="shared" si="56"/>
        <v>4</v>
      </c>
      <c r="I99" s="16">
        <v>9.9</v>
      </c>
      <c r="J99" s="17">
        <f t="shared" si="57"/>
        <v>39.6</v>
      </c>
      <c r="K99" s="16">
        <f t="shared" si="58"/>
        <v>0</v>
      </c>
      <c r="L99" s="16">
        <f t="shared" si="59"/>
        <v>0</v>
      </c>
      <c r="M99" s="16">
        <f t="shared" si="60"/>
        <v>0</v>
      </c>
      <c r="N99" s="16">
        <f t="shared" si="61"/>
        <v>39.6</v>
      </c>
      <c r="O99" s="16">
        <f t="shared" si="62"/>
        <v>0</v>
      </c>
    </row>
    <row r="100" spans="1:15" ht="24.95" customHeight="1" x14ac:dyDescent="0.25">
      <c r="A100" s="137"/>
      <c r="B100" s="137"/>
      <c r="C100" s="137"/>
      <c r="D100" s="16" t="s">
        <v>49</v>
      </c>
      <c r="E100" s="16">
        <v>2</v>
      </c>
      <c r="F100" s="16">
        <v>20</v>
      </c>
      <c r="G100" s="16">
        <v>4</v>
      </c>
      <c r="H100" s="16">
        <f t="shared" si="56"/>
        <v>8</v>
      </c>
      <c r="I100" s="16">
        <v>9.9</v>
      </c>
      <c r="J100" s="17">
        <f t="shared" si="57"/>
        <v>79.2</v>
      </c>
      <c r="K100" s="16">
        <f t="shared" si="58"/>
        <v>0</v>
      </c>
      <c r="L100" s="16">
        <f t="shared" si="59"/>
        <v>0</v>
      </c>
      <c r="M100" s="16">
        <f t="shared" si="60"/>
        <v>0</v>
      </c>
      <c r="N100" s="16">
        <f t="shared" si="61"/>
        <v>0</v>
      </c>
      <c r="O100" s="16">
        <f t="shared" si="62"/>
        <v>79.2</v>
      </c>
    </row>
    <row r="101" spans="1:15" ht="24.95" customHeight="1" x14ac:dyDescent="0.25">
      <c r="A101" s="137"/>
      <c r="B101" s="137"/>
      <c r="C101" s="137"/>
      <c r="D101" s="16" t="s">
        <v>71</v>
      </c>
      <c r="E101" s="16">
        <v>2</v>
      </c>
      <c r="F101" s="16">
        <v>20</v>
      </c>
      <c r="G101" s="16">
        <v>3</v>
      </c>
      <c r="H101" s="16">
        <f t="shared" si="56"/>
        <v>6</v>
      </c>
      <c r="I101" s="16">
        <v>6.96</v>
      </c>
      <c r="J101" s="17">
        <f t="shared" si="57"/>
        <v>41.76</v>
      </c>
      <c r="K101" s="16">
        <f t="shared" si="58"/>
        <v>0</v>
      </c>
      <c r="L101" s="16">
        <f t="shared" si="59"/>
        <v>0</v>
      </c>
      <c r="M101" s="16">
        <f t="shared" si="60"/>
        <v>0</v>
      </c>
      <c r="N101" s="16">
        <f t="shared" si="61"/>
        <v>0</v>
      </c>
      <c r="O101" s="16">
        <f t="shared" si="62"/>
        <v>41.76</v>
      </c>
    </row>
    <row r="102" spans="1:15" ht="24.95" customHeight="1" x14ac:dyDescent="0.25">
      <c r="A102" s="137"/>
      <c r="B102" s="137"/>
      <c r="C102" s="137"/>
      <c r="D102" s="16" t="s">
        <v>62</v>
      </c>
      <c r="E102" s="16">
        <v>2</v>
      </c>
      <c r="F102" s="16">
        <v>10</v>
      </c>
      <c r="G102" s="16">
        <v>98</v>
      </c>
      <c r="H102" s="16">
        <f t="shared" si="56"/>
        <v>196</v>
      </c>
      <c r="I102" s="16">
        <v>1.9</v>
      </c>
      <c r="J102" s="17">
        <f t="shared" si="57"/>
        <v>372.4</v>
      </c>
      <c r="K102" s="16">
        <f t="shared" si="58"/>
        <v>0</v>
      </c>
      <c r="L102" s="16">
        <f t="shared" si="59"/>
        <v>372.4</v>
      </c>
      <c r="M102" s="16">
        <f t="shared" si="60"/>
        <v>0</v>
      </c>
      <c r="N102" s="16">
        <f t="shared" si="61"/>
        <v>0</v>
      </c>
      <c r="O102" s="16">
        <f t="shared" si="62"/>
        <v>0</v>
      </c>
    </row>
    <row r="103" spans="1:15" ht="24.95" customHeight="1" x14ac:dyDescent="0.25">
      <c r="A103" s="137"/>
      <c r="B103" s="137"/>
      <c r="C103" s="137"/>
      <c r="D103" s="16" t="s">
        <v>4</v>
      </c>
      <c r="E103" s="16">
        <v>4</v>
      </c>
      <c r="F103" s="16">
        <v>12</v>
      </c>
      <c r="G103" s="16">
        <v>2</v>
      </c>
      <c r="H103" s="16">
        <f t="shared" si="56"/>
        <v>8</v>
      </c>
      <c r="I103" s="16">
        <v>0.315</v>
      </c>
      <c r="J103" s="17">
        <f t="shared" si="57"/>
        <v>2.52</v>
      </c>
      <c r="K103" s="16">
        <f t="shared" si="58"/>
        <v>0</v>
      </c>
      <c r="L103" s="16">
        <f t="shared" si="59"/>
        <v>0</v>
      </c>
      <c r="M103" s="16">
        <f t="shared" si="60"/>
        <v>2.52</v>
      </c>
      <c r="N103" s="16">
        <f t="shared" si="61"/>
        <v>0</v>
      </c>
      <c r="O103" s="16">
        <f t="shared" si="62"/>
        <v>0</v>
      </c>
    </row>
    <row r="104" spans="1:15" ht="24.95" customHeight="1" x14ac:dyDescent="0.25">
      <c r="A104" s="137"/>
      <c r="B104" s="138"/>
      <c r="C104" s="138"/>
      <c r="D104" s="16" t="s">
        <v>4</v>
      </c>
      <c r="E104" s="16">
        <v>4</v>
      </c>
      <c r="F104" s="16">
        <v>20</v>
      </c>
      <c r="G104" s="16">
        <v>4</v>
      </c>
      <c r="H104" s="16">
        <f t="shared" ref="H104:H109" si="105">(E104*G104)</f>
        <v>16</v>
      </c>
      <c r="I104" s="16">
        <v>0.315</v>
      </c>
      <c r="J104" s="17">
        <f t="shared" ref="J104:J109" si="106">(H104*I104)</f>
        <v>5.04</v>
      </c>
      <c r="K104" s="16">
        <f t="shared" ref="K104:K109" si="107">IF(F104=8,J104,0)</f>
        <v>0</v>
      </c>
      <c r="L104" s="16">
        <f t="shared" ref="L104:L109" si="108">IF(F104=10,J104,0)</f>
        <v>0</v>
      </c>
      <c r="M104" s="16">
        <f t="shared" ref="M104:M109" si="109">IF(F104=12,J104,0)</f>
        <v>0</v>
      </c>
      <c r="N104" s="16">
        <f t="shared" ref="N104:N109" si="110">IF(F104=16,J104,0)</f>
        <v>0</v>
      </c>
      <c r="O104" s="16">
        <f t="shared" ref="O104:O109" si="111">IF(F104=20,J104,0)</f>
        <v>5.04</v>
      </c>
    </row>
    <row r="105" spans="1:15" ht="24.95" customHeight="1" x14ac:dyDescent="0.25">
      <c r="A105" s="137"/>
      <c r="B105" s="136" t="s">
        <v>78</v>
      </c>
      <c r="C105" s="136" t="s">
        <v>65</v>
      </c>
      <c r="D105" s="16" t="s">
        <v>70</v>
      </c>
      <c r="E105" s="16">
        <v>6</v>
      </c>
      <c r="F105" s="16">
        <v>20</v>
      </c>
      <c r="G105" s="16">
        <v>3</v>
      </c>
      <c r="H105" s="16">
        <f t="shared" si="105"/>
        <v>18</v>
      </c>
      <c r="I105" s="16">
        <v>9.9</v>
      </c>
      <c r="J105" s="17">
        <f t="shared" si="106"/>
        <v>178.20000000000002</v>
      </c>
      <c r="K105" s="16">
        <f t="shared" si="107"/>
        <v>0</v>
      </c>
      <c r="L105" s="16">
        <f t="shared" si="108"/>
        <v>0</v>
      </c>
      <c r="M105" s="16">
        <f t="shared" si="109"/>
        <v>0</v>
      </c>
      <c r="N105" s="16">
        <f t="shared" si="110"/>
        <v>0</v>
      </c>
      <c r="O105" s="16">
        <f t="shared" si="111"/>
        <v>178.20000000000002</v>
      </c>
    </row>
    <row r="106" spans="1:15" ht="24.95" customHeight="1" x14ac:dyDescent="0.25">
      <c r="A106" s="137"/>
      <c r="B106" s="137"/>
      <c r="C106" s="137"/>
      <c r="D106" s="16" t="s">
        <v>49</v>
      </c>
      <c r="E106" s="16">
        <v>6</v>
      </c>
      <c r="F106" s="16">
        <v>20</v>
      </c>
      <c r="G106" s="16">
        <v>5</v>
      </c>
      <c r="H106" s="16">
        <f t="shared" si="105"/>
        <v>30</v>
      </c>
      <c r="I106" s="16">
        <v>9.9</v>
      </c>
      <c r="J106" s="17">
        <f t="shared" si="106"/>
        <v>297</v>
      </c>
      <c r="K106" s="16">
        <f t="shared" si="107"/>
        <v>0</v>
      </c>
      <c r="L106" s="16">
        <f t="shared" si="108"/>
        <v>0</v>
      </c>
      <c r="M106" s="16">
        <f t="shared" si="109"/>
        <v>0</v>
      </c>
      <c r="N106" s="16">
        <f t="shared" si="110"/>
        <v>0</v>
      </c>
      <c r="O106" s="16">
        <f t="shared" si="111"/>
        <v>297</v>
      </c>
    </row>
    <row r="107" spans="1:15" ht="24.95" customHeight="1" x14ac:dyDescent="0.25">
      <c r="A107" s="137"/>
      <c r="B107" s="137"/>
      <c r="C107" s="137"/>
      <c r="D107" s="16" t="s">
        <v>71</v>
      </c>
      <c r="E107" s="16">
        <v>6</v>
      </c>
      <c r="F107" s="16">
        <v>20</v>
      </c>
      <c r="G107" s="16">
        <v>3</v>
      </c>
      <c r="H107" s="16">
        <f t="shared" si="105"/>
        <v>18</v>
      </c>
      <c r="I107" s="16">
        <v>6.22</v>
      </c>
      <c r="J107" s="17">
        <f t="shared" si="106"/>
        <v>111.96</v>
      </c>
      <c r="K107" s="16">
        <f t="shared" si="107"/>
        <v>0</v>
      </c>
      <c r="L107" s="16">
        <f t="shared" si="108"/>
        <v>0</v>
      </c>
      <c r="M107" s="16">
        <f t="shared" si="109"/>
        <v>0</v>
      </c>
      <c r="N107" s="16">
        <f t="shared" si="110"/>
        <v>0</v>
      </c>
      <c r="O107" s="16">
        <f t="shared" si="111"/>
        <v>111.96</v>
      </c>
    </row>
    <row r="108" spans="1:15" ht="24.95" customHeight="1" x14ac:dyDescent="0.25">
      <c r="A108" s="137"/>
      <c r="B108" s="137"/>
      <c r="C108" s="137"/>
      <c r="D108" s="16" t="s">
        <v>62</v>
      </c>
      <c r="E108" s="16">
        <v>6</v>
      </c>
      <c r="F108" s="16">
        <v>10</v>
      </c>
      <c r="G108" s="16">
        <v>98</v>
      </c>
      <c r="H108" s="16">
        <f t="shared" si="105"/>
        <v>588</v>
      </c>
      <c r="I108" s="16">
        <v>1.9</v>
      </c>
      <c r="J108" s="17">
        <f t="shared" si="106"/>
        <v>1117.2</v>
      </c>
      <c r="K108" s="16">
        <f t="shared" si="107"/>
        <v>0</v>
      </c>
      <c r="L108" s="16">
        <f t="shared" si="108"/>
        <v>1117.2</v>
      </c>
      <c r="M108" s="16">
        <f t="shared" si="109"/>
        <v>0</v>
      </c>
      <c r="N108" s="16">
        <f t="shared" si="110"/>
        <v>0</v>
      </c>
      <c r="O108" s="16">
        <f t="shared" si="111"/>
        <v>0</v>
      </c>
    </row>
    <row r="109" spans="1:15" ht="24.95" customHeight="1" x14ac:dyDescent="0.25">
      <c r="A109" s="137"/>
      <c r="B109" s="137"/>
      <c r="C109" s="137"/>
      <c r="D109" s="16" t="s">
        <v>4</v>
      </c>
      <c r="E109" s="16">
        <v>12</v>
      </c>
      <c r="F109" s="16">
        <v>20</v>
      </c>
      <c r="G109" s="16">
        <v>2</v>
      </c>
      <c r="H109" s="16">
        <f t="shared" si="105"/>
        <v>24</v>
      </c>
      <c r="I109" s="16">
        <v>0.315</v>
      </c>
      <c r="J109" s="17">
        <f t="shared" si="106"/>
        <v>7.5600000000000005</v>
      </c>
      <c r="K109" s="16">
        <f t="shared" si="107"/>
        <v>0</v>
      </c>
      <c r="L109" s="16">
        <f t="shared" si="108"/>
        <v>0</v>
      </c>
      <c r="M109" s="16">
        <f t="shared" si="109"/>
        <v>0</v>
      </c>
      <c r="N109" s="16">
        <f t="shared" si="110"/>
        <v>0</v>
      </c>
      <c r="O109" s="16">
        <f t="shared" si="111"/>
        <v>7.5600000000000005</v>
      </c>
    </row>
    <row r="110" spans="1:15" ht="24.95" customHeight="1" x14ac:dyDescent="0.25">
      <c r="A110" s="137"/>
      <c r="B110" s="138"/>
      <c r="C110" s="138"/>
      <c r="D110" s="16" t="s">
        <v>4</v>
      </c>
      <c r="E110" s="16">
        <v>12</v>
      </c>
      <c r="F110" s="16">
        <v>20</v>
      </c>
      <c r="G110" s="16">
        <v>4</v>
      </c>
      <c r="H110" s="16">
        <f t="shared" ref="H110:H115" si="112">(E110*G110)</f>
        <v>48</v>
      </c>
      <c r="I110" s="16">
        <v>0.315</v>
      </c>
      <c r="J110" s="17">
        <f t="shared" ref="J110:J115" si="113">(H110*I110)</f>
        <v>15.120000000000001</v>
      </c>
      <c r="K110" s="16">
        <f t="shared" ref="K110:K115" si="114">IF(F110=8,J110,0)</f>
        <v>0</v>
      </c>
      <c r="L110" s="16">
        <f t="shared" ref="L110:L115" si="115">IF(F110=10,J110,0)</f>
        <v>0</v>
      </c>
      <c r="M110" s="16">
        <f t="shared" ref="M110:M115" si="116">IF(F110=12,J110,0)</f>
        <v>0</v>
      </c>
      <c r="N110" s="16">
        <f t="shared" ref="N110:N115" si="117">IF(F110=16,J110,0)</f>
        <v>0</v>
      </c>
      <c r="O110" s="16">
        <f t="shared" ref="O110:O115" si="118">IF(F110=20,J110,0)</f>
        <v>15.120000000000001</v>
      </c>
    </row>
    <row r="111" spans="1:15" ht="24.95" customHeight="1" x14ac:dyDescent="0.25">
      <c r="A111" s="137"/>
      <c r="B111" s="136" t="s">
        <v>79</v>
      </c>
      <c r="C111" s="136" t="s">
        <v>65</v>
      </c>
      <c r="D111" s="16" t="s">
        <v>70</v>
      </c>
      <c r="E111" s="16">
        <v>1</v>
      </c>
      <c r="F111" s="16">
        <v>10</v>
      </c>
      <c r="G111" s="16">
        <v>3</v>
      </c>
      <c r="H111" s="16">
        <f t="shared" si="112"/>
        <v>3</v>
      </c>
      <c r="I111" s="16">
        <v>7.3</v>
      </c>
      <c r="J111" s="17">
        <f t="shared" si="113"/>
        <v>21.9</v>
      </c>
      <c r="K111" s="16">
        <f t="shared" si="114"/>
        <v>0</v>
      </c>
      <c r="L111" s="16">
        <f t="shared" si="115"/>
        <v>21.9</v>
      </c>
      <c r="M111" s="16">
        <f t="shared" si="116"/>
        <v>0</v>
      </c>
      <c r="N111" s="16">
        <f t="shared" si="117"/>
        <v>0</v>
      </c>
      <c r="O111" s="16">
        <f t="shared" si="118"/>
        <v>0</v>
      </c>
    </row>
    <row r="112" spans="1:15" ht="24.95" customHeight="1" x14ac:dyDescent="0.25">
      <c r="A112" s="137"/>
      <c r="B112" s="137"/>
      <c r="C112" s="137"/>
      <c r="D112" s="16" t="s">
        <v>49</v>
      </c>
      <c r="E112" s="16">
        <v>1</v>
      </c>
      <c r="F112" s="16">
        <v>20</v>
      </c>
      <c r="G112" s="16">
        <v>3</v>
      </c>
      <c r="H112" s="16">
        <f t="shared" si="112"/>
        <v>3</v>
      </c>
      <c r="I112" s="16">
        <v>7.3</v>
      </c>
      <c r="J112" s="17">
        <f t="shared" si="113"/>
        <v>21.9</v>
      </c>
      <c r="K112" s="16">
        <f t="shared" si="114"/>
        <v>0</v>
      </c>
      <c r="L112" s="16">
        <f t="shared" si="115"/>
        <v>0</v>
      </c>
      <c r="M112" s="16">
        <f t="shared" si="116"/>
        <v>0</v>
      </c>
      <c r="N112" s="16">
        <f t="shared" si="117"/>
        <v>0</v>
      </c>
      <c r="O112" s="16">
        <f t="shared" si="118"/>
        <v>21.9</v>
      </c>
    </row>
    <row r="113" spans="1:19" ht="24.95" customHeight="1" x14ac:dyDescent="0.25">
      <c r="A113" s="137"/>
      <c r="B113" s="137"/>
      <c r="C113" s="137"/>
      <c r="D113" s="16" t="s">
        <v>71</v>
      </c>
      <c r="E113" s="16">
        <v>1</v>
      </c>
      <c r="F113" s="16">
        <v>20</v>
      </c>
      <c r="G113" s="16">
        <v>2</v>
      </c>
      <c r="H113" s="16">
        <f t="shared" si="112"/>
        <v>2</v>
      </c>
      <c r="I113" s="16">
        <v>4.3</v>
      </c>
      <c r="J113" s="17">
        <f t="shared" si="113"/>
        <v>8.6</v>
      </c>
      <c r="K113" s="16">
        <f t="shared" si="114"/>
        <v>0</v>
      </c>
      <c r="L113" s="16">
        <f t="shared" si="115"/>
        <v>0</v>
      </c>
      <c r="M113" s="16">
        <f t="shared" si="116"/>
        <v>0</v>
      </c>
      <c r="N113" s="16">
        <f t="shared" si="117"/>
        <v>0</v>
      </c>
      <c r="O113" s="16">
        <f t="shared" si="118"/>
        <v>8.6</v>
      </c>
    </row>
    <row r="114" spans="1:19" ht="24.95" customHeight="1" x14ac:dyDescent="0.25">
      <c r="A114" s="137"/>
      <c r="B114" s="137"/>
      <c r="C114" s="137"/>
      <c r="D114" s="16" t="s">
        <v>62</v>
      </c>
      <c r="E114" s="16">
        <v>1</v>
      </c>
      <c r="F114" s="16">
        <v>8</v>
      </c>
      <c r="G114" s="16">
        <v>65</v>
      </c>
      <c r="H114" s="16">
        <f t="shared" si="112"/>
        <v>65</v>
      </c>
      <c r="I114" s="16">
        <v>1.5</v>
      </c>
      <c r="J114" s="17">
        <f t="shared" si="113"/>
        <v>97.5</v>
      </c>
      <c r="K114" s="16">
        <f t="shared" si="114"/>
        <v>97.5</v>
      </c>
      <c r="L114" s="16">
        <f t="shared" si="115"/>
        <v>0</v>
      </c>
      <c r="M114" s="16">
        <f t="shared" si="116"/>
        <v>0</v>
      </c>
      <c r="N114" s="16">
        <f t="shared" si="117"/>
        <v>0</v>
      </c>
      <c r="O114" s="16">
        <f t="shared" si="118"/>
        <v>0</v>
      </c>
    </row>
    <row r="115" spans="1:19" ht="24.95" customHeight="1" x14ac:dyDescent="0.25">
      <c r="A115" s="137"/>
      <c r="B115" s="137"/>
      <c r="C115" s="137"/>
      <c r="D115" s="16" t="s">
        <v>50</v>
      </c>
      <c r="E115" s="16">
        <v>1</v>
      </c>
      <c r="F115" s="16">
        <v>20</v>
      </c>
      <c r="G115" s="16">
        <v>2</v>
      </c>
      <c r="H115" s="16">
        <f t="shared" si="112"/>
        <v>2</v>
      </c>
      <c r="I115" s="16">
        <v>0.6</v>
      </c>
      <c r="J115" s="17">
        <f t="shared" si="113"/>
        <v>1.2</v>
      </c>
      <c r="K115" s="16">
        <f t="shared" si="114"/>
        <v>0</v>
      </c>
      <c r="L115" s="16">
        <f t="shared" si="115"/>
        <v>0</v>
      </c>
      <c r="M115" s="16">
        <f t="shared" si="116"/>
        <v>0</v>
      </c>
      <c r="N115" s="16">
        <f t="shared" si="117"/>
        <v>0</v>
      </c>
      <c r="O115" s="16">
        <f t="shared" si="118"/>
        <v>1.2</v>
      </c>
    </row>
    <row r="116" spans="1:19" ht="24.95" customHeight="1" x14ac:dyDescent="0.25">
      <c r="A116" s="137"/>
      <c r="B116" s="137"/>
      <c r="C116" s="137"/>
      <c r="D116" s="16" t="s">
        <v>50</v>
      </c>
      <c r="E116" s="16">
        <v>1</v>
      </c>
      <c r="F116" s="16">
        <v>20</v>
      </c>
      <c r="G116" s="16">
        <v>4</v>
      </c>
      <c r="H116" s="16">
        <f t="shared" ref="H116" si="119">(E116*G116)</f>
        <v>4</v>
      </c>
      <c r="I116" s="16">
        <v>0.6</v>
      </c>
      <c r="J116" s="17">
        <f t="shared" ref="J116" si="120">(H116*I116)</f>
        <v>2.4</v>
      </c>
      <c r="K116" s="16">
        <f t="shared" ref="K116" si="121">IF(F116=8,J116,0)</f>
        <v>0</v>
      </c>
      <c r="L116" s="16">
        <f t="shared" ref="L116" si="122">IF(F116=10,J116,0)</f>
        <v>0</v>
      </c>
      <c r="M116" s="16">
        <f t="shared" ref="M116" si="123">IF(F116=12,J116,0)</f>
        <v>0</v>
      </c>
      <c r="N116" s="16">
        <f t="shared" ref="N116" si="124">IF(F116=16,J116,0)</f>
        <v>0</v>
      </c>
      <c r="O116" s="16">
        <f t="shared" ref="O116" si="125">IF(F116=20,J116,0)</f>
        <v>2.4</v>
      </c>
    </row>
    <row r="117" spans="1:19" ht="24.95" customHeight="1" x14ac:dyDescent="0.25">
      <c r="A117" s="78" t="s">
        <v>99</v>
      </c>
      <c r="B117" s="78" t="s">
        <v>100</v>
      </c>
      <c r="C117" s="78" t="s">
        <v>101</v>
      </c>
      <c r="D117" s="16" t="s">
        <v>99</v>
      </c>
      <c r="E117" s="16">
        <v>1</v>
      </c>
      <c r="F117" s="16">
        <v>10</v>
      </c>
      <c r="G117" s="16">
        <v>222</v>
      </c>
      <c r="H117" s="16">
        <f t="shared" si="56"/>
        <v>222</v>
      </c>
      <c r="I117" s="16">
        <v>2.9</v>
      </c>
      <c r="J117" s="17">
        <f t="shared" si="57"/>
        <v>643.79999999999995</v>
      </c>
      <c r="K117" s="16">
        <f t="shared" si="58"/>
        <v>0</v>
      </c>
      <c r="L117" s="16">
        <f t="shared" si="59"/>
        <v>643.79999999999995</v>
      </c>
      <c r="M117" s="16">
        <f t="shared" si="60"/>
        <v>0</v>
      </c>
      <c r="N117" s="16">
        <f t="shared" si="61"/>
        <v>0</v>
      </c>
      <c r="O117" s="16">
        <f t="shared" si="62"/>
        <v>0</v>
      </c>
    </row>
    <row r="118" spans="1:19" ht="24.95" customHeight="1" x14ac:dyDescent="0.25">
      <c r="A118" s="78"/>
      <c r="B118" s="78"/>
      <c r="C118" s="78"/>
      <c r="D118" s="16" t="s">
        <v>99</v>
      </c>
      <c r="E118" s="16">
        <v>2</v>
      </c>
      <c r="F118" s="16">
        <v>10</v>
      </c>
      <c r="G118" s="16">
        <v>75</v>
      </c>
      <c r="H118" s="16">
        <f t="shared" si="56"/>
        <v>150</v>
      </c>
      <c r="I118" s="16">
        <v>2.9</v>
      </c>
      <c r="J118" s="17">
        <f t="shared" si="57"/>
        <v>435</v>
      </c>
      <c r="K118" s="16">
        <f t="shared" si="58"/>
        <v>0</v>
      </c>
      <c r="L118" s="16">
        <f t="shared" si="59"/>
        <v>435</v>
      </c>
      <c r="M118" s="16">
        <f t="shared" si="60"/>
        <v>0</v>
      </c>
      <c r="N118" s="16">
        <f t="shared" si="61"/>
        <v>0</v>
      </c>
      <c r="O118" s="16">
        <f t="shared" si="62"/>
        <v>0</v>
      </c>
    </row>
    <row r="119" spans="1:19" ht="24.95" customHeight="1" x14ac:dyDescent="0.25">
      <c r="A119" s="136" t="s">
        <v>102</v>
      </c>
      <c r="B119" s="78" t="s">
        <v>104</v>
      </c>
      <c r="C119" s="136" t="s">
        <v>106</v>
      </c>
      <c r="D119" s="16" t="s">
        <v>61</v>
      </c>
      <c r="E119" s="16">
        <v>1</v>
      </c>
      <c r="F119" s="16">
        <v>12</v>
      </c>
      <c r="G119" s="16">
        <v>44</v>
      </c>
      <c r="H119" s="16">
        <f t="shared" si="56"/>
        <v>44</v>
      </c>
      <c r="I119" s="16">
        <v>4.2</v>
      </c>
      <c r="J119" s="17">
        <f t="shared" si="57"/>
        <v>184.8</v>
      </c>
      <c r="K119" s="16">
        <f t="shared" si="58"/>
        <v>0</v>
      </c>
      <c r="L119" s="16">
        <f t="shared" si="59"/>
        <v>0</v>
      </c>
      <c r="M119" s="16">
        <f t="shared" si="60"/>
        <v>184.8</v>
      </c>
      <c r="N119" s="16">
        <f t="shared" si="61"/>
        <v>0</v>
      </c>
      <c r="O119" s="16">
        <f t="shared" si="62"/>
        <v>0</v>
      </c>
      <c r="Q119">
        <v>8710</v>
      </c>
    </row>
    <row r="120" spans="1:19" ht="24.95" customHeight="1" x14ac:dyDescent="0.25">
      <c r="A120" s="137"/>
      <c r="B120" s="78"/>
      <c r="C120" s="137"/>
      <c r="D120" s="16" t="s">
        <v>105</v>
      </c>
      <c r="E120" s="16">
        <v>1</v>
      </c>
      <c r="F120" s="16">
        <v>10</v>
      </c>
      <c r="G120" s="16">
        <v>27</v>
      </c>
      <c r="H120" s="16">
        <f t="shared" si="56"/>
        <v>27</v>
      </c>
      <c r="I120" s="16">
        <v>10</v>
      </c>
      <c r="J120" s="17">
        <f t="shared" si="57"/>
        <v>270</v>
      </c>
      <c r="K120" s="16">
        <f t="shared" si="58"/>
        <v>0</v>
      </c>
      <c r="L120" s="16">
        <f t="shared" si="59"/>
        <v>270</v>
      </c>
      <c r="M120" s="16">
        <f t="shared" si="60"/>
        <v>0</v>
      </c>
      <c r="N120" s="16">
        <f t="shared" si="61"/>
        <v>0</v>
      </c>
      <c r="O120" s="16">
        <f t="shared" si="62"/>
        <v>0</v>
      </c>
      <c r="Q120">
        <v>125</v>
      </c>
    </row>
    <row r="121" spans="1:19" ht="24.95" customHeight="1" x14ac:dyDescent="0.25">
      <c r="A121" s="137"/>
      <c r="B121" s="78"/>
      <c r="C121" s="138"/>
      <c r="D121" s="16" t="s">
        <v>103</v>
      </c>
      <c r="E121" s="16"/>
      <c r="F121" s="16">
        <v>12</v>
      </c>
      <c r="G121" s="16"/>
      <c r="H121" s="16">
        <f>(E121*G121)</f>
        <v>0</v>
      </c>
      <c r="I121" s="16"/>
      <c r="J121" s="16">
        <f>(H121*I121)</f>
        <v>0</v>
      </c>
      <c r="K121" s="16">
        <f>IF(F121=8,J121,0)</f>
        <v>0</v>
      </c>
      <c r="L121" s="16">
        <f>IF(F121=10,J121,0)</f>
        <v>0</v>
      </c>
      <c r="M121" s="16">
        <f>IF(F121=12,J121,0)</f>
        <v>0</v>
      </c>
      <c r="N121" s="16">
        <f>IF(F121=16,J121,0)</f>
        <v>0</v>
      </c>
      <c r="O121" s="16">
        <f>IF(F121=20,J121,0)</f>
        <v>0</v>
      </c>
      <c r="Q121">
        <f>(Q119/Q120)</f>
        <v>69.680000000000007</v>
      </c>
    </row>
    <row r="122" spans="1:19" ht="24.95" customHeight="1" x14ac:dyDescent="0.25">
      <c r="A122" s="137"/>
      <c r="B122" s="78"/>
      <c r="C122" s="136" t="s">
        <v>124</v>
      </c>
      <c r="D122" s="16" t="s">
        <v>61</v>
      </c>
      <c r="E122" s="16">
        <v>1</v>
      </c>
      <c r="F122" s="16">
        <v>12</v>
      </c>
      <c r="G122" s="16">
        <v>88</v>
      </c>
      <c r="H122" s="16">
        <f t="shared" ref="H122:H162" si="126">(E122*G122)</f>
        <v>88</v>
      </c>
      <c r="I122" s="16">
        <v>8.4</v>
      </c>
      <c r="J122" s="16">
        <f t="shared" ref="J122:J158" si="127">(H122*I122)</f>
        <v>739.2</v>
      </c>
      <c r="K122" s="16">
        <f t="shared" ref="K122:K158" si="128">IF(F122=8,J122,0)</f>
        <v>0</v>
      </c>
      <c r="L122" s="16">
        <f t="shared" ref="L122:L158" si="129">IF(F122=10,J122,0)</f>
        <v>0</v>
      </c>
      <c r="M122" s="16">
        <f t="shared" ref="M122:M158" si="130">IF(F122=12,J122,0)</f>
        <v>739.2</v>
      </c>
      <c r="N122" s="16">
        <f t="shared" ref="N122:N158" si="131">IF(F122=16,J122,0)</f>
        <v>0</v>
      </c>
      <c r="O122" s="16">
        <f t="shared" ref="O122:O158" si="132">IF(F122=20,J122,0)</f>
        <v>0</v>
      </c>
    </row>
    <row r="123" spans="1:19" ht="24.95" customHeight="1" x14ac:dyDescent="0.25">
      <c r="A123" s="137"/>
      <c r="B123" s="78"/>
      <c r="C123" s="137"/>
      <c r="D123" s="16" t="s">
        <v>105</v>
      </c>
      <c r="E123" s="16">
        <v>1</v>
      </c>
      <c r="F123" s="16">
        <v>10</v>
      </c>
      <c r="G123" s="16">
        <v>54</v>
      </c>
      <c r="H123" s="16">
        <f t="shared" si="126"/>
        <v>54</v>
      </c>
      <c r="I123" s="16">
        <v>10</v>
      </c>
      <c r="J123" s="16">
        <f t="shared" si="127"/>
        <v>540</v>
      </c>
      <c r="K123" s="16">
        <f t="shared" si="128"/>
        <v>0</v>
      </c>
      <c r="L123" s="16">
        <f t="shared" si="129"/>
        <v>540</v>
      </c>
      <c r="M123" s="16">
        <f t="shared" si="130"/>
        <v>0</v>
      </c>
      <c r="N123" s="16">
        <f t="shared" si="131"/>
        <v>0</v>
      </c>
      <c r="O123" s="16">
        <f t="shared" si="132"/>
        <v>0</v>
      </c>
    </row>
    <row r="124" spans="1:19" ht="24.95" customHeight="1" x14ac:dyDescent="0.25">
      <c r="A124" s="137"/>
      <c r="B124" s="78"/>
      <c r="C124" s="138"/>
      <c r="D124" s="16" t="s">
        <v>103</v>
      </c>
      <c r="E124" s="16"/>
      <c r="F124" s="16">
        <v>12</v>
      </c>
      <c r="G124" s="16"/>
      <c r="H124" s="16">
        <f t="shared" si="126"/>
        <v>0</v>
      </c>
      <c r="I124" s="16"/>
      <c r="J124" s="16">
        <f t="shared" si="127"/>
        <v>0</v>
      </c>
      <c r="K124" s="16">
        <f t="shared" si="128"/>
        <v>0</v>
      </c>
      <c r="L124" s="16">
        <f t="shared" si="129"/>
        <v>0</v>
      </c>
      <c r="M124" s="16">
        <f t="shared" si="130"/>
        <v>0</v>
      </c>
      <c r="N124" s="16">
        <f t="shared" si="131"/>
        <v>0</v>
      </c>
      <c r="O124" s="16">
        <f t="shared" si="132"/>
        <v>0</v>
      </c>
      <c r="S124">
        <v>6.89</v>
      </c>
    </row>
    <row r="125" spans="1:19" ht="24.95" customHeight="1" x14ac:dyDescent="0.25">
      <c r="A125" s="137"/>
      <c r="B125" s="78"/>
      <c r="C125" s="136" t="s">
        <v>107</v>
      </c>
      <c r="D125" s="16" t="s">
        <v>61</v>
      </c>
      <c r="E125" s="16">
        <v>1</v>
      </c>
      <c r="F125" s="16">
        <v>12</v>
      </c>
      <c r="G125" s="16">
        <v>71</v>
      </c>
      <c r="H125" s="16">
        <f t="shared" si="126"/>
        <v>71</v>
      </c>
      <c r="I125" s="16">
        <v>3</v>
      </c>
      <c r="J125" s="17">
        <f t="shared" si="127"/>
        <v>213</v>
      </c>
      <c r="K125" s="16">
        <f t="shared" si="128"/>
        <v>0</v>
      </c>
      <c r="L125" s="16">
        <f t="shared" si="129"/>
        <v>0</v>
      </c>
      <c r="M125" s="16">
        <f t="shared" si="130"/>
        <v>213</v>
      </c>
      <c r="N125" s="16">
        <f t="shared" si="131"/>
        <v>0</v>
      </c>
      <c r="O125" s="16">
        <f t="shared" si="132"/>
        <v>0</v>
      </c>
    </row>
    <row r="126" spans="1:19" ht="24.95" customHeight="1" x14ac:dyDescent="0.25">
      <c r="A126" s="137"/>
      <c r="B126" s="78"/>
      <c r="C126" s="137"/>
      <c r="D126" s="16" t="s">
        <v>105</v>
      </c>
      <c r="E126" s="16">
        <v>1</v>
      </c>
      <c r="F126" s="16">
        <v>10</v>
      </c>
      <c r="G126" s="16">
        <v>13</v>
      </c>
      <c r="H126" s="16">
        <f t="shared" si="126"/>
        <v>13</v>
      </c>
      <c r="I126" s="16">
        <v>10</v>
      </c>
      <c r="J126" s="17">
        <f t="shared" si="127"/>
        <v>130</v>
      </c>
      <c r="K126" s="16">
        <f t="shared" si="128"/>
        <v>0</v>
      </c>
      <c r="L126" s="16">
        <f t="shared" si="129"/>
        <v>130</v>
      </c>
      <c r="M126" s="16">
        <f t="shared" si="130"/>
        <v>0</v>
      </c>
      <c r="N126" s="16">
        <f t="shared" si="131"/>
        <v>0</v>
      </c>
      <c r="O126" s="16">
        <f t="shared" si="132"/>
        <v>0</v>
      </c>
    </row>
    <row r="127" spans="1:19" ht="24.95" customHeight="1" x14ac:dyDescent="0.25">
      <c r="A127" s="137"/>
      <c r="B127" s="78"/>
      <c r="C127" s="138"/>
      <c r="D127" s="16" t="s">
        <v>103</v>
      </c>
      <c r="E127" s="16"/>
      <c r="F127" s="16">
        <v>12</v>
      </c>
      <c r="G127" s="16"/>
      <c r="H127" s="16">
        <f>(E127*G127)</f>
        <v>0</v>
      </c>
      <c r="I127" s="16"/>
      <c r="J127" s="16">
        <f>(H127*I127)</f>
        <v>0</v>
      </c>
      <c r="K127" s="16">
        <f>IF(F127=8,J127,0)</f>
        <v>0</v>
      </c>
      <c r="L127" s="16">
        <f>IF(F127=10,J127,0)</f>
        <v>0</v>
      </c>
      <c r="M127" s="16">
        <f>IF(F127=12,J127,0)</f>
        <v>0</v>
      </c>
      <c r="N127" s="16">
        <f>IF(F127=16,J127,0)</f>
        <v>0</v>
      </c>
      <c r="O127" s="16">
        <f>IF(F127=20,J127,0)</f>
        <v>0</v>
      </c>
    </row>
    <row r="128" spans="1:19" ht="24.95" customHeight="1" x14ac:dyDescent="0.25">
      <c r="A128" s="137"/>
      <c r="B128" s="78"/>
      <c r="C128" s="136" t="s">
        <v>108</v>
      </c>
      <c r="D128" s="16" t="s">
        <v>61</v>
      </c>
      <c r="E128" s="16">
        <v>1</v>
      </c>
      <c r="F128" s="16">
        <v>12</v>
      </c>
      <c r="G128" s="16">
        <v>71</v>
      </c>
      <c r="H128" s="16">
        <f t="shared" si="126"/>
        <v>71</v>
      </c>
      <c r="I128" s="16">
        <v>3</v>
      </c>
      <c r="J128" s="16">
        <f t="shared" si="127"/>
        <v>213</v>
      </c>
      <c r="K128" s="16">
        <f t="shared" si="128"/>
        <v>0</v>
      </c>
      <c r="L128" s="16">
        <f t="shared" si="129"/>
        <v>0</v>
      </c>
      <c r="M128" s="16">
        <f t="shared" si="130"/>
        <v>213</v>
      </c>
      <c r="N128" s="16">
        <f t="shared" si="131"/>
        <v>0</v>
      </c>
      <c r="O128" s="16">
        <f t="shared" si="132"/>
        <v>0</v>
      </c>
      <c r="S128">
        <v>0.45</v>
      </c>
    </row>
    <row r="129" spans="1:19" ht="24.95" customHeight="1" x14ac:dyDescent="0.25">
      <c r="A129" s="137"/>
      <c r="B129" s="78"/>
      <c r="C129" s="137"/>
      <c r="D129" s="16" t="s">
        <v>105</v>
      </c>
      <c r="E129" s="16">
        <v>1</v>
      </c>
      <c r="F129" s="16">
        <v>10</v>
      </c>
      <c r="G129" s="16">
        <v>13</v>
      </c>
      <c r="H129" s="16">
        <f t="shared" si="126"/>
        <v>13</v>
      </c>
      <c r="I129" s="16">
        <v>10</v>
      </c>
      <c r="J129" s="16">
        <f t="shared" si="127"/>
        <v>130</v>
      </c>
      <c r="K129" s="16">
        <f t="shared" si="128"/>
        <v>0</v>
      </c>
      <c r="L129" s="16">
        <f t="shared" si="129"/>
        <v>130</v>
      </c>
      <c r="M129" s="16">
        <f t="shared" si="130"/>
        <v>0</v>
      </c>
      <c r="N129" s="16">
        <f t="shared" si="131"/>
        <v>0</v>
      </c>
      <c r="O129" s="16">
        <f t="shared" si="132"/>
        <v>0</v>
      </c>
      <c r="Q129">
        <v>2.5099999999999998</v>
      </c>
    </row>
    <row r="130" spans="1:19" ht="24.95" customHeight="1" x14ac:dyDescent="0.25">
      <c r="A130" s="137"/>
      <c r="B130" s="78"/>
      <c r="C130" s="138"/>
      <c r="D130" s="16" t="s">
        <v>103</v>
      </c>
      <c r="E130" s="16"/>
      <c r="F130" s="16">
        <v>12</v>
      </c>
      <c r="G130" s="16"/>
      <c r="H130" s="16">
        <f t="shared" si="126"/>
        <v>0</v>
      </c>
      <c r="I130" s="16"/>
      <c r="J130" s="16">
        <f t="shared" si="127"/>
        <v>0</v>
      </c>
      <c r="K130" s="16">
        <f t="shared" si="128"/>
        <v>0</v>
      </c>
      <c r="L130" s="16">
        <f t="shared" si="129"/>
        <v>0</v>
      </c>
      <c r="M130" s="16">
        <f t="shared" si="130"/>
        <v>0</v>
      </c>
      <c r="N130" s="16">
        <f t="shared" si="131"/>
        <v>0</v>
      </c>
      <c r="O130" s="16">
        <f t="shared" si="132"/>
        <v>0</v>
      </c>
      <c r="Q130">
        <v>0.3</v>
      </c>
    </row>
    <row r="131" spans="1:19" ht="24.95" customHeight="1" x14ac:dyDescent="0.25">
      <c r="A131" s="137"/>
      <c r="B131" s="78"/>
      <c r="C131" s="136" t="s">
        <v>125</v>
      </c>
      <c r="D131" s="16" t="s">
        <v>61</v>
      </c>
      <c r="E131" s="16">
        <v>1</v>
      </c>
      <c r="F131" s="16">
        <v>12</v>
      </c>
      <c r="G131" s="16">
        <v>88</v>
      </c>
      <c r="H131" s="16">
        <f t="shared" si="126"/>
        <v>88</v>
      </c>
      <c r="I131" s="16">
        <v>8.4</v>
      </c>
      <c r="J131" s="17">
        <f t="shared" si="127"/>
        <v>739.2</v>
      </c>
      <c r="K131" s="16">
        <f t="shared" si="128"/>
        <v>0</v>
      </c>
      <c r="L131" s="16">
        <f t="shared" si="129"/>
        <v>0</v>
      </c>
      <c r="M131" s="16">
        <f t="shared" si="130"/>
        <v>739.2</v>
      </c>
      <c r="N131" s="16">
        <f t="shared" si="131"/>
        <v>0</v>
      </c>
      <c r="O131" s="16">
        <f t="shared" si="132"/>
        <v>0</v>
      </c>
    </row>
    <row r="132" spans="1:19" ht="24.95" customHeight="1" x14ac:dyDescent="0.25">
      <c r="A132" s="137"/>
      <c r="B132" s="78"/>
      <c r="C132" s="137"/>
      <c r="D132" s="16" t="s">
        <v>105</v>
      </c>
      <c r="E132" s="16">
        <v>1</v>
      </c>
      <c r="F132" s="16">
        <v>10</v>
      </c>
      <c r="G132" s="16">
        <v>43</v>
      </c>
      <c r="H132" s="16">
        <f t="shared" si="126"/>
        <v>43</v>
      </c>
      <c r="I132" s="16">
        <v>7</v>
      </c>
      <c r="J132" s="17">
        <f t="shared" si="127"/>
        <v>301</v>
      </c>
      <c r="K132" s="16">
        <f t="shared" si="128"/>
        <v>0</v>
      </c>
      <c r="L132" s="16">
        <f t="shared" si="129"/>
        <v>301</v>
      </c>
      <c r="M132" s="16">
        <f t="shared" si="130"/>
        <v>0</v>
      </c>
      <c r="N132" s="16">
        <f t="shared" si="131"/>
        <v>0</v>
      </c>
      <c r="O132" s="16">
        <f t="shared" si="132"/>
        <v>0</v>
      </c>
    </row>
    <row r="133" spans="1:19" ht="24.95" customHeight="1" x14ac:dyDescent="0.25">
      <c r="A133" s="137"/>
      <c r="B133" s="78"/>
      <c r="C133" s="138"/>
      <c r="D133" s="16" t="s">
        <v>103</v>
      </c>
      <c r="E133" s="16"/>
      <c r="F133" s="16">
        <v>12</v>
      </c>
      <c r="G133" s="16"/>
      <c r="H133" s="16">
        <f>(E133*G133)</f>
        <v>0</v>
      </c>
      <c r="I133" s="16"/>
      <c r="J133" s="16">
        <f>(H133*I133)</f>
        <v>0</v>
      </c>
      <c r="K133" s="16">
        <f>IF(F133=8,J133,0)</f>
        <v>0</v>
      </c>
      <c r="L133" s="16">
        <f>IF(F133=10,J133,0)</f>
        <v>0</v>
      </c>
      <c r="M133" s="16">
        <f>IF(F133=12,J133,0)</f>
        <v>0</v>
      </c>
      <c r="N133" s="16">
        <f>IF(F133=16,J133,0)</f>
        <v>0</v>
      </c>
      <c r="O133" s="16">
        <f>IF(F133=20,J133,0)</f>
        <v>0</v>
      </c>
    </row>
    <row r="134" spans="1:19" ht="24.95" customHeight="1" x14ac:dyDescent="0.25">
      <c r="A134" s="137"/>
      <c r="B134" s="78"/>
      <c r="C134" s="136" t="s">
        <v>109</v>
      </c>
      <c r="D134" s="16" t="s">
        <v>61</v>
      </c>
      <c r="E134" s="16">
        <v>1</v>
      </c>
      <c r="F134" s="16">
        <v>12</v>
      </c>
      <c r="G134" s="16">
        <v>44</v>
      </c>
      <c r="H134" s="16">
        <f t="shared" ref="H134:H136" si="133">(E134*G134)</f>
        <v>44</v>
      </c>
      <c r="I134" s="16">
        <v>4.2</v>
      </c>
      <c r="J134" s="16">
        <f t="shared" ref="J134:J136" si="134">(H134*I134)</f>
        <v>184.8</v>
      </c>
      <c r="K134" s="16">
        <f t="shared" ref="K134:K136" si="135">IF(F134=8,J134,0)</f>
        <v>0</v>
      </c>
      <c r="L134" s="16">
        <f t="shared" ref="L134:L136" si="136">IF(F134=10,J134,0)</f>
        <v>0</v>
      </c>
      <c r="M134" s="16">
        <f t="shared" ref="M134:M136" si="137">IF(F134=12,J134,0)</f>
        <v>184.8</v>
      </c>
      <c r="N134" s="16">
        <f t="shared" ref="N134:N136" si="138">IF(F134=16,J134,0)</f>
        <v>0</v>
      </c>
      <c r="O134" s="16">
        <f t="shared" ref="O134:O136" si="139">IF(F134=20,J134,0)</f>
        <v>0</v>
      </c>
    </row>
    <row r="135" spans="1:19" ht="24.95" customHeight="1" x14ac:dyDescent="0.25">
      <c r="A135" s="137"/>
      <c r="B135" s="78"/>
      <c r="C135" s="137"/>
      <c r="D135" s="16" t="s">
        <v>105</v>
      </c>
      <c r="E135" s="16">
        <v>1</v>
      </c>
      <c r="F135" s="16">
        <v>10</v>
      </c>
      <c r="G135" s="16">
        <v>27</v>
      </c>
      <c r="H135" s="16">
        <f t="shared" si="133"/>
        <v>27</v>
      </c>
      <c r="I135" s="16">
        <v>10</v>
      </c>
      <c r="J135" s="16">
        <f t="shared" si="134"/>
        <v>270</v>
      </c>
      <c r="K135" s="16">
        <f t="shared" si="135"/>
        <v>0</v>
      </c>
      <c r="L135" s="16">
        <f t="shared" si="136"/>
        <v>270</v>
      </c>
      <c r="M135" s="16">
        <f t="shared" si="137"/>
        <v>0</v>
      </c>
      <c r="N135" s="16">
        <f t="shared" si="138"/>
        <v>0</v>
      </c>
      <c r="O135" s="16">
        <f t="shared" si="139"/>
        <v>0</v>
      </c>
    </row>
    <row r="136" spans="1:19" ht="24.95" customHeight="1" x14ac:dyDescent="0.25">
      <c r="A136" s="137"/>
      <c r="B136" s="78"/>
      <c r="C136" s="138"/>
      <c r="D136" s="16" t="s">
        <v>103</v>
      </c>
      <c r="E136" s="16"/>
      <c r="F136" s="16">
        <v>12</v>
      </c>
      <c r="G136" s="16"/>
      <c r="H136" s="16">
        <f t="shared" si="133"/>
        <v>0</v>
      </c>
      <c r="I136" s="16"/>
      <c r="J136" s="16">
        <f t="shared" si="134"/>
        <v>0</v>
      </c>
      <c r="K136" s="16">
        <f t="shared" si="135"/>
        <v>0</v>
      </c>
      <c r="L136" s="16">
        <f t="shared" si="136"/>
        <v>0</v>
      </c>
      <c r="M136" s="16">
        <f t="shared" si="137"/>
        <v>0</v>
      </c>
      <c r="N136" s="16">
        <f t="shared" si="138"/>
        <v>0</v>
      </c>
      <c r="O136" s="16">
        <f t="shared" si="139"/>
        <v>0</v>
      </c>
      <c r="Q136">
        <v>7340</v>
      </c>
      <c r="S136">
        <v>6.89</v>
      </c>
    </row>
    <row r="137" spans="1:19" ht="24.95" customHeight="1" x14ac:dyDescent="0.25">
      <c r="A137" s="137"/>
      <c r="B137" s="78" t="s">
        <v>118</v>
      </c>
      <c r="C137" s="136" t="s">
        <v>110</v>
      </c>
      <c r="D137" s="16" t="s">
        <v>61</v>
      </c>
      <c r="E137" s="16">
        <v>1</v>
      </c>
      <c r="F137" s="16">
        <v>8</v>
      </c>
      <c r="G137" s="16">
        <v>7</v>
      </c>
      <c r="H137" s="16">
        <f t="shared" ref="H137:H138" si="140">(E137*G137)</f>
        <v>7</v>
      </c>
      <c r="I137" s="16">
        <v>4.2</v>
      </c>
      <c r="J137" s="17">
        <f t="shared" ref="J137:J138" si="141">(H137*I137)</f>
        <v>29.400000000000002</v>
      </c>
      <c r="K137" s="16">
        <f t="shared" ref="K137:K138" si="142">IF(F137=8,J137,0)</f>
        <v>29.400000000000002</v>
      </c>
      <c r="L137" s="16">
        <f t="shared" ref="L137:L138" si="143">IF(F137=10,J137,0)</f>
        <v>0</v>
      </c>
      <c r="M137" s="16">
        <f t="shared" ref="M137:M138" si="144">IF(F137=12,J137,0)</f>
        <v>0</v>
      </c>
      <c r="N137" s="16">
        <f t="shared" ref="N137:N138" si="145">IF(F137=16,J137,0)</f>
        <v>0</v>
      </c>
      <c r="O137" s="16">
        <f t="shared" ref="O137:O138" si="146">IF(F137=20,J137,0)</f>
        <v>0</v>
      </c>
    </row>
    <row r="138" spans="1:19" ht="24.95" customHeight="1" x14ac:dyDescent="0.25">
      <c r="A138" s="137"/>
      <c r="B138" s="78"/>
      <c r="C138" s="137"/>
      <c r="D138" s="16" t="s">
        <v>105</v>
      </c>
      <c r="E138" s="16">
        <v>1</v>
      </c>
      <c r="F138" s="16">
        <v>8</v>
      </c>
      <c r="G138" s="16">
        <v>27</v>
      </c>
      <c r="H138" s="16">
        <f t="shared" si="140"/>
        <v>27</v>
      </c>
      <c r="I138" s="16">
        <v>1.3</v>
      </c>
      <c r="J138" s="17">
        <f t="shared" si="141"/>
        <v>35.1</v>
      </c>
      <c r="K138" s="16">
        <f t="shared" si="142"/>
        <v>35.1</v>
      </c>
      <c r="L138" s="16">
        <f t="shared" si="143"/>
        <v>0</v>
      </c>
      <c r="M138" s="16">
        <f t="shared" si="144"/>
        <v>0</v>
      </c>
      <c r="N138" s="16">
        <f t="shared" si="145"/>
        <v>0</v>
      </c>
      <c r="O138" s="16">
        <f t="shared" si="146"/>
        <v>0</v>
      </c>
    </row>
    <row r="139" spans="1:19" ht="24.95" customHeight="1" x14ac:dyDescent="0.25">
      <c r="A139" s="137"/>
      <c r="B139" s="78"/>
      <c r="C139" s="136" t="s">
        <v>111</v>
      </c>
      <c r="D139" s="16" t="s">
        <v>61</v>
      </c>
      <c r="E139" s="16">
        <v>1</v>
      </c>
      <c r="F139" s="16">
        <v>8</v>
      </c>
      <c r="G139" s="16">
        <v>7</v>
      </c>
      <c r="H139" s="16">
        <f t="shared" ref="H139:H142" si="147">(E139*G139)</f>
        <v>7</v>
      </c>
      <c r="I139" s="16">
        <v>4.2</v>
      </c>
      <c r="J139" s="16">
        <f t="shared" ref="J139:J142" si="148">(H139*I139)</f>
        <v>29.400000000000002</v>
      </c>
      <c r="K139" s="16">
        <f t="shared" ref="K139:K142" si="149">IF(F139=8,J139,0)</f>
        <v>29.400000000000002</v>
      </c>
      <c r="L139" s="16">
        <f t="shared" ref="L139:L142" si="150">IF(F139=10,J139,0)</f>
        <v>0</v>
      </c>
      <c r="M139" s="16">
        <f t="shared" ref="M139:M142" si="151">IF(F139=12,J139,0)</f>
        <v>0</v>
      </c>
      <c r="N139" s="16">
        <f t="shared" ref="N139:N142" si="152">IF(F139=16,J139,0)</f>
        <v>0</v>
      </c>
      <c r="O139" s="16">
        <f t="shared" ref="O139:O142" si="153">IF(F139=20,J139,0)</f>
        <v>0</v>
      </c>
    </row>
    <row r="140" spans="1:19" ht="24.95" customHeight="1" x14ac:dyDescent="0.25">
      <c r="A140" s="137"/>
      <c r="B140" s="78"/>
      <c r="C140" s="137"/>
      <c r="D140" s="16" t="s">
        <v>105</v>
      </c>
      <c r="E140" s="16">
        <v>1</v>
      </c>
      <c r="F140" s="16">
        <v>8</v>
      </c>
      <c r="G140" s="16">
        <v>27</v>
      </c>
      <c r="H140" s="16">
        <f t="shared" si="147"/>
        <v>27</v>
      </c>
      <c r="I140" s="16">
        <v>1.3</v>
      </c>
      <c r="J140" s="16">
        <f t="shared" si="148"/>
        <v>35.1</v>
      </c>
      <c r="K140" s="16">
        <f t="shared" si="149"/>
        <v>35.1</v>
      </c>
      <c r="L140" s="16">
        <f t="shared" si="150"/>
        <v>0</v>
      </c>
      <c r="M140" s="16">
        <f t="shared" si="151"/>
        <v>0</v>
      </c>
      <c r="N140" s="16">
        <f t="shared" si="152"/>
        <v>0</v>
      </c>
      <c r="O140" s="16">
        <f t="shared" si="153"/>
        <v>0</v>
      </c>
    </row>
    <row r="141" spans="1:19" ht="24.95" customHeight="1" x14ac:dyDescent="0.25">
      <c r="A141" s="137"/>
      <c r="B141" s="78"/>
      <c r="C141" s="136" t="s">
        <v>112</v>
      </c>
      <c r="D141" s="16" t="s">
        <v>61</v>
      </c>
      <c r="E141" s="16">
        <v>1</v>
      </c>
      <c r="F141" s="16">
        <v>8</v>
      </c>
      <c r="G141" s="16">
        <v>7</v>
      </c>
      <c r="H141" s="16">
        <f t="shared" si="147"/>
        <v>7</v>
      </c>
      <c r="I141" s="16">
        <v>4.2</v>
      </c>
      <c r="J141" s="17">
        <f t="shared" si="148"/>
        <v>29.400000000000002</v>
      </c>
      <c r="K141" s="16">
        <f t="shared" si="149"/>
        <v>29.400000000000002</v>
      </c>
      <c r="L141" s="16">
        <f t="shared" si="150"/>
        <v>0</v>
      </c>
      <c r="M141" s="16">
        <f t="shared" si="151"/>
        <v>0</v>
      </c>
      <c r="N141" s="16">
        <f t="shared" si="152"/>
        <v>0</v>
      </c>
      <c r="O141" s="16">
        <f t="shared" si="153"/>
        <v>0</v>
      </c>
    </row>
    <row r="142" spans="1:19" ht="24.95" customHeight="1" x14ac:dyDescent="0.25">
      <c r="A142" s="137"/>
      <c r="B142" s="78"/>
      <c r="C142" s="137"/>
      <c r="D142" s="16" t="s">
        <v>105</v>
      </c>
      <c r="E142" s="16">
        <v>1</v>
      </c>
      <c r="F142" s="16">
        <v>8</v>
      </c>
      <c r="G142" s="16">
        <v>27</v>
      </c>
      <c r="H142" s="16">
        <f t="shared" si="147"/>
        <v>27</v>
      </c>
      <c r="I142" s="16">
        <v>1.3</v>
      </c>
      <c r="J142" s="17">
        <f t="shared" si="148"/>
        <v>35.1</v>
      </c>
      <c r="K142" s="16">
        <f t="shared" si="149"/>
        <v>35.1</v>
      </c>
      <c r="L142" s="16">
        <f t="shared" si="150"/>
        <v>0</v>
      </c>
      <c r="M142" s="16">
        <f t="shared" si="151"/>
        <v>0</v>
      </c>
      <c r="N142" s="16">
        <f t="shared" si="152"/>
        <v>0</v>
      </c>
      <c r="O142" s="16">
        <f t="shared" si="153"/>
        <v>0</v>
      </c>
    </row>
    <row r="143" spans="1:19" ht="24.95" customHeight="1" x14ac:dyDescent="0.25">
      <c r="A143" s="137"/>
      <c r="B143" s="78"/>
      <c r="C143" s="136" t="s">
        <v>113</v>
      </c>
      <c r="D143" s="16" t="s">
        <v>61</v>
      </c>
      <c r="E143" s="16">
        <v>1</v>
      </c>
      <c r="F143" s="16">
        <v>8</v>
      </c>
      <c r="G143" s="16">
        <v>7</v>
      </c>
      <c r="H143" s="16">
        <f t="shared" ref="H143:H146" si="154">(E143*G143)</f>
        <v>7</v>
      </c>
      <c r="I143" s="16">
        <v>3</v>
      </c>
      <c r="J143" s="16">
        <f t="shared" ref="J143:J146" si="155">(H143*I143)</f>
        <v>21</v>
      </c>
      <c r="K143" s="16">
        <f t="shared" ref="K143:K146" si="156">IF(F143=8,J143,0)</f>
        <v>21</v>
      </c>
      <c r="L143" s="16">
        <f t="shared" ref="L143:L146" si="157">IF(F143=10,J143,0)</f>
        <v>0</v>
      </c>
      <c r="M143" s="16">
        <f t="shared" ref="M143:M146" si="158">IF(F143=12,J143,0)</f>
        <v>0</v>
      </c>
      <c r="N143" s="16">
        <f t="shared" ref="N143:N146" si="159">IF(F143=16,J143,0)</f>
        <v>0</v>
      </c>
      <c r="O143" s="16">
        <f t="shared" ref="O143:O146" si="160">IF(F143=20,J143,0)</f>
        <v>0</v>
      </c>
      <c r="S143">
        <v>0.45</v>
      </c>
    </row>
    <row r="144" spans="1:19" ht="24.95" customHeight="1" x14ac:dyDescent="0.25">
      <c r="A144" s="137"/>
      <c r="B144" s="78"/>
      <c r="C144" s="137"/>
      <c r="D144" s="16" t="s">
        <v>105</v>
      </c>
      <c r="E144" s="16">
        <v>1</v>
      </c>
      <c r="F144" s="16">
        <v>8</v>
      </c>
      <c r="G144" s="16">
        <v>13</v>
      </c>
      <c r="H144" s="16">
        <f t="shared" si="154"/>
        <v>13</v>
      </c>
      <c r="I144" s="16">
        <v>1.3</v>
      </c>
      <c r="J144" s="16">
        <f t="shared" si="155"/>
        <v>16.900000000000002</v>
      </c>
      <c r="K144" s="16">
        <f t="shared" si="156"/>
        <v>16.900000000000002</v>
      </c>
      <c r="L144" s="16">
        <f t="shared" si="157"/>
        <v>0</v>
      </c>
      <c r="M144" s="16">
        <f t="shared" si="158"/>
        <v>0</v>
      </c>
      <c r="N144" s="16">
        <f t="shared" si="159"/>
        <v>0</v>
      </c>
      <c r="O144" s="16">
        <f t="shared" si="160"/>
        <v>0</v>
      </c>
      <c r="Q144">
        <v>2.5099999999999998</v>
      </c>
    </row>
    <row r="145" spans="1:19" ht="24.95" customHeight="1" x14ac:dyDescent="0.25">
      <c r="A145" s="137"/>
      <c r="B145" s="78"/>
      <c r="C145" s="136" t="s">
        <v>114</v>
      </c>
      <c r="D145" s="16" t="s">
        <v>61</v>
      </c>
      <c r="E145" s="16">
        <v>1</v>
      </c>
      <c r="F145" s="16">
        <v>8</v>
      </c>
      <c r="G145" s="16">
        <v>7</v>
      </c>
      <c r="H145" s="16">
        <f t="shared" si="154"/>
        <v>7</v>
      </c>
      <c r="I145" s="16">
        <v>3</v>
      </c>
      <c r="J145" s="17">
        <f t="shared" si="155"/>
        <v>21</v>
      </c>
      <c r="K145" s="16">
        <f t="shared" si="156"/>
        <v>21</v>
      </c>
      <c r="L145" s="16">
        <f t="shared" si="157"/>
        <v>0</v>
      </c>
      <c r="M145" s="16">
        <f t="shared" si="158"/>
        <v>0</v>
      </c>
      <c r="N145" s="16">
        <f t="shared" si="159"/>
        <v>0</v>
      </c>
      <c r="O145" s="16">
        <f t="shared" si="160"/>
        <v>0</v>
      </c>
    </row>
    <row r="146" spans="1:19" ht="24.95" customHeight="1" x14ac:dyDescent="0.25">
      <c r="A146" s="137"/>
      <c r="B146" s="78"/>
      <c r="C146" s="137"/>
      <c r="D146" s="16" t="s">
        <v>105</v>
      </c>
      <c r="E146" s="16">
        <v>1</v>
      </c>
      <c r="F146" s="16">
        <v>8</v>
      </c>
      <c r="G146" s="16">
        <v>13</v>
      </c>
      <c r="H146" s="16">
        <f t="shared" si="154"/>
        <v>13</v>
      </c>
      <c r="I146" s="16">
        <v>1.3</v>
      </c>
      <c r="J146" s="17">
        <f t="shared" si="155"/>
        <v>16.900000000000002</v>
      </c>
      <c r="K146" s="16">
        <f t="shared" si="156"/>
        <v>16.900000000000002</v>
      </c>
      <c r="L146" s="16">
        <f t="shared" si="157"/>
        <v>0</v>
      </c>
      <c r="M146" s="16">
        <f t="shared" si="158"/>
        <v>0</v>
      </c>
      <c r="N146" s="16">
        <f t="shared" si="159"/>
        <v>0</v>
      </c>
      <c r="O146" s="16">
        <f t="shared" si="160"/>
        <v>0</v>
      </c>
    </row>
    <row r="147" spans="1:19" ht="24.95" customHeight="1" x14ac:dyDescent="0.25">
      <c r="A147" s="137"/>
      <c r="B147" s="78"/>
      <c r="C147" s="136" t="s">
        <v>115</v>
      </c>
      <c r="D147" s="16" t="s">
        <v>61</v>
      </c>
      <c r="E147" s="16">
        <v>1</v>
      </c>
      <c r="F147" s="16">
        <v>8</v>
      </c>
      <c r="G147" s="16">
        <v>7</v>
      </c>
      <c r="H147" s="16">
        <f t="shared" ref="H147:H150" si="161">(E147*G147)</f>
        <v>7</v>
      </c>
      <c r="I147" s="16">
        <v>4.4000000000000004</v>
      </c>
      <c r="J147" s="16">
        <f t="shared" ref="J147:J150" si="162">(H147*I147)</f>
        <v>30.800000000000004</v>
      </c>
      <c r="K147" s="16">
        <f t="shared" ref="K147:K150" si="163">IF(F147=8,J147,0)</f>
        <v>30.800000000000004</v>
      </c>
      <c r="L147" s="16">
        <f t="shared" ref="L147:L150" si="164">IF(F147=10,J147,0)</f>
        <v>0</v>
      </c>
      <c r="M147" s="16">
        <f t="shared" ref="M147:M150" si="165">IF(F147=12,J147,0)</f>
        <v>0</v>
      </c>
      <c r="N147" s="16">
        <f t="shared" ref="N147:N150" si="166">IF(F147=16,J147,0)</f>
        <v>0</v>
      </c>
      <c r="O147" s="16">
        <f t="shared" ref="O147:O150" si="167">IF(F147=20,J147,0)</f>
        <v>0</v>
      </c>
    </row>
    <row r="148" spans="1:19" ht="24.95" customHeight="1" x14ac:dyDescent="0.25">
      <c r="A148" s="137"/>
      <c r="B148" s="78"/>
      <c r="C148" s="137"/>
      <c r="D148" s="16" t="s">
        <v>105</v>
      </c>
      <c r="E148" s="16">
        <v>1</v>
      </c>
      <c r="F148" s="16">
        <v>8</v>
      </c>
      <c r="G148" s="16">
        <v>21</v>
      </c>
      <c r="H148" s="16">
        <f t="shared" si="161"/>
        <v>21</v>
      </c>
      <c r="I148" s="16">
        <v>1.3</v>
      </c>
      <c r="J148" s="16">
        <f t="shared" si="162"/>
        <v>27.3</v>
      </c>
      <c r="K148" s="16">
        <f t="shared" si="163"/>
        <v>27.3</v>
      </c>
      <c r="L148" s="16">
        <f t="shared" si="164"/>
        <v>0</v>
      </c>
      <c r="M148" s="16">
        <f t="shared" si="165"/>
        <v>0</v>
      </c>
      <c r="N148" s="16">
        <f t="shared" si="166"/>
        <v>0</v>
      </c>
      <c r="O148" s="16">
        <f t="shared" si="167"/>
        <v>0</v>
      </c>
    </row>
    <row r="149" spans="1:19" ht="24.95" customHeight="1" x14ac:dyDescent="0.25">
      <c r="A149" s="137"/>
      <c r="B149" s="78"/>
      <c r="C149" s="136" t="s">
        <v>116</v>
      </c>
      <c r="D149" s="16" t="s">
        <v>61</v>
      </c>
      <c r="E149" s="16">
        <v>1</v>
      </c>
      <c r="F149" s="16">
        <v>8</v>
      </c>
      <c r="G149" s="16">
        <v>7</v>
      </c>
      <c r="H149" s="16">
        <f t="shared" si="161"/>
        <v>7</v>
      </c>
      <c r="I149" s="16">
        <v>4.4000000000000004</v>
      </c>
      <c r="J149" s="17">
        <f t="shared" si="162"/>
        <v>30.800000000000004</v>
      </c>
      <c r="K149" s="16">
        <f t="shared" si="163"/>
        <v>30.800000000000004</v>
      </c>
      <c r="L149" s="16">
        <f t="shared" si="164"/>
        <v>0</v>
      </c>
      <c r="M149" s="16">
        <f t="shared" si="165"/>
        <v>0</v>
      </c>
      <c r="N149" s="16">
        <f t="shared" si="166"/>
        <v>0</v>
      </c>
      <c r="O149" s="16">
        <f t="shared" si="167"/>
        <v>0</v>
      </c>
    </row>
    <row r="150" spans="1:19" ht="24.95" customHeight="1" x14ac:dyDescent="0.25">
      <c r="A150" s="137"/>
      <c r="B150" s="78"/>
      <c r="C150" s="137"/>
      <c r="D150" s="16" t="s">
        <v>105</v>
      </c>
      <c r="E150" s="16">
        <v>1</v>
      </c>
      <c r="F150" s="16">
        <v>8</v>
      </c>
      <c r="G150" s="16">
        <v>22</v>
      </c>
      <c r="H150" s="16">
        <f t="shared" si="161"/>
        <v>22</v>
      </c>
      <c r="I150" s="16">
        <v>1.3</v>
      </c>
      <c r="J150" s="17">
        <f t="shared" si="162"/>
        <v>28.6</v>
      </c>
      <c r="K150" s="16">
        <f t="shared" si="163"/>
        <v>28.6</v>
      </c>
      <c r="L150" s="16">
        <f t="shared" si="164"/>
        <v>0</v>
      </c>
      <c r="M150" s="16">
        <f t="shared" si="165"/>
        <v>0</v>
      </c>
      <c r="N150" s="16">
        <f t="shared" si="166"/>
        <v>0</v>
      </c>
      <c r="O150" s="16">
        <f t="shared" si="167"/>
        <v>0</v>
      </c>
    </row>
    <row r="151" spans="1:19" ht="24.95" customHeight="1" x14ac:dyDescent="0.25">
      <c r="A151" s="137"/>
      <c r="B151" s="78"/>
      <c r="C151" s="136" t="s">
        <v>117</v>
      </c>
      <c r="D151" s="16" t="s">
        <v>61</v>
      </c>
      <c r="E151" s="16">
        <v>1</v>
      </c>
      <c r="F151" s="16">
        <v>8</v>
      </c>
      <c r="G151" s="16">
        <v>7</v>
      </c>
      <c r="H151" s="16">
        <f t="shared" ref="H151:H152" si="168">(E151*G151)</f>
        <v>7</v>
      </c>
      <c r="I151" s="16">
        <v>4.2</v>
      </c>
      <c r="J151" s="16">
        <f t="shared" ref="J151:J152" si="169">(H151*I151)</f>
        <v>29.400000000000002</v>
      </c>
      <c r="K151" s="16">
        <f t="shared" ref="K151:K152" si="170">IF(F151=8,J151,0)</f>
        <v>29.400000000000002</v>
      </c>
      <c r="L151" s="16">
        <f t="shared" ref="L151:L152" si="171">IF(F151=10,J151,0)</f>
        <v>0</v>
      </c>
      <c r="M151" s="16">
        <f t="shared" ref="M151:M152" si="172">IF(F151=12,J151,0)</f>
        <v>0</v>
      </c>
      <c r="N151" s="16">
        <f t="shared" ref="N151:N152" si="173">IF(F151=16,J151,0)</f>
        <v>0</v>
      </c>
      <c r="O151" s="16">
        <f t="shared" ref="O151:O152" si="174">IF(F151=20,J151,0)</f>
        <v>0</v>
      </c>
      <c r="S151">
        <v>0.45</v>
      </c>
    </row>
    <row r="152" spans="1:19" ht="24.95" customHeight="1" x14ac:dyDescent="0.25">
      <c r="A152" s="137"/>
      <c r="B152" s="78"/>
      <c r="C152" s="137"/>
      <c r="D152" s="16" t="s">
        <v>105</v>
      </c>
      <c r="E152" s="16">
        <v>1</v>
      </c>
      <c r="F152" s="16">
        <v>8</v>
      </c>
      <c r="G152" s="16">
        <v>27</v>
      </c>
      <c r="H152" s="16">
        <f t="shared" si="168"/>
        <v>27</v>
      </c>
      <c r="I152" s="16">
        <v>1.3</v>
      </c>
      <c r="J152" s="16">
        <f t="shared" si="169"/>
        <v>35.1</v>
      </c>
      <c r="K152" s="16">
        <f t="shared" si="170"/>
        <v>35.1</v>
      </c>
      <c r="L152" s="16">
        <f t="shared" si="171"/>
        <v>0</v>
      </c>
      <c r="M152" s="16">
        <f t="shared" si="172"/>
        <v>0</v>
      </c>
      <c r="N152" s="16">
        <f t="shared" si="173"/>
        <v>0</v>
      </c>
      <c r="O152" s="16">
        <f t="shared" si="174"/>
        <v>0</v>
      </c>
      <c r="Q152">
        <v>2.5099999999999998</v>
      </c>
    </row>
    <row r="153" spans="1:19" ht="24.95" customHeight="1" x14ac:dyDescent="0.25">
      <c r="A153" s="78" t="s">
        <v>119</v>
      </c>
      <c r="B153" s="78" t="s">
        <v>120</v>
      </c>
      <c r="C153" s="136" t="s">
        <v>121</v>
      </c>
      <c r="D153" s="16" t="s">
        <v>122</v>
      </c>
      <c r="E153" s="16">
        <v>1</v>
      </c>
      <c r="F153" s="16">
        <v>8</v>
      </c>
      <c r="G153" s="16">
        <v>27</v>
      </c>
      <c r="H153" s="16">
        <f t="shared" si="126"/>
        <v>27</v>
      </c>
      <c r="I153" s="16">
        <v>26</v>
      </c>
      <c r="J153" s="16">
        <f t="shared" si="127"/>
        <v>702</v>
      </c>
      <c r="K153" s="16">
        <f t="shared" si="128"/>
        <v>702</v>
      </c>
      <c r="L153" s="16">
        <f t="shared" si="129"/>
        <v>0</v>
      </c>
      <c r="M153" s="16">
        <f t="shared" si="130"/>
        <v>0</v>
      </c>
      <c r="N153" s="16">
        <f t="shared" si="131"/>
        <v>0</v>
      </c>
      <c r="O153" s="16">
        <f t="shared" si="132"/>
        <v>0</v>
      </c>
      <c r="Q153">
        <v>0.3</v>
      </c>
    </row>
    <row r="154" spans="1:19" ht="24.95" customHeight="1" x14ac:dyDescent="0.25">
      <c r="A154" s="78"/>
      <c r="B154" s="78"/>
      <c r="C154" s="137"/>
      <c r="D154" s="16" t="s">
        <v>123</v>
      </c>
      <c r="E154" s="16">
        <v>1</v>
      </c>
      <c r="F154" s="16">
        <v>8</v>
      </c>
      <c r="G154" s="16">
        <v>112</v>
      </c>
      <c r="H154" s="16">
        <f t="shared" si="126"/>
        <v>112</v>
      </c>
      <c r="I154" s="16">
        <v>7.8</v>
      </c>
      <c r="J154" s="16">
        <f t="shared" si="127"/>
        <v>873.6</v>
      </c>
      <c r="K154" s="16">
        <f t="shared" si="128"/>
        <v>873.6</v>
      </c>
      <c r="L154" s="16">
        <f t="shared" si="129"/>
        <v>0</v>
      </c>
      <c r="M154" s="16">
        <f t="shared" si="130"/>
        <v>0</v>
      </c>
      <c r="N154" s="16">
        <f t="shared" si="131"/>
        <v>0</v>
      </c>
      <c r="O154" s="16">
        <f t="shared" si="132"/>
        <v>0</v>
      </c>
      <c r="Q154">
        <v>0.41</v>
      </c>
    </row>
    <row r="155" spans="1:19" ht="24.95" customHeight="1" x14ac:dyDescent="0.25">
      <c r="A155" s="134" t="s">
        <v>161</v>
      </c>
      <c r="B155" s="146" t="s">
        <v>162</v>
      </c>
      <c r="C155" s="136" t="s">
        <v>175</v>
      </c>
      <c r="D155" s="16" t="s">
        <v>70</v>
      </c>
      <c r="E155" s="16">
        <v>1</v>
      </c>
      <c r="F155" s="16">
        <v>10</v>
      </c>
      <c r="G155" s="16">
        <v>30</v>
      </c>
      <c r="H155" s="16">
        <f t="shared" si="126"/>
        <v>30</v>
      </c>
      <c r="I155" s="16">
        <v>1</v>
      </c>
      <c r="J155" s="17">
        <f t="shared" si="127"/>
        <v>30</v>
      </c>
      <c r="K155" s="16">
        <f t="shared" si="128"/>
        <v>0</v>
      </c>
      <c r="L155" s="16">
        <f t="shared" si="129"/>
        <v>30</v>
      </c>
      <c r="M155" s="16">
        <f t="shared" si="130"/>
        <v>0</v>
      </c>
      <c r="N155" s="16">
        <f t="shared" si="131"/>
        <v>0</v>
      </c>
      <c r="O155" s="16">
        <f t="shared" si="132"/>
        <v>0</v>
      </c>
    </row>
    <row r="156" spans="1:19" ht="24.95" customHeight="1" x14ac:dyDescent="0.25">
      <c r="A156" s="135"/>
      <c r="B156" s="147"/>
      <c r="C156" s="138"/>
      <c r="D156" s="16" t="s">
        <v>49</v>
      </c>
      <c r="E156" s="16">
        <v>1</v>
      </c>
      <c r="F156" s="16">
        <v>10</v>
      </c>
      <c r="G156" s="16">
        <v>5</v>
      </c>
      <c r="H156" s="16">
        <f t="shared" si="126"/>
        <v>5</v>
      </c>
      <c r="I156" s="16">
        <v>7</v>
      </c>
      <c r="J156" s="17">
        <f t="shared" si="127"/>
        <v>35</v>
      </c>
      <c r="K156" s="16">
        <f t="shared" si="128"/>
        <v>0</v>
      </c>
      <c r="L156" s="16">
        <f t="shared" si="129"/>
        <v>35</v>
      </c>
      <c r="M156" s="16">
        <f t="shared" si="130"/>
        <v>0</v>
      </c>
      <c r="N156" s="16">
        <f t="shared" si="131"/>
        <v>0</v>
      </c>
      <c r="O156" s="16">
        <f t="shared" si="132"/>
        <v>0</v>
      </c>
    </row>
    <row r="157" spans="1:19" ht="24.95" customHeight="1" x14ac:dyDescent="0.25">
      <c r="A157" s="135"/>
      <c r="B157" s="147"/>
      <c r="C157" s="136" t="s">
        <v>179</v>
      </c>
      <c r="D157" s="16" t="s">
        <v>71</v>
      </c>
      <c r="E157" s="16">
        <v>1</v>
      </c>
      <c r="F157" s="16">
        <v>10</v>
      </c>
      <c r="G157" s="16">
        <v>4</v>
      </c>
      <c r="H157" s="16">
        <f t="shared" si="126"/>
        <v>4</v>
      </c>
      <c r="I157" s="16">
        <v>2.2000000000000002</v>
      </c>
      <c r="J157" s="17">
        <f t="shared" si="127"/>
        <v>8.8000000000000007</v>
      </c>
      <c r="K157" s="16">
        <f t="shared" si="128"/>
        <v>0</v>
      </c>
      <c r="L157" s="16">
        <f t="shared" si="129"/>
        <v>8.8000000000000007</v>
      </c>
      <c r="M157" s="16">
        <f t="shared" si="130"/>
        <v>0</v>
      </c>
      <c r="N157" s="16">
        <f t="shared" si="131"/>
        <v>0</v>
      </c>
      <c r="O157" s="16">
        <f t="shared" si="132"/>
        <v>0</v>
      </c>
    </row>
    <row r="158" spans="1:19" ht="24.95" customHeight="1" x14ac:dyDescent="0.25">
      <c r="A158" s="135"/>
      <c r="B158" s="147"/>
      <c r="C158" s="138"/>
      <c r="D158" s="16" t="s">
        <v>62</v>
      </c>
      <c r="E158" s="16">
        <v>1</v>
      </c>
      <c r="F158" s="16">
        <v>10</v>
      </c>
      <c r="G158" s="16">
        <v>10</v>
      </c>
      <c r="H158" s="16">
        <f t="shared" si="126"/>
        <v>10</v>
      </c>
      <c r="I158" s="16">
        <v>0.75</v>
      </c>
      <c r="J158" s="17">
        <f t="shared" si="127"/>
        <v>7.5</v>
      </c>
      <c r="K158" s="16">
        <f t="shared" si="128"/>
        <v>0</v>
      </c>
      <c r="L158" s="16">
        <f t="shared" si="129"/>
        <v>7.5</v>
      </c>
      <c r="M158" s="16">
        <f t="shared" si="130"/>
        <v>0</v>
      </c>
      <c r="N158" s="16">
        <f t="shared" si="131"/>
        <v>0</v>
      </c>
      <c r="O158" s="16">
        <f t="shared" si="132"/>
        <v>0</v>
      </c>
    </row>
    <row r="159" spans="1:19" ht="24.95" customHeight="1" x14ac:dyDescent="0.25">
      <c r="A159" s="135"/>
      <c r="B159" s="147"/>
      <c r="C159" s="136" t="s">
        <v>180</v>
      </c>
      <c r="D159" s="16" t="s">
        <v>178</v>
      </c>
      <c r="E159" s="16">
        <v>1</v>
      </c>
      <c r="F159" s="16">
        <v>10</v>
      </c>
      <c r="G159" s="16">
        <v>6</v>
      </c>
      <c r="H159" s="16">
        <f t="shared" si="126"/>
        <v>6</v>
      </c>
      <c r="I159" s="16">
        <v>3.6</v>
      </c>
      <c r="J159" s="17">
        <f t="shared" ref="J159:J162" si="175">(H159*I159)</f>
        <v>21.6</v>
      </c>
      <c r="K159" s="16">
        <f t="shared" ref="K159:K162" si="176">IF(F159=8,J159,0)</f>
        <v>0</v>
      </c>
      <c r="L159" s="16">
        <f t="shared" ref="L159:L162" si="177">IF(F159=10,J159,0)</f>
        <v>21.6</v>
      </c>
      <c r="M159" s="16">
        <f t="shared" ref="M159:M162" si="178">IF(F159=12,J159,0)</f>
        <v>0</v>
      </c>
      <c r="N159" s="16">
        <f t="shared" ref="N159:N162" si="179">IF(F159=16,J159,0)</f>
        <v>0</v>
      </c>
      <c r="O159" s="16">
        <f t="shared" ref="O159:O162" si="180">IF(F159=20,J159,0)</f>
        <v>0</v>
      </c>
    </row>
    <row r="160" spans="1:19" ht="24.95" customHeight="1" x14ac:dyDescent="0.25">
      <c r="A160" s="135"/>
      <c r="B160" s="147"/>
      <c r="C160" s="138"/>
      <c r="D160" s="16" t="s">
        <v>62</v>
      </c>
      <c r="E160" s="16">
        <v>1</v>
      </c>
      <c r="F160" s="16">
        <v>10</v>
      </c>
      <c r="G160" s="16">
        <v>16</v>
      </c>
      <c r="H160" s="16">
        <f t="shared" si="126"/>
        <v>16</v>
      </c>
      <c r="I160" s="16">
        <v>1.6</v>
      </c>
      <c r="J160" s="17">
        <f t="shared" si="175"/>
        <v>25.6</v>
      </c>
      <c r="K160" s="16">
        <f t="shared" si="176"/>
        <v>0</v>
      </c>
      <c r="L160" s="16">
        <f t="shared" si="177"/>
        <v>25.6</v>
      </c>
      <c r="M160" s="16">
        <f t="shared" si="178"/>
        <v>0</v>
      </c>
      <c r="N160" s="16">
        <f t="shared" si="179"/>
        <v>0</v>
      </c>
      <c r="O160" s="16">
        <f t="shared" si="180"/>
        <v>0</v>
      </c>
    </row>
    <row r="161" spans="1:15" ht="24.95" customHeight="1" x14ac:dyDescent="0.25">
      <c r="A161" s="135"/>
      <c r="B161" s="147"/>
      <c r="C161" s="136" t="s">
        <v>176</v>
      </c>
      <c r="D161" s="16" t="s">
        <v>178</v>
      </c>
      <c r="E161" s="16">
        <v>1</v>
      </c>
      <c r="F161" s="16">
        <v>10</v>
      </c>
      <c r="G161" s="16">
        <v>6</v>
      </c>
      <c r="H161" s="16">
        <f t="shared" si="126"/>
        <v>6</v>
      </c>
      <c r="I161" s="16">
        <v>6.8</v>
      </c>
      <c r="J161" s="17">
        <f t="shared" si="175"/>
        <v>40.799999999999997</v>
      </c>
      <c r="K161" s="16">
        <f t="shared" si="176"/>
        <v>0</v>
      </c>
      <c r="L161" s="16">
        <f t="shared" si="177"/>
        <v>40.799999999999997</v>
      </c>
      <c r="M161" s="16">
        <f t="shared" si="178"/>
        <v>0</v>
      </c>
      <c r="N161" s="16">
        <f t="shared" si="179"/>
        <v>0</v>
      </c>
      <c r="O161" s="16">
        <f t="shared" si="180"/>
        <v>0</v>
      </c>
    </row>
    <row r="162" spans="1:15" ht="24.95" customHeight="1" x14ac:dyDescent="0.25">
      <c r="A162" s="135"/>
      <c r="B162" s="147"/>
      <c r="C162" s="137"/>
      <c r="D162" s="16" t="s">
        <v>62</v>
      </c>
      <c r="E162" s="16">
        <v>1</v>
      </c>
      <c r="F162" s="16">
        <v>10</v>
      </c>
      <c r="G162" s="16">
        <v>30</v>
      </c>
      <c r="H162" s="16">
        <f t="shared" si="126"/>
        <v>30</v>
      </c>
      <c r="I162" s="16">
        <v>1.6</v>
      </c>
      <c r="J162" s="17">
        <f t="shared" si="175"/>
        <v>48</v>
      </c>
      <c r="K162" s="16">
        <f t="shared" si="176"/>
        <v>0</v>
      </c>
      <c r="L162" s="16">
        <f t="shared" si="177"/>
        <v>48</v>
      </c>
      <c r="M162" s="16">
        <f t="shared" si="178"/>
        <v>0</v>
      </c>
      <c r="N162" s="16">
        <f t="shared" si="179"/>
        <v>0</v>
      </c>
      <c r="O162" s="16">
        <f t="shared" si="180"/>
        <v>0</v>
      </c>
    </row>
    <row r="163" spans="1:15" ht="24.95" customHeight="1" x14ac:dyDescent="0.25">
      <c r="A163" s="149"/>
      <c r="B163" s="148"/>
      <c r="C163" s="138"/>
      <c r="D163" s="16" t="s">
        <v>181</v>
      </c>
      <c r="E163" s="16">
        <v>1</v>
      </c>
      <c r="F163" s="16">
        <v>10</v>
      </c>
      <c r="G163" s="16">
        <v>10</v>
      </c>
      <c r="H163" s="16">
        <f t="shared" ref="H163" si="181">(E163*G163)</f>
        <v>10</v>
      </c>
      <c r="I163" s="16">
        <v>1.08</v>
      </c>
      <c r="J163" s="17">
        <f t="shared" ref="J163" si="182">(H163*I163)</f>
        <v>10.8</v>
      </c>
      <c r="K163" s="16">
        <f t="shared" ref="K163" si="183">IF(F163=8,J163,0)</f>
        <v>0</v>
      </c>
      <c r="L163" s="16">
        <f t="shared" ref="L163" si="184">IF(F163=10,J163,0)</f>
        <v>10.8</v>
      </c>
      <c r="M163" s="16">
        <f t="shared" ref="M163" si="185">IF(F163=12,J163,0)</f>
        <v>0</v>
      </c>
      <c r="N163" s="16">
        <f t="shared" ref="N163" si="186">IF(F163=16,J163,0)</f>
        <v>0</v>
      </c>
      <c r="O163" s="16">
        <f t="shared" ref="O163" si="187">IF(F163=20,J163,0)</f>
        <v>0</v>
      </c>
    </row>
    <row r="164" spans="1:15" ht="24.95" customHeight="1" x14ac:dyDescent="0.25">
      <c r="A164" s="134"/>
      <c r="B164" s="134"/>
      <c r="C164" s="134"/>
      <c r="D164" s="134"/>
      <c r="E164" s="134"/>
      <c r="F164" s="134"/>
      <c r="G164" s="139" t="s">
        <v>51</v>
      </c>
      <c r="H164" s="140"/>
      <c r="I164" s="140"/>
      <c r="J164" s="141"/>
      <c r="K164" s="45">
        <f>SUM(K3:K163)</f>
        <v>5305.0000000000018</v>
      </c>
      <c r="L164" s="51">
        <f>SUM(L3:L163)</f>
        <v>4711.2400000000016</v>
      </c>
      <c r="M164" s="51">
        <f>SUM(M3:M163)</f>
        <v>2588.9700000000003</v>
      </c>
      <c r="N164" s="51">
        <f>SUM(N3:N163)</f>
        <v>891.69999999999993</v>
      </c>
      <c r="O164" s="51">
        <f>SUM(O3:O163)</f>
        <v>971.53</v>
      </c>
    </row>
    <row r="165" spans="1:15" ht="24.95" customHeight="1" x14ac:dyDescent="0.25">
      <c r="A165" s="135"/>
      <c r="B165" s="135"/>
      <c r="C165" s="135"/>
      <c r="D165" s="135"/>
      <c r="E165" s="135"/>
      <c r="F165" s="135"/>
      <c r="G165" s="139" t="s">
        <v>52</v>
      </c>
      <c r="H165" s="140"/>
      <c r="I165" s="140"/>
      <c r="J165" s="141"/>
      <c r="K165" s="45">
        <v>0.39</v>
      </c>
      <c r="L165" s="51">
        <v>0.62</v>
      </c>
      <c r="M165" s="51">
        <v>0.89</v>
      </c>
      <c r="N165" s="51">
        <v>1.58</v>
      </c>
      <c r="O165" s="51">
        <v>2.4700000000000002</v>
      </c>
    </row>
    <row r="166" spans="1:15" ht="24.95" customHeight="1" x14ac:dyDescent="0.25">
      <c r="A166" s="135"/>
      <c r="B166" s="135"/>
      <c r="C166" s="135"/>
      <c r="D166" s="135"/>
      <c r="E166" s="135"/>
      <c r="F166" s="135"/>
      <c r="G166" s="139" t="s">
        <v>53</v>
      </c>
      <c r="H166" s="140"/>
      <c r="I166" s="140"/>
      <c r="J166" s="141"/>
      <c r="K166" s="51">
        <f>(K164*K165)</f>
        <v>2068.9500000000007</v>
      </c>
      <c r="L166" s="51">
        <f>(L164*L165)</f>
        <v>2920.968800000001</v>
      </c>
      <c r="M166" s="51">
        <f>(M164*M165)</f>
        <v>2304.1833000000001</v>
      </c>
      <c r="N166" s="51">
        <f>(N164*N165)</f>
        <v>1408.886</v>
      </c>
      <c r="O166" s="51">
        <f>(O164*O165)</f>
        <v>2399.6791000000003</v>
      </c>
    </row>
    <row r="167" spans="1:15" ht="24.95" customHeight="1" x14ac:dyDescent="0.25">
      <c r="A167" s="135"/>
      <c r="B167" s="135"/>
      <c r="C167" s="135"/>
      <c r="D167" s="135"/>
      <c r="E167" s="135"/>
      <c r="F167" s="135"/>
      <c r="G167" s="139" t="s">
        <v>54</v>
      </c>
      <c r="H167" s="140"/>
      <c r="I167" s="140"/>
      <c r="J167" s="141"/>
      <c r="K167" s="51">
        <f>SUM(K166:O166)</f>
        <v>11102.667200000004</v>
      </c>
      <c r="L167" s="142" t="s">
        <v>55</v>
      </c>
      <c r="M167" s="143"/>
      <c r="N167" s="143"/>
      <c r="O167" s="144"/>
    </row>
    <row r="168" spans="1:15" x14ac:dyDescent="0.25">
      <c r="C168" s="54"/>
    </row>
    <row r="169" spans="1:15" x14ac:dyDescent="0.25">
      <c r="C169" s="18"/>
    </row>
    <row r="170" spans="1:15" x14ac:dyDescent="0.25">
      <c r="C170" s="18"/>
    </row>
    <row r="171" spans="1:15" x14ac:dyDescent="0.25">
      <c r="C171" s="18"/>
    </row>
  </sheetData>
  <dataConsolidate/>
  <mergeCells count="80">
    <mergeCell ref="C159:C160"/>
    <mergeCell ref="C161:C163"/>
    <mergeCell ref="B155:B163"/>
    <mergeCell ref="A155:A163"/>
    <mergeCell ref="C153:C154"/>
    <mergeCell ref="C149:C150"/>
    <mergeCell ref="C151:C152"/>
    <mergeCell ref="C155:C156"/>
    <mergeCell ref="C157:C158"/>
    <mergeCell ref="C78:C84"/>
    <mergeCell ref="B78:B84"/>
    <mergeCell ref="C119:C121"/>
    <mergeCell ref="C122:C124"/>
    <mergeCell ref="B105:B110"/>
    <mergeCell ref="C105:C110"/>
    <mergeCell ref="B111:B116"/>
    <mergeCell ref="C111:C116"/>
    <mergeCell ref="B85:B91"/>
    <mergeCell ref="B119:B136"/>
    <mergeCell ref="C125:C127"/>
    <mergeCell ref="C128:C130"/>
    <mergeCell ref="C131:C133"/>
    <mergeCell ref="C134:C136"/>
    <mergeCell ref="A1:O1"/>
    <mergeCell ref="B3:B7"/>
    <mergeCell ref="C25:C33"/>
    <mergeCell ref="B25:B33"/>
    <mergeCell ref="B52:B56"/>
    <mergeCell ref="C52:C56"/>
    <mergeCell ref="A3:A14"/>
    <mergeCell ref="B15:B17"/>
    <mergeCell ref="C15:C17"/>
    <mergeCell ref="A15:A19"/>
    <mergeCell ref="C18:C19"/>
    <mergeCell ref="B18:B19"/>
    <mergeCell ref="C3:C4"/>
    <mergeCell ref="C5:C7"/>
    <mergeCell ref="C8:C9"/>
    <mergeCell ref="A20:A116"/>
    <mergeCell ref="G166:J166"/>
    <mergeCell ref="G167:J167"/>
    <mergeCell ref="L167:O167"/>
    <mergeCell ref="C10:C12"/>
    <mergeCell ref="C13:C14"/>
    <mergeCell ref="C20:C24"/>
    <mergeCell ref="C34:C38"/>
    <mergeCell ref="C39:C45"/>
    <mergeCell ref="C85:C91"/>
    <mergeCell ref="C92:C98"/>
    <mergeCell ref="C46:C51"/>
    <mergeCell ref="C57:C63"/>
    <mergeCell ref="C64:C70"/>
    <mergeCell ref="C71:C77"/>
    <mergeCell ref="G164:J164"/>
    <mergeCell ref="G165:J165"/>
    <mergeCell ref="B8:B14"/>
    <mergeCell ref="B57:B63"/>
    <mergeCell ref="B64:B70"/>
    <mergeCell ref="B71:B77"/>
    <mergeCell ref="B92:B98"/>
    <mergeCell ref="B20:B24"/>
    <mergeCell ref="B34:B38"/>
    <mergeCell ref="B39:B45"/>
    <mergeCell ref="B46:B51"/>
    <mergeCell ref="A164:F167"/>
    <mergeCell ref="B99:B104"/>
    <mergeCell ref="C99:C104"/>
    <mergeCell ref="B117:B118"/>
    <mergeCell ref="C117:C118"/>
    <mergeCell ref="A117:A118"/>
    <mergeCell ref="B137:B152"/>
    <mergeCell ref="A119:A152"/>
    <mergeCell ref="C139:C140"/>
    <mergeCell ref="C141:C142"/>
    <mergeCell ref="C143:C144"/>
    <mergeCell ref="C145:C146"/>
    <mergeCell ref="C147:C148"/>
    <mergeCell ref="C137:C138"/>
    <mergeCell ref="A153:A154"/>
    <mergeCell ref="B153:B154"/>
  </mergeCells>
  <pageMargins left="0.7" right="0.7" top="0.75" bottom="0.75" header="0.3" footer="0.3"/>
  <pageSetup paperSize="9" scale="90" orientation="landscape" horizontalDpi="300" verticalDpi="0" r:id="rId1"/>
  <headerFooter>
    <oddHeader>&amp;L&amp;G</oddHeader>
    <oddFooter>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Abstract</vt:lpstr>
      <vt:lpstr>MB</vt:lpstr>
      <vt:lpstr>BBD</vt:lpstr>
      <vt:lpstr>BBD!Print_Area</vt:lpstr>
      <vt:lpstr>MB!Print_Area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</cp:lastModifiedBy>
  <cp:lastPrinted>2024-06-10T17:33:13Z</cp:lastPrinted>
  <dcterms:created xsi:type="dcterms:W3CDTF">2024-06-05T05:26:17Z</dcterms:created>
  <dcterms:modified xsi:type="dcterms:W3CDTF">2024-06-10T17:40:52Z</dcterms:modified>
</cp:coreProperties>
</file>