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580"/>
  </bookViews>
  <sheets>
    <sheet name="Sheet1" sheetId="1" r:id="rId1"/>
    <sheet name="Sheet2" sheetId="2" r:id="rId2"/>
    <sheet name="Sheet3" sheetId="3" r:id="rId3"/>
  </sheets>
  <definedNames>
    <definedName name="A">Sheet1!$F$23</definedName>
    <definedName name="B_START">Sheet1!$F$17</definedName>
    <definedName name="B_STOP">Sheet1!$F$18</definedName>
    <definedName name="CC">Sheet1!$F$31</definedName>
    <definedName name="CFB">Sheet1!$F$10</definedName>
    <definedName name="CONV_T">Sheet1!$F$41</definedName>
    <definedName name="CS">Sheet1!$D$29</definedName>
    <definedName name="CT">Sheet1!$F$34</definedName>
    <definedName name="DB">Sheet1!$F$14</definedName>
    <definedName name="DE">Sheet1!$F$15</definedName>
    <definedName name="DT_CONV">Sheet1!$F$38</definedName>
    <definedName name="DT_HSUM">Sheet1!$F$46</definedName>
    <definedName name="DT_HSUM_Z">Sheet1!$F$74</definedName>
    <definedName name="F">Sheet1!$F$9</definedName>
    <definedName name="FE">Sheet1!$F$13</definedName>
    <definedName name="FOP_ROW">Sheet1!$F$20</definedName>
    <definedName name="HC">Sheet1!$F$21</definedName>
    <definedName name="HSUM_T">Sheet1!$F$53</definedName>
    <definedName name="N_DDR">Sheet1!$F$16</definedName>
    <definedName name="N_IFFT">Sheet1!$F$12</definedName>
    <definedName name="NS">Sheet1!$F$19</definedName>
    <definedName name="Overlap">Sheet1!$F$11</definedName>
    <definedName name="P">Sheet1!$F$22</definedName>
    <definedName name="ST">Sheet1!$F$50</definedName>
    <definedName name="ST_Z">Sheet1!$F$82</definedName>
  </definedNames>
  <calcPr calcId="145621"/>
</workbook>
</file>

<file path=xl/calcChain.xml><?xml version="1.0" encoding="utf-8"?>
<calcChain xmlns="http://schemas.openxmlformats.org/spreadsheetml/2006/main">
  <c r="F85" i="1" l="1"/>
  <c r="F14" i="1"/>
  <c r="F82" i="1" l="1"/>
  <c r="F9" i="1" l="1"/>
  <c r="F50" i="1" l="1"/>
  <c r="F96" i="1"/>
  <c r="F97" i="1" s="1"/>
  <c r="F46" i="1" l="1"/>
  <c r="F53" i="1" s="1"/>
  <c r="F74" i="1"/>
  <c r="F91" i="1" s="1"/>
  <c r="F38" i="1"/>
  <c r="D29" i="1"/>
  <c r="F31" i="1" s="1"/>
  <c r="F34" i="1" s="1"/>
  <c r="F41" i="1" l="1"/>
  <c r="F59" i="1" s="1"/>
  <c r="F94" i="1" s="1"/>
</calcChain>
</file>

<file path=xl/sharedStrings.xml><?xml version="1.0" encoding="utf-8"?>
<sst xmlns="http://schemas.openxmlformats.org/spreadsheetml/2006/main" count="112" uniqueCount="89">
  <si>
    <t>FDAS Processing Time Calculator</t>
  </si>
  <si>
    <t>Convolution Processing Time</t>
  </si>
  <si>
    <t>Hz</t>
  </si>
  <si>
    <t>Bins</t>
  </si>
  <si>
    <t>Convoluted FOP Bins (CFB)</t>
  </si>
  <si>
    <t>IFFTs</t>
  </si>
  <si>
    <t xml:space="preserve">Convolution time (CT) = </t>
  </si>
  <si>
    <t>seconds</t>
  </si>
  <si>
    <t>cycles</t>
  </si>
  <si>
    <t>segments</t>
  </si>
  <si>
    <t>Bits/sec</t>
  </si>
  <si>
    <t>DDR Bandwdith (DB)</t>
  </si>
  <si>
    <t>DDR Efficiency (DE)</t>
  </si>
  <si>
    <t>Number of DDRs for FOP (N_DDR)</t>
  </si>
  <si>
    <t>Core Clock Frequency (F)</t>
  </si>
  <si>
    <t>= (CFB)/(1024 - Overlap +1)</t>
  </si>
  <si>
    <t>= (Pipeline for one Convolution/CS) + [(1024 points) * (42 FOP Rows/N-IFFT)]</t>
  </si>
  <si>
    <t>Each filter generates two FOP Rows due to Conjugate and there are 84 FOP rows generated usning filters, hence 84/2 = 42 FOP Rows)</t>
  </si>
  <si>
    <t xml:space="preserve"> = (CS*CT)*(1/F)</t>
  </si>
  <si>
    <t>1 = 100% efficiency</t>
  </si>
  <si>
    <t>= [(32 bit pwr value * 85 FOP Rows) * (CFB/FE)]/(N_DDR * DB * DE)</t>
  </si>
  <si>
    <t>Convolution Segments (CS) =</t>
  </si>
  <si>
    <t>Number of Cycles for each Convolution (CC) =</t>
  </si>
  <si>
    <t>Harmonic Summing Time</t>
  </si>
  <si>
    <t>SEED Start Bin for Harmonic Summing (B_START)</t>
  </si>
  <si>
    <t>SEED Stop Bin for Harmonic Summing (B_STOP)</t>
  </si>
  <si>
    <t>Rows</t>
  </si>
  <si>
    <t>HSUM FOP Rows Analysed (FOP_ROW)</t>
  </si>
  <si>
    <t>HSUM Harmonics summing Cols (HC)</t>
  </si>
  <si>
    <t xml:space="preserve"> Cols</t>
  </si>
  <si>
    <t>FOP Word Efficiency (FE)</t>
  </si>
  <si>
    <t>Defines how much of each FOP word stored in SDRAM contains data</t>
  </si>
  <si>
    <t>Convolution Time</t>
  </si>
  <si>
    <t>FOP Reading Time from SDRAM</t>
  </si>
  <si>
    <t>FOP Writing Time to SDRAM</t>
  </si>
  <si>
    <t>= [(32 bit power value * FOP_ROW) * (B_STOP- B_START) * HC/FE)]/ [(N_DDR * DB * DE)]</t>
  </si>
  <si>
    <t>Slopes</t>
  </si>
  <si>
    <t>Number of HSUM Summers (NS)</t>
  </si>
  <si>
    <t>HSUM Orbital Accn Ambiguity Slopes (A)</t>
  </si>
  <si>
    <t>Number of CONV IFFTs (N_IFFT)</t>
  </si>
  <si>
    <t>= [(B_STOP - B_START) * P *A)]/[(NS * F)]</t>
  </si>
  <si>
    <t>FOP Generation and storage time (CONV_T)</t>
  </si>
  <si>
    <t>Time to complete Harmonic Summing (HSUM_T)</t>
  </si>
  <si>
    <t>Conv DDR Access Time (DT_CONV)  =</t>
  </si>
  <si>
    <t>HSUM DDR Access Time (DT_HSUM) =</t>
  </si>
  <si>
    <t>Summing Time (ST) =</t>
  </si>
  <si>
    <t>Overap_Size (Overlap): Set by MC Config "OVERLAP_SIZE"</t>
  </si>
  <si>
    <t>Set by MC Config "OVERLAP_SIZE"</t>
  </si>
  <si>
    <t>Set by MC Config: B_START_*</t>
  </si>
  <si>
    <t>Set by MC Config: B_STOP_*</t>
  </si>
  <si>
    <t>Set by MC Config: FOP_ROW_*</t>
  </si>
  <si>
    <t>HSUM SEED FOP Rows (P)</t>
  </si>
  <si>
    <t>Set by MC Config: P_EN_*</t>
  </si>
  <si>
    <t>Set by MC Config: A_*</t>
  </si>
  <si>
    <t>Design/Configuration Parameters</t>
  </si>
  <si>
    <t>Parameter</t>
  </si>
  <si>
    <t>Value</t>
  </si>
  <si>
    <t>Comment</t>
  </si>
  <si>
    <t xml:space="preserve">The requirement is to process 500 DMs for three Beams in </t>
  </si>
  <si>
    <t>Author</t>
  </si>
  <si>
    <t>Martin Droog</t>
  </si>
  <si>
    <t>Issue</t>
  </si>
  <si>
    <t>Date</t>
  </si>
  <si>
    <t>Set by MC Config: "FOP_SAMPLE_NUM"</t>
  </si>
  <si>
    <t xml:space="preserve">This infers a maximum allowed FDAS DM processing time of </t>
  </si>
  <si>
    <t xml:space="preserve"> = DDR Clock Rate * 64 bit word * 2 clock edges</t>
  </si>
  <si>
    <t>Calculated from the Number of Harmonics analysed,  set by MC Config "H_*</t>
  </si>
  <si>
    <t>FDAS DM Accelerated Pulsar Processing Time =</t>
  </si>
  <si>
    <t>FDAS Accelerated Search Processing Time</t>
  </si>
  <si>
    <t>So regardless of the number of DDR interfaces we only need to perform one read of the DDRs which contains the data for 8 FOP Rows</t>
  </si>
  <si>
    <t>However for 12 harmonics we need to read 84 FOP Columns (1 + 3 + 3 + 5 + 5 + 7 + 7 + 9 + 9 + 11 + 11 + 13)</t>
  </si>
  <si>
    <t>For this location containing p[0] the FOP word efficiency is 100%</t>
  </si>
  <si>
    <t>= [(32 bit power value * 8 Rows) * (B_STOP- B_START) * 84 FOP Cols/100% FOP Word Efficiency)]/ [(1 DDR Interface* DB * DE)]</t>
  </si>
  <si>
    <t>Only the SDRAM location containing the P[0] acceleration row is required (FOP centre Row), however a full 512 bits have to be read from the SDRAM, which contains 8 FOP Rows</t>
  </si>
  <si>
    <t>For the summing there is only one SEED location per FOP Column (i.e. FOP Centre Row p[0])</t>
  </si>
  <si>
    <t>Fos Summing there is only one acceleration ambiguity slope</t>
  </si>
  <si>
    <t>Zero Accelerated Pulsar Search Time for 12 harmonics</t>
  </si>
  <si>
    <t>Total FDAS Processing Time Acceleration + Zero Acceleration</t>
  </si>
  <si>
    <t>======================================================================================================================================</t>
  </si>
  <si>
    <t>Accelerated Pulsar Search Time for 8 harmonics</t>
  </si>
  <si>
    <t>The Convolution to generate the FOP has already been performed, so the only opertion to perform is the search in the centre row (p[0]) of the FOP for a zero acceleration search</t>
  </si>
  <si>
    <t>Time to complete  Harmonic Summing (HSUM_T)</t>
  </si>
  <si>
    <t>FDAS DM Zero Accelerated Pulsar Processing Time =</t>
  </si>
  <si>
    <t>For summing as there us only one SEED wc can only make use of one Summing Tree for the data that has been read from the FOP</t>
  </si>
  <si>
    <t>= [(B_STOP - B_START) * 1 SEED Location *1 Acceleration Ambiguity Slope)]/[(1 * F)]</t>
  </si>
  <si>
    <t>Set by generic "summer_g" (valid values are 1, 2 and 3)</t>
  </si>
  <si>
    <t>Set by generic "ifft_g" (valid values are 7, 14 and 21)</t>
  </si>
  <si>
    <t>Set by generic "ddr_g" (valid values are 1, 2 and 3)</t>
  </si>
  <si>
    <t>FDAS Zero Accelerated Search 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</si>
</sst>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Font="1"/>
    <xf numFmtId="0" fontId="0" fillId="0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K6" sqref="K6"/>
    </sheetView>
  </sheetViews>
  <sheetFormatPr defaultRowHeight="15" x14ac:dyDescent="0.25"/>
  <cols>
    <col min="3" max="3" width="10.7109375" bestFit="1" customWidth="1"/>
    <col min="4" max="4" width="12" bestFit="1" customWidth="1"/>
    <col min="5" max="5" width="22.28515625" customWidth="1"/>
    <col min="6" max="6" width="10.85546875" customWidth="1"/>
  </cols>
  <sheetData>
    <row r="1" spans="1:16" x14ac:dyDescent="0.25">
      <c r="A1" s="2" t="s">
        <v>0</v>
      </c>
    </row>
    <row r="2" spans="1:16" x14ac:dyDescent="0.25">
      <c r="A2" s="1" t="s">
        <v>59</v>
      </c>
      <c r="C2" t="s">
        <v>60</v>
      </c>
    </row>
    <row r="3" spans="1:16" x14ac:dyDescent="0.25">
      <c r="A3" s="1" t="s">
        <v>61</v>
      </c>
      <c r="C3">
        <v>6</v>
      </c>
    </row>
    <row r="4" spans="1:16" x14ac:dyDescent="0.25">
      <c r="A4" s="1" t="s">
        <v>62</v>
      </c>
      <c r="C4" s="14">
        <v>44956</v>
      </c>
    </row>
    <row r="5" spans="1:16" x14ac:dyDescent="0.25">
      <c r="A5" s="2"/>
    </row>
    <row r="6" spans="1:16" x14ac:dyDescent="0.25">
      <c r="A6" s="2" t="s">
        <v>54</v>
      </c>
    </row>
    <row r="7" spans="1:16" ht="15.75" thickBot="1" x14ac:dyDescent="0.3">
      <c r="A7" s="2"/>
    </row>
    <row r="8" spans="1:16" ht="15.75" thickBot="1" x14ac:dyDescent="0.3">
      <c r="A8" s="4" t="s">
        <v>55</v>
      </c>
      <c r="B8" s="5"/>
      <c r="C8" s="5"/>
      <c r="D8" s="5"/>
      <c r="E8" s="5"/>
      <c r="F8" s="4" t="s">
        <v>56</v>
      </c>
      <c r="G8" s="6"/>
      <c r="H8" s="5"/>
      <c r="I8" s="5" t="s">
        <v>57</v>
      </c>
      <c r="J8" s="5"/>
      <c r="K8" s="5"/>
      <c r="L8" s="5"/>
      <c r="M8" s="5"/>
      <c r="N8" s="5"/>
      <c r="O8" s="5"/>
      <c r="P8" s="6"/>
    </row>
    <row r="9" spans="1:16" x14ac:dyDescent="0.25">
      <c r="A9" s="7" t="s">
        <v>14</v>
      </c>
      <c r="B9" s="8"/>
      <c r="C9" s="8"/>
      <c r="D9" s="8"/>
      <c r="E9" s="8"/>
      <c r="F9" s="7">
        <f xml:space="preserve"> 350000000</f>
        <v>350000000</v>
      </c>
      <c r="G9" s="9" t="s">
        <v>2</v>
      </c>
      <c r="H9" s="8"/>
      <c r="I9" s="8"/>
      <c r="J9" s="8"/>
      <c r="K9" s="8"/>
      <c r="L9" s="8"/>
      <c r="M9" s="8"/>
      <c r="N9" s="8"/>
      <c r="O9" s="8"/>
      <c r="P9" s="9"/>
    </row>
    <row r="10" spans="1:16" x14ac:dyDescent="0.25">
      <c r="A10" s="7" t="s">
        <v>4</v>
      </c>
      <c r="B10" s="8"/>
      <c r="C10" s="8"/>
      <c r="D10" s="8"/>
      <c r="E10" s="8"/>
      <c r="F10" s="7">
        <v>4194176</v>
      </c>
      <c r="G10" s="9" t="s">
        <v>3</v>
      </c>
      <c r="H10" s="8"/>
      <c r="I10" s="8" t="s">
        <v>63</v>
      </c>
      <c r="J10" s="8"/>
      <c r="K10" s="8"/>
      <c r="L10" s="8"/>
      <c r="M10" s="8"/>
      <c r="N10" s="8"/>
      <c r="O10" s="8"/>
      <c r="P10" s="9"/>
    </row>
    <row r="11" spans="1:16" x14ac:dyDescent="0.25">
      <c r="A11" s="7" t="s">
        <v>46</v>
      </c>
      <c r="B11" s="8"/>
      <c r="C11" s="8"/>
      <c r="D11" s="8"/>
      <c r="E11" s="8"/>
      <c r="F11" s="7">
        <v>420</v>
      </c>
      <c r="G11" s="9" t="s">
        <v>3</v>
      </c>
      <c r="H11" s="8"/>
      <c r="I11" s="8" t="s">
        <v>47</v>
      </c>
      <c r="J11" s="8"/>
      <c r="K11" s="8"/>
      <c r="L11" s="8"/>
      <c r="M11" s="8"/>
      <c r="N11" s="8"/>
      <c r="O11" s="8"/>
      <c r="P11" s="9"/>
    </row>
    <row r="12" spans="1:16" x14ac:dyDescent="0.25">
      <c r="A12" s="7" t="s">
        <v>39</v>
      </c>
      <c r="B12" s="8"/>
      <c r="C12" s="8"/>
      <c r="D12" s="8"/>
      <c r="E12" s="8"/>
      <c r="F12" s="7">
        <v>7</v>
      </c>
      <c r="G12" s="9" t="s">
        <v>5</v>
      </c>
      <c r="H12" s="8"/>
      <c r="I12" s="8" t="s">
        <v>86</v>
      </c>
      <c r="J12" s="8"/>
      <c r="K12" s="8"/>
      <c r="L12" s="8"/>
      <c r="M12" s="8"/>
      <c r="N12" s="8"/>
      <c r="O12" s="8"/>
      <c r="P12" s="9"/>
    </row>
    <row r="13" spans="1:16" x14ac:dyDescent="0.25">
      <c r="A13" s="7" t="s">
        <v>30</v>
      </c>
      <c r="B13" s="8"/>
      <c r="C13" s="8"/>
      <c r="D13" s="8"/>
      <c r="E13" s="8"/>
      <c r="F13" s="7">
        <v>0.89</v>
      </c>
      <c r="G13" s="9"/>
      <c r="H13" s="8"/>
      <c r="I13" s="8" t="s">
        <v>31</v>
      </c>
      <c r="J13" s="8"/>
      <c r="K13" s="8"/>
      <c r="L13" s="8"/>
      <c r="M13" s="8"/>
      <c r="N13" s="8"/>
      <c r="O13" s="8"/>
      <c r="P13" s="9"/>
    </row>
    <row r="14" spans="1:16" x14ac:dyDescent="0.25">
      <c r="A14" s="7" t="s">
        <v>11</v>
      </c>
      <c r="B14" s="8"/>
      <c r="C14" s="8"/>
      <c r="D14" s="8"/>
      <c r="E14" s="8"/>
      <c r="F14" s="7">
        <f xml:space="preserve"> 1200000000*2*64</f>
        <v>153600000000</v>
      </c>
      <c r="G14" s="9" t="s">
        <v>10</v>
      </c>
      <c r="H14" s="8"/>
      <c r="I14" s="10" t="s">
        <v>65</v>
      </c>
      <c r="J14" s="8"/>
      <c r="K14" s="8"/>
      <c r="L14" s="8"/>
      <c r="M14" s="8"/>
      <c r="N14" s="8"/>
      <c r="O14" s="8"/>
      <c r="P14" s="9"/>
    </row>
    <row r="15" spans="1:16" x14ac:dyDescent="0.25">
      <c r="A15" s="7" t="s">
        <v>12</v>
      </c>
      <c r="B15" s="8"/>
      <c r="C15" s="8"/>
      <c r="D15" s="8"/>
      <c r="E15" s="8"/>
      <c r="F15" s="7">
        <v>0.7</v>
      </c>
      <c r="G15" s="9"/>
      <c r="H15" s="8"/>
      <c r="I15" s="8" t="s">
        <v>19</v>
      </c>
      <c r="J15" s="8"/>
      <c r="K15" s="8"/>
      <c r="L15" s="8"/>
      <c r="M15" s="8"/>
      <c r="N15" s="8"/>
      <c r="O15" s="8"/>
      <c r="P15" s="9"/>
    </row>
    <row r="16" spans="1:16" x14ac:dyDescent="0.25">
      <c r="A16" s="7" t="s">
        <v>13</v>
      </c>
      <c r="B16" s="8"/>
      <c r="C16" s="8"/>
      <c r="D16" s="8"/>
      <c r="E16" s="8"/>
      <c r="F16" s="7">
        <v>1</v>
      </c>
      <c r="G16" s="9"/>
      <c r="H16" s="8"/>
      <c r="I16" s="8" t="s">
        <v>87</v>
      </c>
      <c r="J16" s="8"/>
      <c r="K16" s="8"/>
      <c r="L16" s="8"/>
      <c r="M16" s="8"/>
      <c r="N16" s="8"/>
      <c r="O16" s="8"/>
      <c r="P16" s="9"/>
    </row>
    <row r="17" spans="1:16" x14ac:dyDescent="0.25">
      <c r="A17" s="7" t="s">
        <v>24</v>
      </c>
      <c r="B17" s="8"/>
      <c r="C17" s="8"/>
      <c r="D17" s="8"/>
      <c r="E17" s="8"/>
      <c r="F17" s="7">
        <v>0</v>
      </c>
      <c r="G17" s="9"/>
      <c r="H17" s="8"/>
      <c r="I17" s="8" t="s">
        <v>48</v>
      </c>
      <c r="J17" s="8"/>
      <c r="K17" s="8"/>
      <c r="L17" s="8"/>
      <c r="M17" s="8"/>
      <c r="N17" s="8"/>
      <c r="O17" s="8"/>
      <c r="P17" s="9"/>
    </row>
    <row r="18" spans="1:16" x14ac:dyDescent="0.25">
      <c r="A18" s="7" t="s">
        <v>25</v>
      </c>
      <c r="B18" s="8"/>
      <c r="C18" s="8"/>
      <c r="D18" s="8"/>
      <c r="E18" s="8"/>
      <c r="F18" s="7">
        <v>262144</v>
      </c>
      <c r="G18" s="9"/>
      <c r="H18" s="8"/>
      <c r="I18" s="8" t="s">
        <v>49</v>
      </c>
      <c r="J18" s="8"/>
      <c r="K18" s="8"/>
      <c r="L18" s="8"/>
      <c r="M18" s="8"/>
      <c r="N18" s="8"/>
      <c r="O18" s="8"/>
      <c r="P18" s="9"/>
    </row>
    <row r="19" spans="1:16" x14ac:dyDescent="0.25">
      <c r="A19" s="7" t="s">
        <v>37</v>
      </c>
      <c r="B19" s="8"/>
      <c r="C19" s="8"/>
      <c r="D19" s="8"/>
      <c r="E19" s="8"/>
      <c r="F19" s="7">
        <v>1</v>
      </c>
      <c r="G19" s="9"/>
      <c r="H19" s="8"/>
      <c r="I19" s="8" t="s">
        <v>85</v>
      </c>
      <c r="J19" s="8"/>
      <c r="K19" s="8"/>
      <c r="L19" s="8"/>
      <c r="M19" s="8"/>
      <c r="N19" s="8"/>
      <c r="O19" s="8"/>
      <c r="P19" s="9"/>
    </row>
    <row r="20" spans="1:16" x14ac:dyDescent="0.25">
      <c r="A20" s="7" t="s">
        <v>27</v>
      </c>
      <c r="B20" s="8"/>
      <c r="C20" s="8"/>
      <c r="D20" s="8"/>
      <c r="E20" s="8"/>
      <c r="F20" s="7">
        <v>85</v>
      </c>
      <c r="G20" s="9" t="s">
        <v>26</v>
      </c>
      <c r="H20" s="8"/>
      <c r="I20" s="8" t="s">
        <v>50</v>
      </c>
      <c r="J20" s="8"/>
      <c r="K20" s="8"/>
      <c r="L20" s="8"/>
      <c r="M20" s="8"/>
      <c r="N20" s="8"/>
      <c r="O20" s="8"/>
      <c r="P20" s="9"/>
    </row>
    <row r="21" spans="1:16" x14ac:dyDescent="0.25">
      <c r="A21" s="7" t="s">
        <v>28</v>
      </c>
      <c r="B21" s="8"/>
      <c r="C21" s="8"/>
      <c r="D21" s="8"/>
      <c r="E21" s="8"/>
      <c r="F21" s="7">
        <v>40</v>
      </c>
      <c r="G21" s="9" t="s">
        <v>29</v>
      </c>
      <c r="H21" s="8"/>
      <c r="I21" s="8" t="s">
        <v>66</v>
      </c>
      <c r="J21" s="8"/>
      <c r="K21" s="8"/>
      <c r="L21" s="8"/>
      <c r="M21" s="8"/>
      <c r="N21" s="8"/>
      <c r="O21" s="8"/>
      <c r="P21" s="9"/>
    </row>
    <row r="22" spans="1:16" x14ac:dyDescent="0.25">
      <c r="A22" s="7" t="s">
        <v>51</v>
      </c>
      <c r="B22" s="8"/>
      <c r="C22" s="8"/>
      <c r="D22" s="8"/>
      <c r="E22" s="8"/>
      <c r="F22" s="7">
        <v>21</v>
      </c>
      <c r="G22" s="9" t="s">
        <v>26</v>
      </c>
      <c r="H22" s="8"/>
      <c r="I22" s="8" t="s">
        <v>52</v>
      </c>
      <c r="J22" s="8"/>
      <c r="K22" s="8"/>
      <c r="L22" s="8"/>
      <c r="M22" s="8"/>
      <c r="N22" s="8"/>
      <c r="O22" s="8"/>
      <c r="P22" s="9"/>
    </row>
    <row r="23" spans="1:16" ht="15.75" thickBot="1" x14ac:dyDescent="0.3">
      <c r="A23" s="11" t="s">
        <v>38</v>
      </c>
      <c r="B23" s="12"/>
      <c r="C23" s="12"/>
      <c r="D23" s="12"/>
      <c r="E23" s="12"/>
      <c r="F23" s="11">
        <v>11</v>
      </c>
      <c r="G23" s="13" t="s">
        <v>36</v>
      </c>
      <c r="H23" s="12"/>
      <c r="I23" s="12" t="s">
        <v>53</v>
      </c>
      <c r="J23" s="12"/>
      <c r="K23" s="12"/>
      <c r="L23" s="12"/>
      <c r="M23" s="12"/>
      <c r="N23" s="12"/>
      <c r="O23" s="12"/>
      <c r="P23" s="13"/>
    </row>
    <row r="24" spans="1:16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 t="s">
        <v>78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23" t="s">
        <v>79</v>
      </c>
    </row>
    <row r="27" spans="1:16" x14ac:dyDescent="0.25">
      <c r="A27" s="2" t="s">
        <v>1</v>
      </c>
    </row>
    <row r="28" spans="1:16" x14ac:dyDescent="0.25">
      <c r="A28" s="1" t="s">
        <v>32</v>
      </c>
    </row>
    <row r="29" spans="1:16" x14ac:dyDescent="0.25">
      <c r="A29" t="s">
        <v>21</v>
      </c>
      <c r="D29">
        <f xml:space="preserve"> (CFB)/(1024 - Overlap +1)</f>
        <v>6932.5223140495864</v>
      </c>
      <c r="E29" t="s">
        <v>9</v>
      </c>
      <c r="I29" s="3" t="s">
        <v>15</v>
      </c>
    </row>
    <row r="31" spans="1:16" x14ac:dyDescent="0.25">
      <c r="A31" t="s">
        <v>22</v>
      </c>
      <c r="F31">
        <f xml:space="preserve"> (2048/CS) + ((1024) * (42/N_IFFT))</f>
        <v>6144.2954191717281</v>
      </c>
      <c r="G31" t="s">
        <v>8</v>
      </c>
      <c r="I31" s="3" t="s">
        <v>16</v>
      </c>
    </row>
    <row r="32" spans="1:16" x14ac:dyDescent="0.25">
      <c r="I32" t="s">
        <v>17</v>
      </c>
    </row>
    <row r="34" spans="1:9" x14ac:dyDescent="0.25">
      <c r="A34" t="s">
        <v>6</v>
      </c>
      <c r="F34">
        <f xml:space="preserve"> (CS*CC)*(1/F)</f>
        <v>0.12170132885005905</v>
      </c>
      <c r="G34" t="s">
        <v>7</v>
      </c>
      <c r="I34" s="3" t="s">
        <v>18</v>
      </c>
    </row>
    <row r="37" spans="1:9" x14ac:dyDescent="0.25">
      <c r="A37" s="1" t="s">
        <v>34</v>
      </c>
    </row>
    <row r="38" spans="1:9" x14ac:dyDescent="0.25">
      <c r="A38" t="s">
        <v>43</v>
      </c>
      <c r="F38">
        <f xml:space="preserve"> ((32*85)*(CFB/FE))/(N_DDR*DB*DE)</f>
        <v>0.11921647940074907</v>
      </c>
      <c r="G38" t="s">
        <v>7</v>
      </c>
      <c r="I38" s="3" t="s">
        <v>20</v>
      </c>
    </row>
    <row r="40" spans="1:9" ht="15.75" thickBot="1" x14ac:dyDescent="0.3"/>
    <row r="41" spans="1:9" ht="15.75" thickBot="1" x14ac:dyDescent="0.3">
      <c r="A41" s="4" t="s">
        <v>41</v>
      </c>
      <c r="B41" s="5"/>
      <c r="C41" s="5"/>
      <c r="D41" s="5"/>
      <c r="E41" s="5"/>
      <c r="F41" s="5">
        <f xml:space="preserve"> IF(CT&gt;DT_CONV, CT, DT_CONV)</f>
        <v>0.12170132885005905</v>
      </c>
      <c r="G41" s="6" t="s">
        <v>7</v>
      </c>
    </row>
    <row r="44" spans="1:9" x14ac:dyDescent="0.25">
      <c r="A44" s="2" t="s">
        <v>23</v>
      </c>
    </row>
    <row r="45" spans="1:9" x14ac:dyDescent="0.25">
      <c r="A45" s="1" t="s">
        <v>33</v>
      </c>
    </row>
    <row r="46" spans="1:9" x14ac:dyDescent="0.25">
      <c r="A46" t="s">
        <v>44</v>
      </c>
      <c r="F46">
        <f xml:space="preserve"> (32*FOP_ROW*(B_STOP-B_START)*HC/FE)/(N_DDR*DB*DE)</f>
        <v>0.29805029427501334</v>
      </c>
      <c r="G46" t="s">
        <v>7</v>
      </c>
      <c r="I46" s="3" t="s">
        <v>35</v>
      </c>
    </row>
    <row r="49" spans="1:9" x14ac:dyDescent="0.25">
      <c r="A49" s="1" t="s">
        <v>23</v>
      </c>
    </row>
    <row r="50" spans="1:9" x14ac:dyDescent="0.25">
      <c r="A50" t="s">
        <v>45</v>
      </c>
      <c r="F50">
        <f xml:space="preserve"> ((B_STOP - B_START)*P*A)/(NS *F)</f>
        <v>0.17301504000000001</v>
      </c>
      <c r="G50" t="s">
        <v>7</v>
      </c>
      <c r="I50" s="3" t="s">
        <v>40</v>
      </c>
    </row>
    <row r="52" spans="1:9" ht="15.75" thickBot="1" x14ac:dyDescent="0.3"/>
    <row r="53" spans="1:9" ht="15.75" thickBot="1" x14ac:dyDescent="0.3">
      <c r="A53" s="4" t="s">
        <v>42</v>
      </c>
      <c r="B53" s="5"/>
      <c r="C53" s="5"/>
      <c r="D53" s="5"/>
      <c r="E53" s="5"/>
      <c r="F53" s="5">
        <f xml:space="preserve"> IF(DT_HSUM&gt;ST, DT_HSUM, ST)</f>
        <v>0.29805029427501334</v>
      </c>
      <c r="G53" s="6" t="s">
        <v>7</v>
      </c>
    </row>
    <row r="57" spans="1:9" x14ac:dyDescent="0.25">
      <c r="A57" s="2" t="s">
        <v>68</v>
      </c>
    </row>
    <row r="58" spans="1:9" ht="15.75" thickBot="1" x14ac:dyDescent="0.3"/>
    <row r="59" spans="1:9" ht="15.75" thickBot="1" x14ac:dyDescent="0.3">
      <c r="A59" s="17" t="s">
        <v>67</v>
      </c>
      <c r="B59" s="18"/>
      <c r="C59" s="18"/>
      <c r="D59" s="18"/>
      <c r="E59" s="18"/>
      <c r="F59" s="18">
        <f xml:space="preserve"> CONV_T + HSUM_T</f>
        <v>0.41975162312507242</v>
      </c>
      <c r="G59" s="19" t="s">
        <v>7</v>
      </c>
    </row>
    <row r="61" spans="1:9" x14ac:dyDescent="0.25">
      <c r="A61" s="3" t="s">
        <v>78</v>
      </c>
    </row>
    <row r="62" spans="1:9" x14ac:dyDescent="0.25">
      <c r="A62" s="23" t="s">
        <v>76</v>
      </c>
    </row>
    <row r="63" spans="1:9" x14ac:dyDescent="0.25">
      <c r="A63" t="s">
        <v>80</v>
      </c>
    </row>
    <row r="66" spans="1:9" x14ac:dyDescent="0.25">
      <c r="A66" s="2" t="s">
        <v>23</v>
      </c>
    </row>
    <row r="67" spans="1:9" x14ac:dyDescent="0.25">
      <c r="A67" s="1" t="s">
        <v>33</v>
      </c>
    </row>
    <row r="68" spans="1:9" x14ac:dyDescent="0.25">
      <c r="A68" s="15" t="s">
        <v>73</v>
      </c>
    </row>
    <row r="69" spans="1:9" x14ac:dyDescent="0.25">
      <c r="A69" s="15" t="s">
        <v>69</v>
      </c>
    </row>
    <row r="70" spans="1:9" x14ac:dyDescent="0.25">
      <c r="A70" s="15" t="s">
        <v>71</v>
      </c>
    </row>
    <row r="71" spans="1:9" x14ac:dyDescent="0.25">
      <c r="A71" s="15" t="s">
        <v>70</v>
      </c>
    </row>
    <row r="72" spans="1:9" x14ac:dyDescent="0.25">
      <c r="A72" s="15"/>
    </row>
    <row r="73" spans="1:9" x14ac:dyDescent="0.25">
      <c r="A73" s="1"/>
    </row>
    <row r="74" spans="1:9" x14ac:dyDescent="0.25">
      <c r="A74" t="s">
        <v>44</v>
      </c>
      <c r="F74">
        <f xml:space="preserve"> (32*8*(B_STOP-B_START)*84/1)/(1*DB*DE)</f>
        <v>5.2428799999999998E-2</v>
      </c>
      <c r="G74" t="s">
        <v>7</v>
      </c>
      <c r="I74" s="3" t="s">
        <v>72</v>
      </c>
    </row>
    <row r="77" spans="1:9" x14ac:dyDescent="0.25">
      <c r="A77" s="1" t="s">
        <v>23</v>
      </c>
    </row>
    <row r="78" spans="1:9" x14ac:dyDescent="0.25">
      <c r="A78" s="15" t="s">
        <v>74</v>
      </c>
      <c r="B78" s="15"/>
      <c r="C78" s="15"/>
      <c r="D78" s="15"/>
      <c r="E78" s="15"/>
      <c r="F78" s="15"/>
      <c r="G78" s="15"/>
    </row>
    <row r="79" spans="1:9" x14ac:dyDescent="0.25">
      <c r="A79" s="15" t="s">
        <v>83</v>
      </c>
      <c r="B79" s="15"/>
      <c r="C79" s="15"/>
      <c r="D79" s="15"/>
      <c r="E79" s="15"/>
      <c r="F79" s="15"/>
      <c r="G79" s="15"/>
    </row>
    <row r="80" spans="1:9" x14ac:dyDescent="0.25">
      <c r="A80" s="15" t="s">
        <v>75</v>
      </c>
      <c r="B80" s="15"/>
      <c r="C80" s="15"/>
      <c r="D80" s="15"/>
      <c r="E80" s="15"/>
      <c r="F80" s="15"/>
      <c r="G80" s="15"/>
    </row>
    <row r="81" spans="1:9" x14ac:dyDescent="0.25">
      <c r="A81" s="1"/>
    </row>
    <row r="82" spans="1:9" x14ac:dyDescent="0.25">
      <c r="A82" t="s">
        <v>45</v>
      </c>
      <c r="F82">
        <f xml:space="preserve"> ((B_STOP - B_START)*1*1)/(1 *F)</f>
        <v>7.4898285714285716E-4</v>
      </c>
      <c r="G82" t="s">
        <v>7</v>
      </c>
      <c r="I82" s="3" t="s">
        <v>84</v>
      </c>
    </row>
    <row r="84" spans="1:9" ht="15.75" thickBot="1" x14ac:dyDescent="0.3"/>
    <row r="85" spans="1:9" ht="15.75" thickBot="1" x14ac:dyDescent="0.3">
      <c r="A85" s="4" t="s">
        <v>81</v>
      </c>
      <c r="B85" s="5"/>
      <c r="C85" s="5"/>
      <c r="D85" s="5"/>
      <c r="E85" s="5"/>
      <c r="F85" s="5">
        <f xml:space="preserve"> IF(DT_HSUM_Z&gt;ST_Z, DT_HSUM_Z, ST_Z)</f>
        <v>5.2428799999999998E-2</v>
      </c>
      <c r="G85" s="6" t="s">
        <v>7</v>
      </c>
    </row>
    <row r="86" spans="1:9" x14ac:dyDescent="0.25">
      <c r="A86" s="16"/>
      <c r="B86" s="16"/>
      <c r="C86" s="16"/>
      <c r="D86" s="16"/>
      <c r="E86" s="16"/>
      <c r="F86" s="16"/>
      <c r="G86" s="16"/>
    </row>
    <row r="87" spans="1:9" x14ac:dyDescent="0.25">
      <c r="A87" s="16"/>
      <c r="B87" s="16"/>
      <c r="C87" s="16"/>
      <c r="D87" s="16"/>
      <c r="E87" s="16"/>
      <c r="F87" s="16"/>
      <c r="G87" s="16"/>
    </row>
    <row r="89" spans="1:9" x14ac:dyDescent="0.25">
      <c r="A89" s="2" t="s">
        <v>88</v>
      </c>
    </row>
    <row r="90" spans="1:9" ht="15.75" thickBot="1" x14ac:dyDescent="0.3"/>
    <row r="91" spans="1:9" ht="15.75" thickBot="1" x14ac:dyDescent="0.3">
      <c r="A91" s="17" t="s">
        <v>82</v>
      </c>
      <c r="B91" s="18"/>
      <c r="C91" s="18"/>
      <c r="D91" s="18"/>
      <c r="E91" s="18"/>
      <c r="F91" s="18">
        <f>F85</f>
        <v>5.2428799999999998E-2</v>
      </c>
      <c r="G91" s="19" t="s">
        <v>7</v>
      </c>
    </row>
    <row r="92" spans="1:9" x14ac:dyDescent="0.25">
      <c r="A92" s="3" t="s">
        <v>78</v>
      </c>
    </row>
    <row r="93" spans="1:9" ht="15.75" thickBot="1" x14ac:dyDescent="0.3"/>
    <row r="94" spans="1:9" ht="15.75" thickBot="1" x14ac:dyDescent="0.3">
      <c r="A94" s="20" t="s">
        <v>77</v>
      </c>
      <c r="B94" s="21"/>
      <c r="C94" s="21"/>
      <c r="D94" s="21"/>
      <c r="E94" s="21"/>
      <c r="F94" s="21">
        <f>F59+F85</f>
        <v>0.47218042312507241</v>
      </c>
      <c r="G94" s="22" t="s">
        <v>7</v>
      </c>
    </row>
    <row r="96" spans="1:9" x14ac:dyDescent="0.25">
      <c r="A96" t="s">
        <v>58</v>
      </c>
      <c r="F96">
        <f xml:space="preserve"> 0.000064 * 2^23</f>
        <v>536.87091199999998</v>
      </c>
      <c r="G96" t="s">
        <v>7</v>
      </c>
    </row>
    <row r="97" spans="1:7" x14ac:dyDescent="0.25">
      <c r="A97" s="15" t="s">
        <v>64</v>
      </c>
      <c r="B97" s="15"/>
      <c r="C97" s="15"/>
      <c r="D97" s="15"/>
      <c r="E97" s="15"/>
      <c r="F97" s="15">
        <f xml:space="preserve"> F96/1500</f>
        <v>0.35791394133333332</v>
      </c>
      <c r="G97" s="15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A</vt:lpstr>
      <vt:lpstr>B_START</vt:lpstr>
      <vt:lpstr>B_STOP</vt:lpstr>
      <vt:lpstr>CC</vt:lpstr>
      <vt:lpstr>CFB</vt:lpstr>
      <vt:lpstr>CONV_T</vt:lpstr>
      <vt:lpstr>CS</vt:lpstr>
      <vt:lpstr>CT</vt:lpstr>
      <vt:lpstr>DB</vt:lpstr>
      <vt:lpstr>DE</vt:lpstr>
      <vt:lpstr>DT_CONV</vt:lpstr>
      <vt:lpstr>DT_HSUM</vt:lpstr>
      <vt:lpstr>DT_HSUM_Z</vt:lpstr>
      <vt:lpstr>F</vt:lpstr>
      <vt:lpstr>FE</vt:lpstr>
      <vt:lpstr>FOP_ROW</vt:lpstr>
      <vt:lpstr>HC</vt:lpstr>
      <vt:lpstr>HSUM_T</vt:lpstr>
      <vt:lpstr>N_DDR</vt:lpstr>
      <vt:lpstr>N_IFFT</vt:lpstr>
      <vt:lpstr>NS</vt:lpstr>
      <vt:lpstr>Overlap</vt:lpstr>
      <vt:lpstr>P</vt:lpstr>
      <vt:lpstr>ST</vt:lpstr>
      <vt:lpstr>ST_Z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Droog</dc:creator>
  <cp:lastModifiedBy>Martin Droog</cp:lastModifiedBy>
  <dcterms:created xsi:type="dcterms:W3CDTF">2022-10-10T08:42:00Z</dcterms:created>
  <dcterms:modified xsi:type="dcterms:W3CDTF">2023-01-30T11:47:48Z</dcterms:modified>
</cp:coreProperties>
</file>