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 5470\Documents\projects(Tech)\data_analysis\mtn insights\"/>
    </mc:Choice>
  </mc:AlternateContent>
  <xr:revisionPtr revIDLastSave="0" documentId="13_ncr:1_{5698B11A-55C1-43B1-BEF7-C1AD8F9C58BA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mtn_table" sheetId="2" r:id="rId1"/>
    <sheet name="dashboard" sheetId="3" r:id="rId2"/>
    <sheet name="revenue_analysis" sheetId="8" r:id="rId3"/>
    <sheet name="data_usage_analysis" sheetId="12" state="hidden" r:id="rId4"/>
    <sheet name="data_usage_analysis." sheetId="13" r:id="rId5"/>
    <sheet name="sample" sheetId="4" state="hidden" r:id="rId6"/>
    <sheet name="revenue_analysis_graph" sheetId="10" state="hidden" r:id="rId7"/>
    <sheet name="dashbord_graphs" sheetId="7" state="hidden" r:id="rId8"/>
    <sheet name="customers" sheetId="5" state="hidden" r:id="rId9"/>
    <sheet name="data_validation" sheetId="6" state="hidden" r:id="rId10"/>
    <sheet name="mtn_customer_churn" sheetId="1" state="hidden" r:id="rId11"/>
  </sheets>
  <definedNames>
    <definedName name="avg_satis">customers!$F$5</definedName>
    <definedName name="churn_rate">customers!$F$4</definedName>
    <definedName name="cus">customers!$A$4</definedName>
    <definedName name="customers">customers!$F$3</definedName>
    <definedName name="ExternalData_1" localSheetId="0" hidden="1">mtn_table!$A$1:$V$975</definedName>
    <definedName name="month" localSheetId="2">revenue_analysis!$Q$2</definedName>
    <definedName name="month">dashboard!$Q$2</definedName>
    <definedName name="percentage_cus">customers!$F$4</definedName>
    <definedName name="pop_dropdown" localSheetId="2">revenue_analysis!$R$14</definedName>
    <definedName name="pop_dropdown">dashboard!$R$14</definedName>
    <definedName name="rev_month_dropdwon">revenue_analysis!$R$2</definedName>
    <definedName name="revenue">customers!$F$6</definedName>
    <definedName name="total_customers">customers!$A$4</definedName>
  </definedNames>
  <calcPr calcId="191028"/>
  <pivotCaches>
    <pivotCache cacheId="33" r:id="rId12"/>
    <pivotCache cacheId="3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2" l="1"/>
  <c r="T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B34" i="10" l="1" a="1"/>
  <c r="B34" i="10" s="1"/>
  <c r="A47" i="10" s="1" a="1"/>
  <c r="A47" i="10" s="1"/>
  <c r="B11" i="10"/>
  <c r="B12" i="10" a="1"/>
  <c r="B12" i="10" s="1"/>
  <c r="A12" i="10" a="1"/>
  <c r="A12" i="10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B32" i="7" a="1"/>
  <c r="B32" i="7" s="1"/>
  <c r="A39" i="7" s="1" a="1"/>
  <c r="A39" i="7" s="1"/>
  <c r="B38" i="7"/>
  <c r="B31" i="7"/>
  <c r="B2" i="6" a="1"/>
  <c r="B2" i="6" s="1"/>
  <c r="A16" i="7" a="1"/>
  <c r="A16" i="7" s="1"/>
  <c r="A4" i="7" a="1"/>
  <c r="E6" i="5" a="1"/>
  <c r="E6" i="5" s="1"/>
  <c r="F6" i="5" s="1"/>
  <c r="E5" i="5"/>
  <c r="F5" i="5" s="1"/>
  <c r="E4" i="5"/>
  <c r="F4" i="5" s="1"/>
  <c r="B3" i="5" l="1" a="1"/>
  <c r="B3" i="5" s="1"/>
  <c r="D4" i="5" a="1"/>
  <c r="D4" i="5" s="1"/>
  <c r="B6" i="5" a="1"/>
  <c r="B6" i="5" s="1"/>
  <c r="C3" i="5" a="1"/>
  <c r="C3" i="5" s="1"/>
  <c r="D6" i="5" a="1"/>
  <c r="D6" i="5" s="1"/>
  <c r="B4" i="5" a="1"/>
  <c r="B4" i="5" s="1"/>
  <c r="B5" i="5" a="1"/>
  <c r="B5" i="5" s="1"/>
  <c r="D3" i="5" a="1"/>
  <c r="D3" i="5" s="1"/>
  <c r="C4" i="5" a="1"/>
  <c r="C4" i="5" s="1"/>
  <c r="C5" i="5" a="1"/>
  <c r="C5" i="5" s="1"/>
  <c r="C6" i="5" a="1"/>
  <c r="C6" i="5" s="1"/>
  <c r="E3" i="5"/>
  <c r="F3" i="5" s="1"/>
  <c r="A3" i="6" a="1"/>
  <c r="A3" i="6" s="1"/>
  <c r="D5" i="5" a="1"/>
  <c r="D5" i="5" s="1"/>
  <c r="A4" i="7"/>
  <c r="B6" i="7"/>
  <c r="B10" i="7"/>
  <c r="B7" i="7"/>
  <c r="B9" i="7"/>
  <c r="B5" i="7"/>
  <c r="B8" i="7"/>
  <c r="B4" i="7" l="1"/>
  <c r="D4" i="7" s="1" a="1"/>
  <c r="D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tn_table" description="Connection to the 'mtn_table' query in the workbook." type="5" refreshedVersion="7" background="1" saveData="1">
    <dbPr connection="Provider=Microsoft.Mashup.OleDb.1;Data Source=$Workbook$;Location=mtn_table;Extended Properties=&quot;&quot;" command="SELECT * FROM [mtn_table]"/>
  </connection>
  <connection id="2" xr16:uid="{2FF69F32-78B6-47DF-912B-3C22ACADA175}" keepAlive="1" name="Query - mtn_table (2)" description="Connection to the 'mtn_table (2)' query in the workbook." type="5" refreshedVersion="7" background="1" saveData="1">
    <dbPr connection="Provider=Microsoft.Mashup.OleDb.1;Data Source=$Workbook$;Location=&quot;mtn_table (2)&quot;;Extended Properties=&quot;&quot;" command="SELECT * FROM [mtn_table (2)]"/>
  </connection>
  <connection id="3" xr16:uid="{51969F08-3155-4C31-BA40-5949C6BBCD74}" keepAlive="1" name="Query - mtn_table (3)" description="Connection to the 'mtn_table (3)' query in the workbook." type="5" refreshedVersion="7" background="1" saveData="1">
    <dbPr connection="Provider=Microsoft.Mashup.OleDb.1;Data Source=$Workbook$;Location=&quot;mtn_table (3)&quot;;Extended Properties=&quot;&quot;" command="SELECT * FROM [mtn_tabl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<sst xmlns="http://schemas.openxmlformats.org/spreadsheetml/2006/main" count="24128" uniqueCount="1422">
  <si>
    <t>Customer ID</t>
  </si>
  <si>
    <t>Full Name</t>
  </si>
  <si>
    <t>Date of Purchase</t>
  </si>
  <si>
    <t>Month Of Purchase</t>
  </si>
  <si>
    <t>Age</t>
  </si>
  <si>
    <t>State</t>
  </si>
  <si>
    <t>MTN Device</t>
  </si>
  <si>
    <t>Gender</t>
  </si>
  <si>
    <t>Satisfaction Rate</t>
  </si>
  <si>
    <t>Customer Review</t>
  </si>
  <si>
    <t>Customer Tenure in months</t>
  </si>
  <si>
    <t>Subscription Plan</t>
  </si>
  <si>
    <t xml:space="preserve"> Unit Price GHS </t>
  </si>
  <si>
    <t xml:space="preserve"> Unit Price Naira </t>
  </si>
  <si>
    <t>Number of Times Purchased</t>
  </si>
  <si>
    <t>Total Revenue</t>
  </si>
  <si>
    <t>Total Revenue GHC</t>
  </si>
  <si>
    <t>Data Usage</t>
  </si>
  <si>
    <t>Customer Churn Status</t>
  </si>
  <si>
    <t>Reasons for Churn</t>
  </si>
  <si>
    <t>CUST0001</t>
  </si>
  <si>
    <t>Ngozi Berry</t>
  </si>
  <si>
    <t>1/25/2025</t>
  </si>
  <si>
    <t>Kwara</t>
  </si>
  <si>
    <t>4G Router</t>
  </si>
  <si>
    <t>Male</t>
  </si>
  <si>
    <t>Fair</t>
  </si>
  <si>
    <t>165GB Monthly Plan</t>
  </si>
  <si>
    <t xml:space="preserve"> GHC 336 </t>
  </si>
  <si>
    <t xml:space="preserve"> NGN 35,000 </t>
  </si>
  <si>
    <t>GHC 6,384</t>
  </si>
  <si>
    <t>Yes</t>
  </si>
  <si>
    <t>Relocation</t>
  </si>
  <si>
    <t>CUST0005</t>
  </si>
  <si>
    <t>Nura Mann</t>
  </si>
  <si>
    <t>Oyo</t>
  </si>
  <si>
    <t>Good</t>
  </si>
  <si>
    <t>25GB Monthly Plan</t>
  </si>
  <si>
    <t xml:space="preserve"> GHC 86 </t>
  </si>
  <si>
    <t xml:space="preserve"> NGN 9,000 </t>
  </si>
  <si>
    <t>GHC 1,382</t>
  </si>
  <si>
    <t>No</t>
  </si>
  <si>
    <t>CUST0008</t>
  </si>
  <si>
    <t>Ifeanyi Park</t>
  </si>
  <si>
    <t>Broadband MiFi</t>
  </si>
  <si>
    <t>300GB FUP Monthly Unlimited</t>
  </si>
  <si>
    <t xml:space="preserve"> GHC 288 </t>
  </si>
  <si>
    <t xml:space="preserve"> NGN 30,000 </t>
  </si>
  <si>
    <t>GHC 4,896</t>
  </si>
  <si>
    <t>CUST0009</t>
  </si>
  <si>
    <t>Bala Robbins</t>
  </si>
  <si>
    <t>Gombe</t>
  </si>
  <si>
    <t>Excellent</t>
  </si>
  <si>
    <t>GHC 2,880</t>
  </si>
  <si>
    <t>CUST0013</t>
  </si>
  <si>
    <t>Ngozi Moreno</t>
  </si>
  <si>
    <t>Kebbi</t>
  </si>
  <si>
    <t>Female</t>
  </si>
  <si>
    <t>10GB+10mins Monthly Plan</t>
  </si>
  <si>
    <t xml:space="preserve"> GHC 43 </t>
  </si>
  <si>
    <t xml:space="preserve"> NGN 4,500 </t>
  </si>
  <si>
    <t>GHC 346</t>
  </si>
  <si>
    <t>Mobile SIM Card</t>
  </si>
  <si>
    <t>3.2GB 2-Day Plan</t>
  </si>
  <si>
    <t xml:space="preserve"> GHC 10 </t>
  </si>
  <si>
    <t xml:space="preserve"> NGN 1,000 </t>
  </si>
  <si>
    <t>GHC 173</t>
  </si>
  <si>
    <t>CUST0028</t>
  </si>
  <si>
    <t>Obinna Sanchez</t>
  </si>
  <si>
    <t>Rivers</t>
  </si>
  <si>
    <t>Very Good</t>
  </si>
  <si>
    <t>GHC 216</t>
  </si>
  <si>
    <t>2.5GB 2-Day Plan</t>
  </si>
  <si>
    <t xml:space="preserve"> GHC 9 </t>
  </si>
  <si>
    <t xml:space="preserve"> NGN 900 </t>
  </si>
  <si>
    <t>GHC 35</t>
  </si>
  <si>
    <t>CUST0035</t>
  </si>
  <si>
    <t>Oghene Mcguire</t>
  </si>
  <si>
    <t>Kaduna</t>
  </si>
  <si>
    <t>Poor Network</t>
  </si>
  <si>
    <t>150GB FUP Monthly Unlimited</t>
  </si>
  <si>
    <t xml:space="preserve"> GHC 192 </t>
  </si>
  <si>
    <t xml:space="preserve"> NGN 20,000 </t>
  </si>
  <si>
    <t>GHC 1,728</t>
  </si>
  <si>
    <t>5G Broadband Router</t>
  </si>
  <si>
    <t>200GB Monthly Broadband Plan</t>
  </si>
  <si>
    <t xml:space="preserve"> GHC 240 </t>
  </si>
  <si>
    <t xml:space="preserve"> NGN 25,000 </t>
  </si>
  <si>
    <t>GHC 4,800</t>
  </si>
  <si>
    <t>CUST0036</t>
  </si>
  <si>
    <t>Ifeanyi Randall</t>
  </si>
  <si>
    <t>Abia</t>
  </si>
  <si>
    <t>500MB Daily Plan</t>
  </si>
  <si>
    <t xml:space="preserve"> GHC 3 </t>
  </si>
  <si>
    <t xml:space="preserve"> NGN 350 </t>
  </si>
  <si>
    <t>GHC 27</t>
  </si>
  <si>
    <t>GHC 1,920</t>
  </si>
  <si>
    <t>CUST0043</t>
  </si>
  <si>
    <t>Abubakar Johnson</t>
  </si>
  <si>
    <t>Yobe</t>
  </si>
  <si>
    <t>30GB Monthly Broadband Plan</t>
  </si>
  <si>
    <t>Fast Data Consumption</t>
  </si>
  <si>
    <t>GHC 1,123</t>
  </si>
  <si>
    <t>CUST0045</t>
  </si>
  <si>
    <t>Alabo Thompson</t>
  </si>
  <si>
    <t>GHC 130</t>
  </si>
  <si>
    <t>CUST0046</t>
  </si>
  <si>
    <t>Amina Wright</t>
  </si>
  <si>
    <t>Enugu</t>
  </si>
  <si>
    <t>GHC 34</t>
  </si>
  <si>
    <t>GHC 2,688</t>
  </si>
  <si>
    <t>GHC 5,472</t>
  </si>
  <si>
    <t>CUST0059</t>
  </si>
  <si>
    <t>Halima Williams</t>
  </si>
  <si>
    <t>GHC 389</t>
  </si>
  <si>
    <t>12.5GB Monthly Plan</t>
  </si>
  <si>
    <t xml:space="preserve"> GHC 53 </t>
  </si>
  <si>
    <t xml:space="preserve"> NGN 5,500 </t>
  </si>
  <si>
    <t>GHC 53</t>
  </si>
  <si>
    <t>60GB Monthly Broadband Plan</t>
  </si>
  <si>
    <t xml:space="preserve"> GHC 139 </t>
  </si>
  <si>
    <t xml:space="preserve"> NGN 14,500 </t>
  </si>
  <si>
    <t>GHC 2,506</t>
  </si>
  <si>
    <t>CUST0061</t>
  </si>
  <si>
    <t>Abubakar Ewing</t>
  </si>
  <si>
    <t>Kano</t>
  </si>
  <si>
    <t>GHC 2,304</t>
  </si>
  <si>
    <t>GHC 1,680</t>
  </si>
  <si>
    <t>GHC 432</t>
  </si>
  <si>
    <t>CUST0064</t>
  </si>
  <si>
    <t>Ejiro Ford</t>
  </si>
  <si>
    <t>GHC 950</t>
  </si>
  <si>
    <t>GHC 691</t>
  </si>
  <si>
    <t>CUST0066</t>
  </si>
  <si>
    <t>David Schneider</t>
  </si>
  <si>
    <t>Plateau</t>
  </si>
  <si>
    <t>GHC 4,320</t>
  </si>
  <si>
    <t>GHC 557</t>
  </si>
  <si>
    <t>CUST0072</t>
  </si>
  <si>
    <t>Ngozi Hernandez</t>
  </si>
  <si>
    <t>Nasarawa</t>
  </si>
  <si>
    <t>GHC 1,642</t>
  </si>
  <si>
    <t>CUST0074</t>
  </si>
  <si>
    <t>Ibim Marshall</t>
  </si>
  <si>
    <t>Sokoto</t>
  </si>
  <si>
    <t>1.5TB Yearly Broadband Plan</t>
  </si>
  <si>
    <t xml:space="preserve"> GHC 1,440 </t>
  </si>
  <si>
    <t xml:space="preserve"> NGN 150,000 </t>
  </si>
  <si>
    <t>65GB Monthly Plan</t>
  </si>
  <si>
    <t xml:space="preserve"> GHC 154 </t>
  </si>
  <si>
    <t xml:space="preserve"> NGN 16,000 </t>
  </si>
  <si>
    <t>GHC 1,843</t>
  </si>
  <si>
    <t>GHC 3,648</t>
  </si>
  <si>
    <t>CUST0078</t>
  </si>
  <si>
    <t>Alabo Kelly</t>
  </si>
  <si>
    <t>Akwa Ibom</t>
  </si>
  <si>
    <t>1GB+1.5mins Daily Plan</t>
  </si>
  <si>
    <t xml:space="preserve"> GHC 5 </t>
  </si>
  <si>
    <t xml:space="preserve"> NGN 500 </t>
  </si>
  <si>
    <t>GHC 62</t>
  </si>
  <si>
    <t>GHC 864</t>
  </si>
  <si>
    <t>CUST0079</t>
  </si>
  <si>
    <t>Fatima Pennington</t>
  </si>
  <si>
    <t>Edo</t>
  </si>
  <si>
    <t>Poor</t>
  </si>
  <si>
    <t>120GB Monthly Broadband Plan</t>
  </si>
  <si>
    <t xml:space="preserve"> GHC 230 </t>
  </si>
  <si>
    <t xml:space="preserve"> NGN 24,000 </t>
  </si>
  <si>
    <t>GHC 2,765</t>
  </si>
  <si>
    <t>CUST0087</t>
  </si>
  <si>
    <t>Omamuzo Guerrero</t>
  </si>
  <si>
    <t>450GB 3-Month Broadband Plan</t>
  </si>
  <si>
    <t xml:space="preserve"> GHC 720 </t>
  </si>
  <si>
    <t xml:space="preserve"> NGN 75,000 </t>
  </si>
  <si>
    <t>GHC 2,160</t>
  </si>
  <si>
    <t>CUST0092</t>
  </si>
  <si>
    <t>Chinedu Burke</t>
  </si>
  <si>
    <t>Osun</t>
  </si>
  <si>
    <t>GHC 4,608</t>
  </si>
  <si>
    <t>CUST0093</t>
  </si>
  <si>
    <t>Amaka Webb</t>
  </si>
  <si>
    <t>GHC 77</t>
  </si>
  <si>
    <t>Better Offers from Competitors</t>
  </si>
  <si>
    <t>CUST0105</t>
  </si>
  <si>
    <t>Amaka Garcia</t>
  </si>
  <si>
    <t>Borno</t>
  </si>
  <si>
    <t>CUST0108</t>
  </si>
  <si>
    <t>John Rose</t>
  </si>
  <si>
    <t>7GB Monthly Plan</t>
  </si>
  <si>
    <t xml:space="preserve"> GHC 34 </t>
  </si>
  <si>
    <t xml:space="preserve"> NGN 3,500 </t>
  </si>
  <si>
    <t>GHC 370</t>
  </si>
  <si>
    <t>GHC 3,456</t>
  </si>
  <si>
    <t>CUST0119</t>
  </si>
  <si>
    <t>Omamuzo Terry</t>
  </si>
  <si>
    <t>Ekiti</t>
  </si>
  <si>
    <t>GHC 23,040</t>
  </si>
  <si>
    <t>CUST0130</t>
  </si>
  <si>
    <t>Tamuno Greer</t>
  </si>
  <si>
    <t>GHC 40</t>
  </si>
  <si>
    <t>GHC 1,152</t>
  </si>
  <si>
    <t>GHC 2,150</t>
  </si>
  <si>
    <t>CUST0131</t>
  </si>
  <si>
    <t>Funke Hart</t>
  </si>
  <si>
    <t>Ondo</t>
  </si>
  <si>
    <t>GHC 7</t>
  </si>
  <si>
    <t>CUST0144</t>
  </si>
  <si>
    <t>Fatima Wheeler</t>
  </si>
  <si>
    <t>1.5GB 2-Day Plan</t>
  </si>
  <si>
    <t xml:space="preserve"> GHC 6 </t>
  </si>
  <si>
    <t xml:space="preserve"> NGN 600 </t>
  </si>
  <si>
    <t>GHC 75</t>
  </si>
  <si>
    <t>GHC 2,918</t>
  </si>
  <si>
    <t>CUST0160</t>
  </si>
  <si>
    <t>Oghene Diaz</t>
  </si>
  <si>
    <t>GHC 960</t>
  </si>
  <si>
    <t>CUST0164</t>
  </si>
  <si>
    <t>Maryam Diaz</t>
  </si>
  <si>
    <t>GHC 821</t>
  </si>
  <si>
    <t>CUST0167</t>
  </si>
  <si>
    <t>Ejiro Thomas</t>
  </si>
  <si>
    <t>GHC 10,080</t>
  </si>
  <si>
    <t>GHC 2,112</t>
  </si>
  <si>
    <t>CUST0170</t>
  </si>
  <si>
    <t>Amaka Whitaker</t>
  </si>
  <si>
    <t>Bauchi</t>
  </si>
  <si>
    <t>GHC 461</t>
  </si>
  <si>
    <t>GHC 115</t>
  </si>
  <si>
    <t>CUST0172</t>
  </si>
  <si>
    <t>Obinna Miller</t>
  </si>
  <si>
    <t>GHC 269</t>
  </si>
  <si>
    <t>GHC 230</t>
  </si>
  <si>
    <t>CUST0176</t>
  </si>
  <si>
    <t>Maryam Martinez</t>
  </si>
  <si>
    <t>Imo</t>
  </si>
  <si>
    <t>16.5GB+10mins Monthly Plan</t>
  </si>
  <si>
    <t xml:space="preserve"> GHC 62 </t>
  </si>
  <si>
    <t xml:space="preserve"> NGN 6,500 </t>
  </si>
  <si>
    <t>GHC 562</t>
  </si>
  <si>
    <t>CUST0177</t>
  </si>
  <si>
    <t>Amina Johnson</t>
  </si>
  <si>
    <t>GHC 163</t>
  </si>
  <si>
    <t>CUST0185</t>
  </si>
  <si>
    <t>Obinna Young</t>
  </si>
  <si>
    <t>Poor Customer Service</t>
  </si>
  <si>
    <t>CUST0188</t>
  </si>
  <si>
    <t>Sade Cruz</t>
  </si>
  <si>
    <t>GHC 1,253</t>
  </si>
  <si>
    <t>CUST0196</t>
  </si>
  <si>
    <t>Halima Burns</t>
  </si>
  <si>
    <t>Niger</t>
  </si>
  <si>
    <t>GHC 614</t>
  </si>
  <si>
    <t>GHC 1,296</t>
  </si>
  <si>
    <t>CUST0198</t>
  </si>
  <si>
    <t>Bola Potter</t>
  </si>
  <si>
    <t>CUST0200</t>
  </si>
  <si>
    <t>Saidu Tucker</t>
  </si>
  <si>
    <t>GHC 259</t>
  </si>
  <si>
    <t>GHC 5,760</t>
  </si>
  <si>
    <t>CUST0209</t>
  </si>
  <si>
    <t>Kunle Bird</t>
  </si>
  <si>
    <t>Zamfara</t>
  </si>
  <si>
    <t>GHC 384</t>
  </si>
  <si>
    <t>CUST0218</t>
  </si>
  <si>
    <t>Zina Dawson</t>
  </si>
  <si>
    <t>GHC 778</t>
  </si>
  <si>
    <t>CUST0219</t>
  </si>
  <si>
    <t>Fatima Scott</t>
  </si>
  <si>
    <t>Abuja (FCT)</t>
  </si>
  <si>
    <t>GHC 106</t>
  </si>
  <si>
    <t>GHC 43</t>
  </si>
  <si>
    <t>GHC 4,080</t>
  </si>
  <si>
    <t>CUST0223</t>
  </si>
  <si>
    <t>Sade Howell</t>
  </si>
  <si>
    <t>Kogi</t>
  </si>
  <si>
    <t>High Call Tarriffs</t>
  </si>
  <si>
    <t>CUST0224</t>
  </si>
  <si>
    <t>Sarah Stevens</t>
  </si>
  <si>
    <t>GHC 3,072</t>
  </si>
  <si>
    <t>CUST0226</t>
  </si>
  <si>
    <t>Grace Carter</t>
  </si>
  <si>
    <t>Katsina</t>
  </si>
  <si>
    <t>GHC 8,640</t>
  </si>
  <si>
    <t>CUST0227</t>
  </si>
  <si>
    <t>Ese Stewart</t>
  </si>
  <si>
    <t>Delta</t>
  </si>
  <si>
    <t>GHC 3,024</t>
  </si>
  <si>
    <t>GHC 3,744</t>
  </si>
  <si>
    <t>CUST0229</t>
  </si>
  <si>
    <t>John Edwards</t>
  </si>
  <si>
    <t>Costly Data Plans</t>
  </si>
  <si>
    <t>CUST0235</t>
  </si>
  <si>
    <t>Michael Savage</t>
  </si>
  <si>
    <t>GHC 29</t>
  </si>
  <si>
    <t>GHC 3,840</t>
  </si>
  <si>
    <t>GHC 3,917</t>
  </si>
  <si>
    <t>CUST0240</t>
  </si>
  <si>
    <t>Omamuzo Roberts</t>
  </si>
  <si>
    <t>GHC 605</t>
  </si>
  <si>
    <t>GHC 634</t>
  </si>
  <si>
    <t>CUST0241</t>
  </si>
  <si>
    <t>Bala Calhoun</t>
  </si>
  <si>
    <t>Cross River</t>
  </si>
  <si>
    <t>CUST0248</t>
  </si>
  <si>
    <t>Boma Peterson</t>
  </si>
  <si>
    <t>GHC 1,469</t>
  </si>
  <si>
    <t>GHC 144</t>
  </si>
  <si>
    <t>CUST0251</t>
  </si>
  <si>
    <t>Zina Nicholson</t>
  </si>
  <si>
    <t>CUST0254</t>
  </si>
  <si>
    <t>David Rodriguez</t>
  </si>
  <si>
    <t>GHC 4,147</t>
  </si>
  <si>
    <t>CUST0269</t>
  </si>
  <si>
    <t>Tamuno Diaz</t>
  </si>
  <si>
    <t>GHC 974</t>
  </si>
  <si>
    <t>GHC 121</t>
  </si>
  <si>
    <t>CUST0270</t>
  </si>
  <si>
    <t>Michael Rodriguez</t>
  </si>
  <si>
    <t>GHC 504</t>
  </si>
  <si>
    <t>GHC 336</t>
  </si>
  <si>
    <t>CUST0275</t>
  </si>
  <si>
    <t>Zina Gallegos</t>
  </si>
  <si>
    <t>GHC 2,592</t>
  </si>
  <si>
    <t>CUST0278</t>
  </si>
  <si>
    <t>Amaka Johnson</t>
  </si>
  <si>
    <t>CUST0282</t>
  </si>
  <si>
    <t>Alabo Chavez</t>
  </si>
  <si>
    <t>GHC 154</t>
  </si>
  <si>
    <t>GHC 2,995</t>
  </si>
  <si>
    <t>CUST0285</t>
  </si>
  <si>
    <t>Maryam Gates</t>
  </si>
  <si>
    <t>Taraba</t>
  </si>
  <si>
    <t>CUST0286</t>
  </si>
  <si>
    <t>David George</t>
  </si>
  <si>
    <t>GHC 317</t>
  </si>
  <si>
    <t>CUST0288</t>
  </si>
  <si>
    <t>Grace Chaney</t>
  </si>
  <si>
    <t>GHC 11,520</t>
  </si>
  <si>
    <t>CUST0291</t>
  </si>
  <si>
    <t>Halima Mahoney</t>
  </si>
  <si>
    <t>Benue</t>
  </si>
  <si>
    <t>20GB Monthly Plan</t>
  </si>
  <si>
    <t xml:space="preserve"> GHC 72 </t>
  </si>
  <si>
    <t xml:space="preserve"> NGN 7,500 </t>
  </si>
  <si>
    <t>GHC 720</t>
  </si>
  <si>
    <t>CUST0297</t>
  </si>
  <si>
    <t>Bola Spencer</t>
  </si>
  <si>
    <t>GHC 1,186</t>
  </si>
  <si>
    <t>GHC 1,075</t>
  </si>
  <si>
    <t>CUST0303</t>
  </si>
  <si>
    <t>Maryam Walker</t>
  </si>
  <si>
    <t>GHC 96</t>
  </si>
  <si>
    <t>CUST0310</t>
  </si>
  <si>
    <t>Obinna Ballard</t>
  </si>
  <si>
    <t>Lagos</t>
  </si>
  <si>
    <t>CUST0311</t>
  </si>
  <si>
    <t>Fatima Freeman</t>
  </si>
  <si>
    <t>GHC 86</t>
  </si>
  <si>
    <t>CUST0317</t>
  </si>
  <si>
    <t>Zainab Shaw</t>
  </si>
  <si>
    <t>GHC 4,032</t>
  </si>
  <si>
    <t>CUST0318</t>
  </si>
  <si>
    <t>John Martinez</t>
  </si>
  <si>
    <t>GHC 5,040</t>
  </si>
  <si>
    <t>CUST0320</t>
  </si>
  <si>
    <t>Omamuzo Perez</t>
  </si>
  <si>
    <t>GHC 672</t>
  </si>
  <si>
    <t>CUST0325</t>
  </si>
  <si>
    <t>Tunde Terry</t>
  </si>
  <si>
    <t>CUST0332</t>
  </si>
  <si>
    <t>David Ward</t>
  </si>
  <si>
    <t>GHC 1,531</t>
  </si>
  <si>
    <t>GHC 168</t>
  </si>
  <si>
    <t>GHC 3,168</t>
  </si>
  <si>
    <t>CUST0333</t>
  </si>
  <si>
    <t>Omamuzo Miller</t>
  </si>
  <si>
    <t>Jigawa</t>
  </si>
  <si>
    <t>GHC 1,114</t>
  </si>
  <si>
    <t>CUST0334</t>
  </si>
  <si>
    <t>Fatima Carter</t>
  </si>
  <si>
    <t>GHC 2,534</t>
  </si>
  <si>
    <t>GHC 5,712</t>
  </si>
  <si>
    <t>CUST0337</t>
  </si>
  <si>
    <t>Ifeanyi Cunningham</t>
  </si>
  <si>
    <t>GHC 1,690</t>
  </si>
  <si>
    <t>CUST0347</t>
  </si>
  <si>
    <t>Abubakar Mcknight</t>
  </si>
  <si>
    <t>GHC 134</t>
  </si>
  <si>
    <t>GHC 2,784</t>
  </si>
  <si>
    <t>CUST0349</t>
  </si>
  <si>
    <t>Michael Smith</t>
  </si>
  <si>
    <t>GHC 418</t>
  </si>
  <si>
    <t>CUST0350</t>
  </si>
  <si>
    <t>Zainab Compton</t>
  </si>
  <si>
    <t>GHC 3,696</t>
  </si>
  <si>
    <t>CUST0351</t>
  </si>
  <si>
    <t>Ibim Mills</t>
  </si>
  <si>
    <t>GHC 3,686</t>
  </si>
  <si>
    <t>CUST0355</t>
  </si>
  <si>
    <t>Abubakar Martin</t>
  </si>
  <si>
    <t>GHC 422</t>
  </si>
  <si>
    <t>CUST0356</t>
  </si>
  <si>
    <t>Bala Gibson</t>
  </si>
  <si>
    <t>CUST0357</t>
  </si>
  <si>
    <t>Oghene Winters</t>
  </si>
  <si>
    <t>CUST0358</t>
  </si>
  <si>
    <t>Chinedu Smith</t>
  </si>
  <si>
    <t>CUST0360</t>
  </si>
  <si>
    <t>Fatima Webb</t>
  </si>
  <si>
    <t>CUST0364</t>
  </si>
  <si>
    <t>Maryam Harmon</t>
  </si>
  <si>
    <t>Adamawa</t>
  </si>
  <si>
    <t>GHC 3,264</t>
  </si>
  <si>
    <t>GHC 6,048</t>
  </si>
  <si>
    <t>GHC 46</t>
  </si>
  <si>
    <t>CUST0365</t>
  </si>
  <si>
    <t>Kunle Myers</t>
  </si>
  <si>
    <t>GHC 19</t>
  </si>
  <si>
    <t>GHC 27,360</t>
  </si>
  <si>
    <t>CUST0370</t>
  </si>
  <si>
    <t>Oghene Bush</t>
  </si>
  <si>
    <t>CUST0374</t>
  </si>
  <si>
    <t>Oghene Oliver</t>
  </si>
  <si>
    <t>GHC 581</t>
  </si>
  <si>
    <t>CUST0387</t>
  </si>
  <si>
    <t>Grace Walsh</t>
  </si>
  <si>
    <t>GHC 4,378</t>
  </si>
  <si>
    <t>GHC 648</t>
  </si>
  <si>
    <t>CUST0388</t>
  </si>
  <si>
    <t>Tega Cervantes</t>
  </si>
  <si>
    <t>GHC 67</t>
  </si>
  <si>
    <t>CUST0389</t>
  </si>
  <si>
    <t>Bala Dunn</t>
  </si>
  <si>
    <t>GHC 1,037</t>
  </si>
  <si>
    <t>GHC 4,704</t>
  </si>
  <si>
    <t>CUST0393</t>
  </si>
  <si>
    <t>Ibim Ballard</t>
  </si>
  <si>
    <t>GHC 12,960</t>
  </si>
  <si>
    <t>CUST0397</t>
  </si>
  <si>
    <t>Sarah Perry</t>
  </si>
  <si>
    <t>GHC 403</t>
  </si>
  <si>
    <t>CUST0399</t>
  </si>
  <si>
    <t>Nura Delgado</t>
  </si>
  <si>
    <t>GHC 1,210</t>
  </si>
  <si>
    <t>CUST0400</t>
  </si>
  <si>
    <t>Bola Vincent</t>
  </si>
  <si>
    <t>Anambra</t>
  </si>
  <si>
    <t>CUST0402</t>
  </si>
  <si>
    <t>Sarah Oconnor</t>
  </si>
  <si>
    <t>GHC 211</t>
  </si>
  <si>
    <t>CUST0403</t>
  </si>
  <si>
    <t>Ibim Soto</t>
  </si>
  <si>
    <t>CUST0405</t>
  </si>
  <si>
    <t>Chinedu Brown</t>
  </si>
  <si>
    <t>CUST0407</t>
  </si>
  <si>
    <t>Grace Thompson</t>
  </si>
  <si>
    <t>CUST0411</t>
  </si>
  <si>
    <t>Abubakar Lane</t>
  </si>
  <si>
    <t>GHC 3,360</t>
  </si>
  <si>
    <t>CUST0415</t>
  </si>
  <si>
    <t>Maryam Anthony</t>
  </si>
  <si>
    <t>CUST0417</t>
  </si>
  <si>
    <t>Zina Hernandez</t>
  </si>
  <si>
    <t>CUST0423</t>
  </si>
  <si>
    <t>Saidu Smith</t>
  </si>
  <si>
    <t>CUST0432</t>
  </si>
  <si>
    <t>Amina Espinoza</t>
  </si>
  <si>
    <t>GHC 48</t>
  </si>
  <si>
    <t>CUST0434</t>
  </si>
  <si>
    <t>John Williams</t>
  </si>
  <si>
    <t>CUST0436</t>
  </si>
  <si>
    <t>Abubakar Bullock</t>
  </si>
  <si>
    <t>GHC 5</t>
  </si>
  <si>
    <t>CUST0437</t>
  </si>
  <si>
    <t>Alabo Young</t>
  </si>
  <si>
    <t>CUST0438</t>
  </si>
  <si>
    <t>Chinedu Ramos</t>
  </si>
  <si>
    <t>GHC 360</t>
  </si>
  <si>
    <t>CUST0440</t>
  </si>
  <si>
    <t>John Carter</t>
  </si>
  <si>
    <t>CUST0441</t>
  </si>
  <si>
    <t>Grace Williams</t>
  </si>
  <si>
    <t>GHC 1,392</t>
  </si>
  <si>
    <t>CUST0442</t>
  </si>
  <si>
    <t>Sade Johnson</t>
  </si>
  <si>
    <t>GHC 192</t>
  </si>
  <si>
    <t>CUST0443</t>
  </si>
  <si>
    <t>Bola Wright</t>
  </si>
  <si>
    <t>CUST0444</t>
  </si>
  <si>
    <t>Boma Shah</t>
  </si>
  <si>
    <t>GHC 1,248</t>
  </si>
  <si>
    <t>CUST0448</t>
  </si>
  <si>
    <t>Abubakar Ryan</t>
  </si>
  <si>
    <t>GHC 3,226</t>
  </si>
  <si>
    <t>GHC 6,720</t>
  </si>
  <si>
    <t>CUST0456</t>
  </si>
  <si>
    <t>Amina Diaz</t>
  </si>
  <si>
    <t>CUST0460</t>
  </si>
  <si>
    <t>Ejiro Martin</t>
  </si>
  <si>
    <t>CUST0465</t>
  </si>
  <si>
    <t>Abubakar Ross</t>
  </si>
  <si>
    <t>GHC 1,003</t>
  </si>
  <si>
    <t>CUST0467</t>
  </si>
  <si>
    <t>Ibim Hunter</t>
  </si>
  <si>
    <t>CUST0468</t>
  </si>
  <si>
    <t>David Boone</t>
  </si>
  <si>
    <t>CUST0469</t>
  </si>
  <si>
    <t>Halima Matthews</t>
  </si>
  <si>
    <t>CUST0470</t>
  </si>
  <si>
    <t>Sarah Gordon</t>
  </si>
  <si>
    <t>CUST0471</t>
  </si>
  <si>
    <t>Sade Wagner</t>
  </si>
  <si>
    <t>CUST0475</t>
  </si>
  <si>
    <t>David Park</t>
  </si>
  <si>
    <t>GHC 686</t>
  </si>
  <si>
    <t>CUST0476</t>
  </si>
  <si>
    <t>Zainab Lam</t>
  </si>
  <si>
    <t>CUST0478</t>
  </si>
  <si>
    <t>Ifeanyi Ballard</t>
  </si>
  <si>
    <t>CUST0481</t>
  </si>
  <si>
    <t>Sade Reed</t>
  </si>
  <si>
    <t>GHC 18,720</t>
  </si>
  <si>
    <t>CUST0484</t>
  </si>
  <si>
    <t>Ngozi Chan</t>
  </si>
  <si>
    <t>GHC 922</t>
  </si>
  <si>
    <t>CUST0485</t>
  </si>
  <si>
    <t>Alabo Anderson</t>
  </si>
  <si>
    <t>CUST0486</t>
  </si>
  <si>
    <t>Tamuno Hudson</t>
  </si>
  <si>
    <t>CUST0487</t>
  </si>
  <si>
    <t>Kunle Gilmore</t>
  </si>
  <si>
    <t>CUST0488</t>
  </si>
  <si>
    <t>Michael Jones</t>
  </si>
  <si>
    <t>CUST0489</t>
  </si>
  <si>
    <t>Oghene Wilson</t>
  </si>
  <si>
    <t>GHC 470</t>
  </si>
  <si>
    <t>GHC 3,600</t>
  </si>
  <si>
    <t>CUST0490</t>
  </si>
  <si>
    <t>Nura Cox</t>
  </si>
  <si>
    <t>CUST0496</t>
  </si>
  <si>
    <t>Grace Matthews</t>
  </si>
  <si>
    <t>GHC 69</t>
  </si>
  <si>
    <t>CUST0497</t>
  </si>
  <si>
    <t>Saidu Baker</t>
  </si>
  <si>
    <t>GHC 1,949</t>
  </si>
  <si>
    <t>GHC 5,376</t>
  </si>
  <si>
    <t>GHC 240</t>
  </si>
  <si>
    <t>CUST0498</t>
  </si>
  <si>
    <t>Shehu Harris</t>
  </si>
  <si>
    <t>GHC 576</t>
  </si>
  <si>
    <t>CUST0006</t>
  </si>
  <si>
    <t>Tamuno Lewis</t>
  </si>
  <si>
    <t>2/25/2025</t>
  </si>
  <si>
    <t>CUST0011</t>
  </si>
  <si>
    <t>Ejiro Griffith</t>
  </si>
  <si>
    <t>GHC 307</t>
  </si>
  <si>
    <t>GHC 278</t>
  </si>
  <si>
    <t>CUST0014</t>
  </si>
  <si>
    <t>Ngozi Crawford</t>
  </si>
  <si>
    <t>GHC 1,080</t>
  </si>
  <si>
    <t>CUST0016</t>
  </si>
  <si>
    <t>Kunle Ford</t>
  </si>
  <si>
    <t>CUST0017</t>
  </si>
  <si>
    <t>Tunde Hayes</t>
  </si>
  <si>
    <t>CUST0022</t>
  </si>
  <si>
    <t>Shehu Ferguson</t>
  </si>
  <si>
    <t>GHC 50</t>
  </si>
  <si>
    <t>CUST0023</t>
  </si>
  <si>
    <t>Oghene Vazquez</t>
  </si>
  <si>
    <t>GHC 3,120</t>
  </si>
  <si>
    <t>CUST0029</t>
  </si>
  <si>
    <t>Boma Franco</t>
  </si>
  <si>
    <t>CUST0031</t>
  </si>
  <si>
    <t>Kunle West</t>
  </si>
  <si>
    <t>CUST0032</t>
  </si>
  <si>
    <t>Maryam Terry</t>
  </si>
  <si>
    <t>GHC 437</t>
  </si>
  <si>
    <t>CUST0033</t>
  </si>
  <si>
    <t>Amina Mosley</t>
  </si>
  <si>
    <t>GHC 2,088</t>
  </si>
  <si>
    <t>CUST0034</t>
  </si>
  <si>
    <t>Shehu Anderson</t>
  </si>
  <si>
    <t>CUST0038</t>
  </si>
  <si>
    <t>Shehu Randall</t>
  </si>
  <si>
    <t>CUST0040</t>
  </si>
  <si>
    <t>Chinedu Ruiz</t>
  </si>
  <si>
    <t>GHC 125</t>
  </si>
  <si>
    <t>CUST0047</t>
  </si>
  <si>
    <t>Bala Christian</t>
  </si>
  <si>
    <t>CUST0049</t>
  </si>
  <si>
    <t>Zainab Taylor</t>
  </si>
  <si>
    <t>CUST0050</t>
  </si>
  <si>
    <t>Tega Stevens</t>
  </si>
  <si>
    <t>GHC 2,496</t>
  </si>
  <si>
    <t>CUST0052</t>
  </si>
  <si>
    <t>Halima Johnston</t>
  </si>
  <si>
    <t>CUST0053</t>
  </si>
  <si>
    <t>Grace Christensen</t>
  </si>
  <si>
    <t>GHC 57</t>
  </si>
  <si>
    <t>CUST0056</t>
  </si>
  <si>
    <t>Tega Daniels</t>
  </si>
  <si>
    <t>CUST0057</t>
  </si>
  <si>
    <t>Chinedu Davis</t>
  </si>
  <si>
    <t>CUST0065</t>
  </si>
  <si>
    <t>Kunle Shaw</t>
  </si>
  <si>
    <t>CUST0067</t>
  </si>
  <si>
    <t>Ejiro Smith</t>
  </si>
  <si>
    <t>CUST0068</t>
  </si>
  <si>
    <t>Halima Anderson</t>
  </si>
  <si>
    <t>CUST0070</t>
  </si>
  <si>
    <t>Ese Obrien</t>
  </si>
  <si>
    <t>CUST0073</t>
  </si>
  <si>
    <t>Ese Flowers</t>
  </si>
  <si>
    <t>CUST0075</t>
  </si>
  <si>
    <t>Tega Medina</t>
  </si>
  <si>
    <t>GHC 2,227</t>
  </si>
  <si>
    <t>GHC 518</t>
  </si>
  <si>
    <t>GHC 2,074</t>
  </si>
  <si>
    <t>CUST0076</t>
  </si>
  <si>
    <t>Nura Mcneil</t>
  </si>
  <si>
    <t>CUST0080</t>
  </si>
  <si>
    <t>Kunle Williams</t>
  </si>
  <si>
    <t>GHC 936</t>
  </si>
  <si>
    <t>CUST0081</t>
  </si>
  <si>
    <t>Chinedu Ortiz</t>
  </si>
  <si>
    <t>CUST0082</t>
  </si>
  <si>
    <t>Michael Ortiz</t>
  </si>
  <si>
    <t>CUST0085</t>
  </si>
  <si>
    <t>Alabo Turner</t>
  </si>
  <si>
    <t>GHC 28,800</t>
  </si>
  <si>
    <t>CUST0086</t>
  </si>
  <si>
    <t>Amina Rivas</t>
  </si>
  <si>
    <t>CUST0089</t>
  </si>
  <si>
    <t>Michael Schultz</t>
  </si>
  <si>
    <t>Bayelsa</t>
  </si>
  <si>
    <t>GHC 1,229</t>
  </si>
  <si>
    <t>GHC 21,600</t>
  </si>
  <si>
    <t>CUST0091</t>
  </si>
  <si>
    <t>Ngozi Fox</t>
  </si>
  <si>
    <t>GHC 112</t>
  </si>
  <si>
    <t>CUST0094</t>
  </si>
  <si>
    <t>Maryam Tucker</t>
  </si>
  <si>
    <t>GHC 17</t>
  </si>
  <si>
    <t>CUST0095</t>
  </si>
  <si>
    <t>Sarah James</t>
  </si>
  <si>
    <t>CUST0097</t>
  </si>
  <si>
    <t>Ese Perez</t>
  </si>
  <si>
    <t>GHC 480</t>
  </si>
  <si>
    <t>CUST0098</t>
  </si>
  <si>
    <t>Tega Murray</t>
  </si>
  <si>
    <t>GHC 17,280</t>
  </si>
  <si>
    <t>CUST0100</t>
  </si>
  <si>
    <t>Kunle Davis</t>
  </si>
  <si>
    <t>GHC 638</t>
  </si>
  <si>
    <t>CUST0101</t>
  </si>
  <si>
    <t>Bola Brown</t>
  </si>
  <si>
    <t>GHC 2,458</t>
  </si>
  <si>
    <t>CUST0104</t>
  </si>
  <si>
    <t>Zina Fischer</t>
  </si>
  <si>
    <t>CUST0109</t>
  </si>
  <si>
    <t>Tamuno Bates</t>
  </si>
  <si>
    <t>GHC 1,997</t>
  </si>
  <si>
    <t>CUST0111</t>
  </si>
  <si>
    <t>Fatima Blevins</t>
  </si>
  <si>
    <t>CUST0112</t>
  </si>
  <si>
    <t>Bala Smith</t>
  </si>
  <si>
    <t>GHC 312</t>
  </si>
  <si>
    <t>GHC 1,810</t>
  </si>
  <si>
    <t>CUST0114</t>
  </si>
  <si>
    <t>Amina Todd</t>
  </si>
  <si>
    <t>CUST0115</t>
  </si>
  <si>
    <t>Maryam Smith</t>
  </si>
  <si>
    <t>CUST0121</t>
  </si>
  <si>
    <t>Tunde Smith</t>
  </si>
  <si>
    <t>CUST0123</t>
  </si>
  <si>
    <t>Tega Chen</t>
  </si>
  <si>
    <t>CUST0124</t>
  </si>
  <si>
    <t>Shehu Nguyen</t>
  </si>
  <si>
    <t>CUST0125</t>
  </si>
  <si>
    <t>Halima Aguilar</t>
  </si>
  <si>
    <t>GHC 54</t>
  </si>
  <si>
    <t>CUST0126</t>
  </si>
  <si>
    <t>Ejiro Ware</t>
  </si>
  <si>
    <t>GHC 187</t>
  </si>
  <si>
    <t>CUST0127</t>
  </si>
  <si>
    <t>Ifeanyi Clayton</t>
  </si>
  <si>
    <t>GHC 898</t>
  </si>
  <si>
    <t>CUST0129</t>
  </si>
  <si>
    <t>Shehu Lee</t>
  </si>
  <si>
    <t>GHC 749</t>
  </si>
  <si>
    <t>GHC 1,555</t>
  </si>
  <si>
    <t>CUST0132</t>
  </si>
  <si>
    <t>Nura Yang</t>
  </si>
  <si>
    <t>GHC 1,440</t>
  </si>
  <si>
    <t>CUST0133</t>
  </si>
  <si>
    <t>Oghene Cooper</t>
  </si>
  <si>
    <t>CUST0134</t>
  </si>
  <si>
    <t>Obinna Branch</t>
  </si>
  <si>
    <t>GHC 2,016</t>
  </si>
  <si>
    <t>CUST0135</t>
  </si>
  <si>
    <t>Bola Anderson</t>
  </si>
  <si>
    <t>CUST0136</t>
  </si>
  <si>
    <t>John Hill</t>
  </si>
  <si>
    <t>GHC 624</t>
  </si>
  <si>
    <t>CUST0137</t>
  </si>
  <si>
    <t>Zina Singh</t>
  </si>
  <si>
    <t>CUST0138</t>
  </si>
  <si>
    <t>Ibim Brown</t>
  </si>
  <si>
    <t>CUST0140</t>
  </si>
  <si>
    <t>Amaka Vang</t>
  </si>
  <si>
    <t>CUST0142</t>
  </si>
  <si>
    <t>Bala Hood</t>
  </si>
  <si>
    <t>CUST0143</t>
  </si>
  <si>
    <t>Bola Brooks</t>
  </si>
  <si>
    <t>GHC 499</t>
  </si>
  <si>
    <t>CUST0145</t>
  </si>
  <si>
    <t>Halima Valencia</t>
  </si>
  <si>
    <t>CUST0146</t>
  </si>
  <si>
    <t>Tamuno Boyd</t>
  </si>
  <si>
    <t>CUST0147</t>
  </si>
  <si>
    <t>Chinedu Martinez</t>
  </si>
  <si>
    <t>CUST0148</t>
  </si>
  <si>
    <t>Ejiro Finley</t>
  </si>
  <si>
    <t>CUST0149</t>
  </si>
  <si>
    <t>Omamuzo Levine</t>
  </si>
  <si>
    <t>CUST0150</t>
  </si>
  <si>
    <t>Ejiro Roman</t>
  </si>
  <si>
    <t>CUST0151</t>
  </si>
  <si>
    <t>Tega Mendez</t>
  </si>
  <si>
    <t>GHC 475</t>
  </si>
  <si>
    <t>CUST0152</t>
  </si>
  <si>
    <t>Tamuno Yang</t>
  </si>
  <si>
    <t>CUST0153</t>
  </si>
  <si>
    <t>Maryam Williams</t>
  </si>
  <si>
    <t>GHC 874</t>
  </si>
  <si>
    <t>CUST0155</t>
  </si>
  <si>
    <t>Ngozi Fowler</t>
  </si>
  <si>
    <t>GHC 158</t>
  </si>
  <si>
    <t>CUST0156</t>
  </si>
  <si>
    <t>Ifeanyi Garcia</t>
  </si>
  <si>
    <t>GHC 792</t>
  </si>
  <si>
    <t>CUST0157</t>
  </si>
  <si>
    <t>Ifeanyi Jimenez</t>
  </si>
  <si>
    <t>GHC 81</t>
  </si>
  <si>
    <t>CUST0161</t>
  </si>
  <si>
    <t>Michael Wilson</t>
  </si>
  <si>
    <t>CUST0162</t>
  </si>
  <si>
    <t>Grace Gallegos</t>
  </si>
  <si>
    <t>GHC 6</t>
  </si>
  <si>
    <t>CUST0163</t>
  </si>
  <si>
    <t>Nura Jackson</t>
  </si>
  <si>
    <t>GHC 1,536</t>
  </si>
  <si>
    <t>CUST0165</t>
  </si>
  <si>
    <t>Oghene Allison</t>
  </si>
  <si>
    <t>GHC 82</t>
  </si>
  <si>
    <t>CUST0166</t>
  </si>
  <si>
    <t>Sade Suarez</t>
  </si>
  <si>
    <t>GHC 1,008</t>
  </si>
  <si>
    <t>CUST0171</t>
  </si>
  <si>
    <t>Maryam Dixon</t>
  </si>
  <si>
    <t>GHC 2,352</t>
  </si>
  <si>
    <t>CUST0173</t>
  </si>
  <si>
    <t>Maryam Soto</t>
  </si>
  <si>
    <t>CUST0174</t>
  </si>
  <si>
    <t>Kunle Jones</t>
  </si>
  <si>
    <t>GHC 10</t>
  </si>
  <si>
    <t>CUST0175</t>
  </si>
  <si>
    <t>Tamuno Patton</t>
  </si>
  <si>
    <t>CUST0178</t>
  </si>
  <si>
    <t>Ejiro Johnson</t>
  </si>
  <si>
    <t>CUST0179</t>
  </si>
  <si>
    <t>Bola Curtis</t>
  </si>
  <si>
    <t>GHC 528</t>
  </si>
  <si>
    <t>CUST0180</t>
  </si>
  <si>
    <t>Ese Haley</t>
  </si>
  <si>
    <t>GHC 60</t>
  </si>
  <si>
    <t>CUST0181</t>
  </si>
  <si>
    <t>Halima Walker</t>
  </si>
  <si>
    <t>CUST0182</t>
  </si>
  <si>
    <t>Obinna Mills</t>
  </si>
  <si>
    <t>CUST0184</t>
  </si>
  <si>
    <t>Ngozi Webb</t>
  </si>
  <si>
    <t>CUST0186</t>
  </si>
  <si>
    <t>Halima Harrison</t>
  </si>
  <si>
    <t>CUST0187</t>
  </si>
  <si>
    <t>CUST0189</t>
  </si>
  <si>
    <t>Zainab Mcguire</t>
  </si>
  <si>
    <t>CUST0190</t>
  </si>
  <si>
    <t>Funke Thomas</t>
  </si>
  <si>
    <t>GHC 138</t>
  </si>
  <si>
    <t>CUST0191</t>
  </si>
  <si>
    <t>Sarah Meyer</t>
  </si>
  <si>
    <t>GHC 63</t>
  </si>
  <si>
    <t>CUST0193</t>
  </si>
  <si>
    <t>Sarah Thomas</t>
  </si>
  <si>
    <t>CUST0197</t>
  </si>
  <si>
    <t>Ibim Murphy</t>
  </si>
  <si>
    <t>CUST0199</t>
  </si>
  <si>
    <t>John Morales</t>
  </si>
  <si>
    <t>CUST0201</t>
  </si>
  <si>
    <t>John Mcgrath</t>
  </si>
  <si>
    <t>CUST0202</t>
  </si>
  <si>
    <t>Shehu Hays</t>
  </si>
  <si>
    <t>CUST0203</t>
  </si>
  <si>
    <t>Ibim Castro</t>
  </si>
  <si>
    <t>GHC 1,061</t>
  </si>
  <si>
    <t>CUST0204</t>
  </si>
  <si>
    <t>Obinna Patterson</t>
  </si>
  <si>
    <t>CUST0205</t>
  </si>
  <si>
    <t>Saidu Munoz</t>
  </si>
  <si>
    <t>GHC 250</t>
  </si>
  <si>
    <t>GHC 2,645</t>
  </si>
  <si>
    <t>CUST0207</t>
  </si>
  <si>
    <t>Bola Miller</t>
  </si>
  <si>
    <t>CUST0208</t>
  </si>
  <si>
    <t>Ngozi Acevedo</t>
  </si>
  <si>
    <t>CUST0210</t>
  </si>
  <si>
    <t>Ejiro Gill</t>
  </si>
  <si>
    <t>CUST0211</t>
  </si>
  <si>
    <t>Alabo Clay</t>
  </si>
  <si>
    <t>GHC 47</t>
  </si>
  <si>
    <t>CUST0212</t>
  </si>
  <si>
    <t>Michael Williams</t>
  </si>
  <si>
    <t>CUST0214</t>
  </si>
  <si>
    <t>Ese Cooper</t>
  </si>
  <si>
    <t>CUST0215</t>
  </si>
  <si>
    <t>Grace Figueroa</t>
  </si>
  <si>
    <t>GHC 374</t>
  </si>
  <si>
    <t>CUST0217</t>
  </si>
  <si>
    <t>Kunle Collins</t>
  </si>
  <si>
    <t>CUST0221</t>
  </si>
  <si>
    <t>Zina Cochran</t>
  </si>
  <si>
    <t>CUST0225</t>
  </si>
  <si>
    <t>Bala Cummings</t>
  </si>
  <si>
    <t>CUST0228</t>
  </si>
  <si>
    <t>Zina Fuller</t>
  </si>
  <si>
    <t>GHC 1,200</t>
  </si>
  <si>
    <t>CUST0230</t>
  </si>
  <si>
    <t>Ngozi Pierce</t>
  </si>
  <si>
    <t>GHC 92</t>
  </si>
  <si>
    <t>CUST0231</t>
  </si>
  <si>
    <t>Sade Smith</t>
  </si>
  <si>
    <t>GHC 845</t>
  </si>
  <si>
    <t>CUST0232</t>
  </si>
  <si>
    <t>Chinedu Hughes</t>
  </si>
  <si>
    <t>CUST0233</t>
  </si>
  <si>
    <t>John Benjamin</t>
  </si>
  <si>
    <t>GHC 739</t>
  </si>
  <si>
    <t>CUST0234</t>
  </si>
  <si>
    <t>Bala Hardin</t>
  </si>
  <si>
    <t>CUST0238</t>
  </si>
  <si>
    <t>John Patel</t>
  </si>
  <si>
    <t>GHC 12</t>
  </si>
  <si>
    <t>CUST0244</t>
  </si>
  <si>
    <t>Ifeanyi Austin</t>
  </si>
  <si>
    <t>CUST0245</t>
  </si>
  <si>
    <t>CUST0246</t>
  </si>
  <si>
    <t>Fatima Foster</t>
  </si>
  <si>
    <t>CUST0249</t>
  </si>
  <si>
    <t>Omamuzo Jones</t>
  </si>
  <si>
    <t>GHC 156</t>
  </si>
  <si>
    <t>CUST0253</t>
  </si>
  <si>
    <t>Zainab Blackwell</t>
  </si>
  <si>
    <t>CUST0255</t>
  </si>
  <si>
    <t>Ejiro Miller</t>
  </si>
  <si>
    <t>CUST0256</t>
  </si>
  <si>
    <t>Alabo Smith</t>
  </si>
  <si>
    <t>CUST0258</t>
  </si>
  <si>
    <t>Sarah Munoz</t>
  </si>
  <si>
    <t>CUST0260</t>
  </si>
  <si>
    <t>Amina Johns</t>
  </si>
  <si>
    <t>CUST0262</t>
  </si>
  <si>
    <t>Funke Alexander</t>
  </si>
  <si>
    <t>CUST0263</t>
  </si>
  <si>
    <t>Sarah Fritz</t>
  </si>
  <si>
    <t>GHC 72</t>
  </si>
  <si>
    <t>CUST0264</t>
  </si>
  <si>
    <t>CUST0265</t>
  </si>
  <si>
    <t>Saidu Martinez</t>
  </si>
  <si>
    <t>CUST0266</t>
  </si>
  <si>
    <t>Nura Hunter</t>
  </si>
  <si>
    <t>CUST0267</t>
  </si>
  <si>
    <t>Ejiro Mendoza</t>
  </si>
  <si>
    <t>CUST0268</t>
  </si>
  <si>
    <t>Michael Peterson</t>
  </si>
  <si>
    <t>GHC 9,360</t>
  </si>
  <si>
    <t>CUST0271</t>
  </si>
  <si>
    <t>John Benson</t>
  </si>
  <si>
    <t>GHC 44</t>
  </si>
  <si>
    <t>CUST0276</t>
  </si>
  <si>
    <t>Zainab Rogers</t>
  </si>
  <si>
    <t>CUST0277</t>
  </si>
  <si>
    <t>Ngozi Dunn</t>
  </si>
  <si>
    <t>CUST0281</t>
  </si>
  <si>
    <t>Tamuno Ortiz</t>
  </si>
  <si>
    <t>GHC 10,800</t>
  </si>
  <si>
    <t>GHC 571</t>
  </si>
  <si>
    <t>CUST0283</t>
  </si>
  <si>
    <t>Sarah Ballard</t>
  </si>
  <si>
    <t>CUST0284</t>
  </si>
  <si>
    <t>Funke Shaffer</t>
  </si>
  <si>
    <t>GHC 5,184</t>
  </si>
  <si>
    <t>CUST0287</t>
  </si>
  <si>
    <t>Omamuzo Rivera</t>
  </si>
  <si>
    <t>CUST0289</t>
  </si>
  <si>
    <t>CUST0290</t>
  </si>
  <si>
    <t>Sade Ryan</t>
  </si>
  <si>
    <t>CUST0292</t>
  </si>
  <si>
    <t>Ese Rose</t>
  </si>
  <si>
    <t>CUST0293</t>
  </si>
  <si>
    <t>John Jones</t>
  </si>
  <si>
    <t>CUST0294</t>
  </si>
  <si>
    <t>Ese Bailey</t>
  </si>
  <si>
    <t>CUST0295</t>
  </si>
  <si>
    <t>David Higgins</t>
  </si>
  <si>
    <t>CUST0296</t>
  </si>
  <si>
    <t>Ejiro Scott</t>
  </si>
  <si>
    <t>CUST0298</t>
  </si>
  <si>
    <t>Grace Davis</t>
  </si>
  <si>
    <t>CUST0299</t>
  </si>
  <si>
    <t>Kunle Fuller</t>
  </si>
  <si>
    <t>CUST0300</t>
  </si>
  <si>
    <t>Ibim Wilkerson</t>
  </si>
  <si>
    <t>GHC 15,840</t>
  </si>
  <si>
    <t>CUST0305</t>
  </si>
  <si>
    <t>Sade Shepard</t>
  </si>
  <si>
    <t>CUST0307</t>
  </si>
  <si>
    <t>Chinedu Hoffman</t>
  </si>
  <si>
    <t>CUST0308</t>
  </si>
  <si>
    <t>Sarah Flores</t>
  </si>
  <si>
    <t>CUST0309</t>
  </si>
  <si>
    <t>Alabo Guerra</t>
  </si>
  <si>
    <t>CUST0312</t>
  </si>
  <si>
    <t>Ejiro Barker</t>
  </si>
  <si>
    <t>CUST0313</t>
  </si>
  <si>
    <t>Maryam Hernandez</t>
  </si>
  <si>
    <t>CUST0315</t>
  </si>
  <si>
    <t>Obinna Anderson</t>
  </si>
  <si>
    <t>GHC 38</t>
  </si>
  <si>
    <t>CUST0319</t>
  </si>
  <si>
    <t>Fatima Powell</t>
  </si>
  <si>
    <t>CUST0321</t>
  </si>
  <si>
    <t>Omamuzo Schwartz</t>
  </si>
  <si>
    <t>CUST0322</t>
  </si>
  <si>
    <t>Alabo Jackson</t>
  </si>
  <si>
    <t>CUST0323</t>
  </si>
  <si>
    <t>Amina Nguyen</t>
  </si>
  <si>
    <t>CUST0326</t>
  </si>
  <si>
    <t>Chinedu Krueger</t>
  </si>
  <si>
    <t>CUST0327</t>
  </si>
  <si>
    <t>Maryam Rhodes</t>
  </si>
  <si>
    <t>CUST0329</t>
  </si>
  <si>
    <t>Saidu Anderson</t>
  </si>
  <si>
    <t>CUST0330</t>
  </si>
  <si>
    <t>Ibim Harrison</t>
  </si>
  <si>
    <t>CUST0335</t>
  </si>
  <si>
    <t>Maryam Patterson</t>
  </si>
  <si>
    <t>CUST0338</t>
  </si>
  <si>
    <t>David Crosby</t>
  </si>
  <si>
    <t>CUST0339</t>
  </si>
  <si>
    <t>Alabo Davis</t>
  </si>
  <si>
    <t>CUST0341</t>
  </si>
  <si>
    <t>Zina Valenzuela</t>
  </si>
  <si>
    <t>GHC 998</t>
  </si>
  <si>
    <t>CUST0342</t>
  </si>
  <si>
    <t>Omamuzo Holmes</t>
  </si>
  <si>
    <t>CUST0346</t>
  </si>
  <si>
    <t>Ese Harper</t>
  </si>
  <si>
    <t>CUST0348</t>
  </si>
  <si>
    <t>Boma Anderson</t>
  </si>
  <si>
    <t>CUST0353</t>
  </si>
  <si>
    <t>Bola Patterson</t>
  </si>
  <si>
    <t>CUST0354</t>
  </si>
  <si>
    <t>Sade Brown</t>
  </si>
  <si>
    <t>CUST0361</t>
  </si>
  <si>
    <t>Obinna Andrews</t>
  </si>
  <si>
    <t>CUST0362</t>
  </si>
  <si>
    <t>Sade Donaldson</t>
  </si>
  <si>
    <t>CUST0363</t>
  </si>
  <si>
    <t>Omamuzo Alexander</t>
  </si>
  <si>
    <t>CUST0366</t>
  </si>
  <si>
    <t>Kunle Brady</t>
  </si>
  <si>
    <t>GHC 13,680</t>
  </si>
  <si>
    <t>CUST0368</t>
  </si>
  <si>
    <t>Bola Meadows</t>
  </si>
  <si>
    <t>CUST0369</t>
  </si>
  <si>
    <t>Abubakar Rodriguez</t>
  </si>
  <si>
    <t>CUST0372</t>
  </si>
  <si>
    <t>Grace Salas</t>
  </si>
  <si>
    <t>CUST0373</t>
  </si>
  <si>
    <t>Ibim Adams</t>
  </si>
  <si>
    <t>GHC 1,344</t>
  </si>
  <si>
    <t>CUST0375</t>
  </si>
  <si>
    <t>Nura Oconnell</t>
  </si>
  <si>
    <t>CUST0376</t>
  </si>
  <si>
    <t>CUST0378</t>
  </si>
  <si>
    <t>Funke Carlson</t>
  </si>
  <si>
    <t>GHC 26</t>
  </si>
  <si>
    <t>GHC 7,920</t>
  </si>
  <si>
    <t>CUST0381</t>
  </si>
  <si>
    <t>David Murphy</t>
  </si>
  <si>
    <t>GHC 104</t>
  </si>
  <si>
    <t>CUST0383</t>
  </si>
  <si>
    <t>Kunle Manning</t>
  </si>
  <si>
    <t>CUST0385</t>
  </si>
  <si>
    <t>Sade George</t>
  </si>
  <si>
    <t>CUST0386</t>
  </si>
  <si>
    <t>Shehu Torres</t>
  </si>
  <si>
    <t>CUST0395</t>
  </si>
  <si>
    <t>Oghene Pacheco</t>
  </si>
  <si>
    <t>GHC 58</t>
  </si>
  <si>
    <t>CUST0404</t>
  </si>
  <si>
    <t>Maryam Buck</t>
  </si>
  <si>
    <t>CUST0406</t>
  </si>
  <si>
    <t>Zainab Soto</t>
  </si>
  <si>
    <t>CUST0408</t>
  </si>
  <si>
    <t>Obinna Daniels</t>
  </si>
  <si>
    <t>CUST0409</t>
  </si>
  <si>
    <t>Boma Burns</t>
  </si>
  <si>
    <t>CUST0410</t>
  </si>
  <si>
    <t>Grace Snyder</t>
  </si>
  <si>
    <t>CUST0413</t>
  </si>
  <si>
    <t>David Giles</t>
  </si>
  <si>
    <t>CUST0414</t>
  </si>
  <si>
    <t>Ngozi Williams</t>
  </si>
  <si>
    <t>CUST0418</t>
  </si>
  <si>
    <t>Boma Johnson</t>
  </si>
  <si>
    <t>CUST0419</t>
  </si>
  <si>
    <t>Boma Sanchez</t>
  </si>
  <si>
    <t>CUST0421</t>
  </si>
  <si>
    <t>Tega Stokes</t>
  </si>
  <si>
    <t>CUST0422</t>
  </si>
  <si>
    <t>John Smith</t>
  </si>
  <si>
    <t>CUST0425</t>
  </si>
  <si>
    <t>Amina Ortega</t>
  </si>
  <si>
    <t>CUST0426</t>
  </si>
  <si>
    <t>Ese Mathis</t>
  </si>
  <si>
    <t>GHC 109</t>
  </si>
  <si>
    <t>CUST0427</t>
  </si>
  <si>
    <t>Chinedu West</t>
  </si>
  <si>
    <t>CUST0428</t>
  </si>
  <si>
    <t>Amina Skinner</t>
  </si>
  <si>
    <t>CUST0429</t>
  </si>
  <si>
    <t>Omamuzo Smith</t>
  </si>
  <si>
    <t>CUST0430</t>
  </si>
  <si>
    <t>Funke Lawson</t>
  </si>
  <si>
    <t>GHC 6,480</t>
  </si>
  <si>
    <t>CUST0431</t>
  </si>
  <si>
    <t>Kunle Cooper</t>
  </si>
  <si>
    <t>CUST0433</t>
  </si>
  <si>
    <t>Saidu Whitehead</t>
  </si>
  <si>
    <t>CUST0435</t>
  </si>
  <si>
    <t>Michael Santana</t>
  </si>
  <si>
    <t>CUST0445</t>
  </si>
  <si>
    <t>Ejiro Wagner</t>
  </si>
  <si>
    <t>GHC 768</t>
  </si>
  <si>
    <t>CUST0447</t>
  </si>
  <si>
    <t>Grace Hudson</t>
  </si>
  <si>
    <t>CUST0450</t>
  </si>
  <si>
    <t>Fatima Curtis</t>
  </si>
  <si>
    <t>CUST0451</t>
  </si>
  <si>
    <t>Sade Baker</t>
  </si>
  <si>
    <t>CUST0453</t>
  </si>
  <si>
    <t>Michael Madden</t>
  </si>
  <si>
    <t>CUST0454</t>
  </si>
  <si>
    <t>Tunde Fuller</t>
  </si>
  <si>
    <t>GHC 2,366</t>
  </si>
  <si>
    <t>CUST0463</t>
  </si>
  <si>
    <t>Grace Bell</t>
  </si>
  <si>
    <t>GHC 24</t>
  </si>
  <si>
    <t>CUST0466</t>
  </si>
  <si>
    <t>Alabo Escobar</t>
  </si>
  <si>
    <t>CUST0473</t>
  </si>
  <si>
    <t>Amaka Jackson</t>
  </si>
  <si>
    <t>CUST0479</t>
  </si>
  <si>
    <t>Ejiro Stewart</t>
  </si>
  <si>
    <t>CUST0482</t>
  </si>
  <si>
    <t>CUST0491</t>
  </si>
  <si>
    <t>Funke Smith</t>
  </si>
  <si>
    <t>GHC 20</t>
  </si>
  <si>
    <t>CUST0492</t>
  </si>
  <si>
    <t>Tega Kim</t>
  </si>
  <si>
    <t>CUST0494</t>
  </si>
  <si>
    <t>Halima Martin</t>
  </si>
  <si>
    <t>CUST0500</t>
  </si>
  <si>
    <t>Oghene Hamilton</t>
  </si>
  <si>
    <t>CUST0002</t>
  </si>
  <si>
    <t>Zainab Baker</t>
  </si>
  <si>
    <t>3/25/2025</t>
  </si>
  <si>
    <t>CUST0003</t>
  </si>
  <si>
    <t>Saidu Evans</t>
  </si>
  <si>
    <t>CUST0004</t>
  </si>
  <si>
    <t>Ejiro Walker</t>
  </si>
  <si>
    <t>CUST0007</t>
  </si>
  <si>
    <t>Boma Stewart</t>
  </si>
  <si>
    <t>CUST0010</t>
  </si>
  <si>
    <t>Halima Ochoa</t>
  </si>
  <si>
    <t>CUST0012</t>
  </si>
  <si>
    <t>Zainab Morton</t>
  </si>
  <si>
    <t>CUST0015</t>
  </si>
  <si>
    <t>Abubakar Garner</t>
  </si>
  <si>
    <t>CUST0018</t>
  </si>
  <si>
    <t>David Fletcher</t>
  </si>
  <si>
    <t>CUST0019</t>
  </si>
  <si>
    <t>Obinna Wright</t>
  </si>
  <si>
    <t>CUST0020</t>
  </si>
  <si>
    <t>Amaka Reed</t>
  </si>
  <si>
    <t>GHC 7,200</t>
  </si>
  <si>
    <t>CUST0021</t>
  </si>
  <si>
    <t>Oghene Brown</t>
  </si>
  <si>
    <t>CUST0024</t>
  </si>
  <si>
    <t>David Johnson</t>
  </si>
  <si>
    <t>GHC 1,224</t>
  </si>
  <si>
    <t>CUST0025</t>
  </si>
  <si>
    <t>Ifeanyi Brown</t>
  </si>
  <si>
    <t>CUST0026</t>
  </si>
  <si>
    <t>Ese Simmons</t>
  </si>
  <si>
    <t>CUST0027</t>
  </si>
  <si>
    <t>Maryam Reyes</t>
  </si>
  <si>
    <t>CUST0030</t>
  </si>
  <si>
    <t>GHC 164</t>
  </si>
  <si>
    <t>CUST0037</t>
  </si>
  <si>
    <t>Ifeanyi Ruiz</t>
  </si>
  <si>
    <t>GHC 1,670</t>
  </si>
  <si>
    <t>CUST0039</t>
  </si>
  <si>
    <t>Zina Green</t>
  </si>
  <si>
    <t>CUST0041</t>
  </si>
  <si>
    <t>Ejiro Mason</t>
  </si>
  <si>
    <t>CUST0042</t>
  </si>
  <si>
    <t>Shehu Hoffman</t>
  </si>
  <si>
    <t>CUST0044</t>
  </si>
  <si>
    <t>Grace Walker</t>
  </si>
  <si>
    <t>CUST0048</t>
  </si>
  <si>
    <t>Abubakar Gentry</t>
  </si>
  <si>
    <t>GHC 95</t>
  </si>
  <si>
    <t>CUST0051</t>
  </si>
  <si>
    <t>Zina Carter</t>
  </si>
  <si>
    <t>CUST0054</t>
  </si>
  <si>
    <t>Amaka Potter</t>
  </si>
  <si>
    <t>CUST0055</t>
  </si>
  <si>
    <t>Halima Smith</t>
  </si>
  <si>
    <t>CUST0058</t>
  </si>
  <si>
    <t>Ngozi Brown</t>
  </si>
  <si>
    <t>CUST0060</t>
  </si>
  <si>
    <t>Amina Payne</t>
  </si>
  <si>
    <t>CUST0062</t>
  </si>
  <si>
    <t>Ngozi Henson</t>
  </si>
  <si>
    <t>CUST0063</t>
  </si>
  <si>
    <t>Amina Flores</t>
  </si>
  <si>
    <t>CUST0069</t>
  </si>
  <si>
    <t>Tunde Oliver</t>
  </si>
  <si>
    <t>CUST0071</t>
  </si>
  <si>
    <t>Alabo Keith</t>
  </si>
  <si>
    <t>CUST0077</t>
  </si>
  <si>
    <t>Chinedu Pitts</t>
  </si>
  <si>
    <t>GHC 78</t>
  </si>
  <si>
    <t>CUST0083</t>
  </si>
  <si>
    <t>Shehu Holt</t>
  </si>
  <si>
    <t>GHC 91</t>
  </si>
  <si>
    <t>CUST0084</t>
  </si>
  <si>
    <t>Maryam Velez</t>
  </si>
  <si>
    <t>CUST0088</t>
  </si>
  <si>
    <t>Amaka Brown</t>
  </si>
  <si>
    <t>CUST0090</t>
  </si>
  <si>
    <t>John Montoya</t>
  </si>
  <si>
    <t>CUST0096</t>
  </si>
  <si>
    <t>Tega Turner</t>
  </si>
  <si>
    <t>CUST0099</t>
  </si>
  <si>
    <t>Boma Gonzalez</t>
  </si>
  <si>
    <t>CUST0102</t>
  </si>
  <si>
    <t>Ifeanyi Burns</t>
  </si>
  <si>
    <t>CUST0103</t>
  </si>
  <si>
    <t>Chinedu Barrera</t>
  </si>
  <si>
    <t>GHC 3</t>
  </si>
  <si>
    <t>CUST0106</t>
  </si>
  <si>
    <t>Abubakar Holmes</t>
  </si>
  <si>
    <t>CUST0107</t>
  </si>
  <si>
    <t>Bola Rogers</t>
  </si>
  <si>
    <t>CUST0110</t>
  </si>
  <si>
    <t>Ibim Richards</t>
  </si>
  <si>
    <t>GHC 14</t>
  </si>
  <si>
    <t>CUST0113</t>
  </si>
  <si>
    <t>Michael Evans</t>
  </si>
  <si>
    <t>CUST0116</t>
  </si>
  <si>
    <t>Bola Garcia</t>
  </si>
  <si>
    <t>CUST0117</t>
  </si>
  <si>
    <t>Sade Collins</t>
  </si>
  <si>
    <t>CUST0118</t>
  </si>
  <si>
    <t>Zainab Garcia</t>
  </si>
  <si>
    <t>CUST0120</t>
  </si>
  <si>
    <t>Fatima Lindsey</t>
  </si>
  <si>
    <t>CUST0122</t>
  </si>
  <si>
    <t>Grace Fowler</t>
  </si>
  <si>
    <t>CUST0128</t>
  </si>
  <si>
    <t>Sade Berry</t>
  </si>
  <si>
    <t>CUST0139</t>
  </si>
  <si>
    <t>Saidu Holt</t>
  </si>
  <si>
    <t>CUST0141</t>
  </si>
  <si>
    <t>Ibim Faulkner</t>
  </si>
  <si>
    <t>CUST0154</t>
  </si>
  <si>
    <t>David Miller</t>
  </si>
  <si>
    <t>CUST0159</t>
  </si>
  <si>
    <t>Kunle Nielsen</t>
  </si>
  <si>
    <t>CUST0168</t>
  </si>
  <si>
    <t>Abubakar Weiss</t>
  </si>
  <si>
    <t>CUST0169</t>
  </si>
  <si>
    <t>Maryam Dean</t>
  </si>
  <si>
    <t>CUST0183</t>
  </si>
  <si>
    <t>CUST0192</t>
  </si>
  <si>
    <t>Oghene Schroeder</t>
  </si>
  <si>
    <t>CUST0194</t>
  </si>
  <si>
    <t>Obinna Dunn</t>
  </si>
  <si>
    <t>CUST0195</t>
  </si>
  <si>
    <t>Oghene Munoz</t>
  </si>
  <si>
    <t>CUST0206</t>
  </si>
  <si>
    <t>Ngozi Wood</t>
  </si>
  <si>
    <t>CUST0213</t>
  </si>
  <si>
    <t>Zainab Clark</t>
  </si>
  <si>
    <t>CUST0216</t>
  </si>
  <si>
    <t>John Erickson</t>
  </si>
  <si>
    <t>GHC 2,400</t>
  </si>
  <si>
    <t>CUST0220</t>
  </si>
  <si>
    <t>CUST0222</t>
  </si>
  <si>
    <t>Fatima Carpenter</t>
  </si>
  <si>
    <t>GHC 9</t>
  </si>
  <si>
    <t>CUST0236</t>
  </si>
  <si>
    <t>Omamuzo Stephenson</t>
  </si>
  <si>
    <t>CUST0237</t>
  </si>
  <si>
    <t>Maryam Moore</t>
  </si>
  <si>
    <t>CUST0239</t>
  </si>
  <si>
    <t>Bala Holt</t>
  </si>
  <si>
    <t>CUST0242</t>
  </si>
  <si>
    <t>GHC 4,368</t>
  </si>
  <si>
    <t>CUST0243</t>
  </si>
  <si>
    <t>Chinedu Elliott</t>
  </si>
  <si>
    <t>CUST0247</t>
  </si>
  <si>
    <t>Chinedu Yates</t>
  </si>
  <si>
    <t>CUST0250</t>
  </si>
  <si>
    <t>Tamuno Lawrence</t>
  </si>
  <si>
    <t>CUST0252</t>
  </si>
  <si>
    <t>Bala Graham</t>
  </si>
  <si>
    <t>CUST0257</t>
  </si>
  <si>
    <t>GHC 101</t>
  </si>
  <si>
    <t>CUST0259</t>
  </si>
  <si>
    <t>Ejiro Collins</t>
  </si>
  <si>
    <t>CUST0261</t>
  </si>
  <si>
    <t>Obinna Simon</t>
  </si>
  <si>
    <t>CUST0272</t>
  </si>
  <si>
    <t>Tega Cooper</t>
  </si>
  <si>
    <t>GHC 302</t>
  </si>
  <si>
    <t>CUST0273</t>
  </si>
  <si>
    <t>Fatima Lewis</t>
  </si>
  <si>
    <t>CUST0274</t>
  </si>
  <si>
    <t>Bola Duffy</t>
  </si>
  <si>
    <t>CUST0279</t>
  </si>
  <si>
    <t>Alabo Carlson</t>
  </si>
  <si>
    <t>CUST0280</t>
  </si>
  <si>
    <t>Grace Brock</t>
  </si>
  <si>
    <t>CUST0301</t>
  </si>
  <si>
    <t>Boma Knight</t>
  </si>
  <si>
    <t>CUST0302</t>
  </si>
  <si>
    <t>Tunde Wallace</t>
  </si>
  <si>
    <t>CUST0304</t>
  </si>
  <si>
    <t>Bola Castro</t>
  </si>
  <si>
    <t>CUST0306</t>
  </si>
  <si>
    <t>Alabo Cortez</t>
  </si>
  <si>
    <t>CUST0314</t>
  </si>
  <si>
    <t>Omamuzo King</t>
  </si>
  <si>
    <t>GHC 64</t>
  </si>
  <si>
    <t>CUST0316</t>
  </si>
  <si>
    <t>Shehu Rogers</t>
  </si>
  <si>
    <t>CUST0324</t>
  </si>
  <si>
    <t>Amina Taylor</t>
  </si>
  <si>
    <t>GHC 30</t>
  </si>
  <si>
    <t>CUST0328</t>
  </si>
  <si>
    <t>Kunle Liu</t>
  </si>
  <si>
    <t>GHC 2,611</t>
  </si>
  <si>
    <t>CUST0331</t>
  </si>
  <si>
    <t>Funke Francis</t>
  </si>
  <si>
    <t>CUST0336</t>
  </si>
  <si>
    <t>Chinedu Reynolds</t>
  </si>
  <si>
    <t>CUST0340</t>
  </si>
  <si>
    <t>Obinna Thomas</t>
  </si>
  <si>
    <t>CUST0343</t>
  </si>
  <si>
    <t>Zina Diaz</t>
  </si>
  <si>
    <t>CUST0344</t>
  </si>
  <si>
    <t>Alabo Baker</t>
  </si>
  <si>
    <t>CUST0345</t>
  </si>
  <si>
    <t>Sade Mercer</t>
  </si>
  <si>
    <t>CUST0352</t>
  </si>
  <si>
    <t>Zainab Rivera</t>
  </si>
  <si>
    <t>CUST0359</t>
  </si>
  <si>
    <t>Omamuzo Juarez</t>
  </si>
  <si>
    <t>CUST0367</t>
  </si>
  <si>
    <t>Bola Carpenter</t>
  </si>
  <si>
    <t>CUST0371</t>
  </si>
  <si>
    <t>Grace Wilkerson</t>
  </si>
  <si>
    <t>CUST0377</t>
  </si>
  <si>
    <t>Chinedu Christian</t>
  </si>
  <si>
    <t>CUST0379</t>
  </si>
  <si>
    <t>Sarah Woods</t>
  </si>
  <si>
    <t>CUST0380</t>
  </si>
  <si>
    <t>Michael Jacobs</t>
  </si>
  <si>
    <t>CUST0382</t>
  </si>
  <si>
    <t>Ifeanyi Cooper</t>
  </si>
  <si>
    <t>CUST0384</t>
  </si>
  <si>
    <t>Nura Rodriguez</t>
  </si>
  <si>
    <t>GHC 14,400</t>
  </si>
  <si>
    <t>CUST0390</t>
  </si>
  <si>
    <t>Ejiro Gonzalez</t>
  </si>
  <si>
    <t>CUST0391</t>
  </si>
  <si>
    <t>Ibim Schwartz</t>
  </si>
  <si>
    <t>CUST0392</t>
  </si>
  <si>
    <t>Abubakar Hayes</t>
  </si>
  <si>
    <t>CUST0394</t>
  </si>
  <si>
    <t>John Nielsen</t>
  </si>
  <si>
    <t>CUST0396</t>
  </si>
  <si>
    <t>Ngozi Johnson</t>
  </si>
  <si>
    <t>CUST0398</t>
  </si>
  <si>
    <t>Amaka Shannon</t>
  </si>
  <si>
    <t>CUST0401</t>
  </si>
  <si>
    <t>Ifeanyi Adkins</t>
  </si>
  <si>
    <t>CUST0412</t>
  </si>
  <si>
    <t>Oghene Bartlett</t>
  </si>
  <si>
    <t>CUST0416</t>
  </si>
  <si>
    <t>Maryam Blankenship</t>
  </si>
  <si>
    <t>CUST0420</t>
  </si>
  <si>
    <t>Ese Miller</t>
  </si>
  <si>
    <t>CUST0424</t>
  </si>
  <si>
    <t>Maryam Becker</t>
  </si>
  <si>
    <t>CUST0439</t>
  </si>
  <si>
    <t>Ifeanyi Zimmerman</t>
  </si>
  <si>
    <t>CUST0446</t>
  </si>
  <si>
    <t>Halima Lambert</t>
  </si>
  <si>
    <t>CUST0449</t>
  </si>
  <si>
    <t>Funke Chung</t>
  </si>
  <si>
    <t>CUST0452</t>
  </si>
  <si>
    <t>Saidu Jackson</t>
  </si>
  <si>
    <t>CUST0455</t>
  </si>
  <si>
    <t>Boma Baker</t>
  </si>
  <si>
    <t>CUST0457</t>
  </si>
  <si>
    <t>Maryam Martin</t>
  </si>
  <si>
    <t>CUST0458</t>
  </si>
  <si>
    <t>Alabo Bradley</t>
  </si>
  <si>
    <t>CUST0461</t>
  </si>
  <si>
    <t>CUST0462</t>
  </si>
  <si>
    <t>Ejiro Brown</t>
  </si>
  <si>
    <t>CUST0464</t>
  </si>
  <si>
    <t>Ifeanyi Smith</t>
  </si>
  <si>
    <t>CUST0472</t>
  </si>
  <si>
    <t>Halima Adams</t>
  </si>
  <si>
    <t>CUST0474</t>
  </si>
  <si>
    <t>Alabo Moreno</t>
  </si>
  <si>
    <t>CUST0480</t>
  </si>
  <si>
    <t>Kunle Goodwin</t>
  </si>
  <si>
    <t>GHC 20,160</t>
  </si>
  <si>
    <t>CUST0493</t>
  </si>
  <si>
    <t>Tega Fischer</t>
  </si>
  <si>
    <t>CUST0495</t>
  </si>
  <si>
    <t>Kunle Brown</t>
  </si>
  <si>
    <t>CUST0499</t>
  </si>
  <si>
    <t>Tega Hood</t>
  </si>
  <si>
    <t>MTN Customer Insights Dashboard</t>
  </si>
  <si>
    <t>1st Quarter 2025</t>
  </si>
  <si>
    <t>Select Month</t>
  </si>
  <si>
    <t>1st Quarter</t>
  </si>
  <si>
    <t>Device Popularity</t>
  </si>
  <si>
    <t>By Data Usage</t>
  </si>
  <si>
    <t>Top reasons for chrun</t>
  </si>
  <si>
    <t>Reasons</t>
  </si>
  <si>
    <t>Percentage</t>
  </si>
  <si>
    <t>By Revenue</t>
  </si>
  <si>
    <t>By States</t>
  </si>
  <si>
    <t>Devices</t>
  </si>
  <si>
    <t>By Unit Sold</t>
  </si>
  <si>
    <t>Grand Total</t>
  </si>
  <si>
    <t>Dynamic Range</t>
  </si>
  <si>
    <t>Sorted Dynamic Range</t>
  </si>
  <si>
    <t>`</t>
  </si>
  <si>
    <t>CARDS</t>
  </si>
  <si>
    <t>January</t>
  </si>
  <si>
    <t>February</t>
  </si>
  <si>
    <t>March</t>
  </si>
  <si>
    <t>Dashboard</t>
  </si>
  <si>
    <t>Total Customers</t>
  </si>
  <si>
    <t>Churn Rate</t>
  </si>
  <si>
    <t>Avg Satisfaction</t>
  </si>
  <si>
    <t>Month</t>
  </si>
  <si>
    <t>Device Populatity</t>
  </si>
  <si>
    <t>MTN Customer Insights Dashboard - Revenue analysis</t>
  </si>
  <si>
    <t>Row Labels</t>
  </si>
  <si>
    <t>Column Labels</t>
  </si>
  <si>
    <t>Total Revenue . revenue</t>
  </si>
  <si>
    <t>Device</t>
  </si>
  <si>
    <t>Revenue by device type</t>
  </si>
  <si>
    <t>Revenue by top 5 states</t>
  </si>
  <si>
    <t>Sum of Total Revenue</t>
  </si>
  <si>
    <t>Regions</t>
  </si>
  <si>
    <t>Revnue</t>
  </si>
  <si>
    <t>Sorted dynamic range</t>
  </si>
  <si>
    <t>Revenue</t>
  </si>
  <si>
    <t>Age Distribution</t>
  </si>
  <si>
    <t>Age Distribution against revenue</t>
  </si>
  <si>
    <t>18-25</t>
  </si>
  <si>
    <t>26-35</t>
  </si>
  <si>
    <t>36-45</t>
  </si>
  <si>
    <t>46-55</t>
  </si>
  <si>
    <t>56+</t>
  </si>
  <si>
    <t>Select</t>
  </si>
  <si>
    <t>Sum of Data Usage</t>
  </si>
  <si>
    <t>Average data usage by age group</t>
  </si>
  <si>
    <t>Average Data Usage</t>
  </si>
  <si>
    <t>Top 5 data customers</t>
  </si>
  <si>
    <t>Data Usage Distribution</t>
  </si>
  <si>
    <t>Data usage distribution</t>
  </si>
  <si>
    <t>0-50GB</t>
  </si>
  <si>
    <t>101-150GB</t>
  </si>
  <si>
    <t>151-200GB</t>
  </si>
  <si>
    <t>51-100GB</t>
  </si>
  <si>
    <t>Count of Customer ID</t>
  </si>
  <si>
    <t>Revenue vs usage</t>
  </si>
  <si>
    <t>Data Usage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</si>
</sst>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[$₦-466]\ #,##0"/>
  </numFmts>
  <fonts count="34"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  <font>
      <sz val="8"/>
      <name val="Aptos Narrow"/>
      <family val="2"/>
    </font>
    <font>
      <b/>
      <sz val="14"/>
      <color theme="1"/>
      <name val="Aptos Narrow"/>
    </font>
    <font>
      <b/>
      <sz val="14"/>
      <color theme="4" tint="-0.249977111117893"/>
      <name val="Aptos Narrow"/>
    </font>
    <font>
      <b/>
      <sz val="16"/>
      <color theme="0" tint="-4.9989318521683403E-2"/>
      <name val="Aptos Narrow"/>
    </font>
    <font>
      <sz val="11"/>
      <color theme="0" tint="-4.9989318521683403E-2"/>
      <name val="Aptos Narrow"/>
      <family val="2"/>
    </font>
    <font>
      <i/>
      <sz val="11"/>
      <color theme="1"/>
      <name val="Aptos Narrow"/>
    </font>
    <font>
      <i/>
      <sz val="9"/>
      <color theme="1" tint="0.14999847407452621"/>
      <name val="Poppins"/>
    </font>
    <font>
      <sz val="9"/>
      <color theme="1"/>
      <name val="Poppins"/>
    </font>
    <font>
      <b/>
      <i/>
      <sz val="11"/>
      <color theme="1"/>
      <name val="Aptos Narrow"/>
    </font>
    <font>
      <sz val="11"/>
      <color theme="1"/>
      <name val="Aptos Narrow"/>
    </font>
    <font>
      <b/>
      <sz val="14"/>
      <color rgb="FF595959"/>
      <name val="Poppins"/>
    </font>
    <font>
      <sz val="8"/>
      <color theme="1"/>
      <name val="Poppins"/>
    </font>
    <font>
      <i/>
      <sz val="9"/>
      <color theme="1"/>
      <name val="Poppins"/>
    </font>
    <font>
      <b/>
      <sz val="12"/>
      <color rgb="FF595959"/>
      <name val="Poppins"/>
    </font>
    <font>
      <sz val="9"/>
      <color theme="1" tint="0.14999847407452621"/>
      <name val="Poppins"/>
    </font>
    <font>
      <b/>
      <sz val="16"/>
      <color theme="1"/>
      <name val="Poppi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21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/>
    </xf>
    <xf numFmtId="0" fontId="23" fillId="0" borderId="0" xfId="0" applyFont="1"/>
    <xf numFmtId="0" fontId="21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Alignment="1">
      <alignment horizontal="right"/>
    </xf>
    <xf numFmtId="10" fontId="27" fillId="0" borderId="0" xfId="0" applyNumberFormat="1" applyFont="1" applyAlignment="1">
      <alignment horizontal="right"/>
    </xf>
    <xf numFmtId="165" fontId="27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6" fillId="34" borderId="10" xfId="0" applyFont="1" applyFill="1" applyBorder="1"/>
    <xf numFmtId="0" fontId="0" fillId="35" borderId="0" xfId="0" applyFill="1"/>
    <xf numFmtId="0" fontId="28" fillId="0" borderId="0" xfId="0" applyFont="1" applyAlignment="1">
      <alignment horizontal="left" vertical="center" readingOrder="1"/>
    </xf>
    <xf numFmtId="3" fontId="0" fillId="0" borderId="0" xfId="0" applyNumberFormat="1"/>
    <xf numFmtId="0" fontId="33" fillId="0" borderId="0" xfId="0" applyFont="1"/>
    <xf numFmtId="0" fontId="31" fillId="0" borderId="0" xfId="0" applyFont="1" applyAlignment="1">
      <alignment horizontal="center" vertical="center" readingOrder="1"/>
    </xf>
    <xf numFmtId="0" fontId="29" fillId="0" borderId="0" xfId="0" applyFont="1" applyAlignment="1">
      <alignment vertical="center" wrapText="1"/>
    </xf>
    <xf numFmtId="0" fontId="32" fillId="0" borderId="0" xfId="0" applyFont="1" applyAlignment="1">
      <alignment horizontal="right" vertical="center"/>
    </xf>
    <xf numFmtId="0" fontId="30" fillId="0" borderId="11" xfId="0" applyFont="1" applyBorder="1" applyAlignment="1" applyProtection="1">
      <alignment vertical="center"/>
      <protection locked="0"/>
    </xf>
    <xf numFmtId="0" fontId="24" fillId="0" borderId="12" xfId="0" applyFont="1" applyBorder="1" applyAlignment="1" applyProtection="1">
      <alignment vertical="center"/>
      <protection locked="0"/>
    </xf>
    <xf numFmtId="0" fontId="29" fillId="0" borderId="12" xfId="0" applyFont="1" applyBorder="1" applyAlignment="1" applyProtection="1">
      <alignment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;@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dashbord_graphs!$B$38</c:f>
              <c:strCache>
                <c:ptCount val="1"/>
                <c:pt idx="0">
                  <c:v>By Unit Sold</c:v>
                </c:pt>
              </c:strCache>
            </c:strRef>
          </c:tx>
          <c:spPr>
            <a:ln cap="flat" cmpd="sng">
              <a:solidFill>
                <a:schemeClr val="accent6">
                  <a:lumMod val="60000"/>
                  <a:lumOff val="40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AF-446B-ADC7-BE254CB0765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3F-4BC3-AB6C-6D7F8C1BED4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4BC3-AB6C-6D7F8C1BED4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C3F-4BC3-AB6C-6D7F8C1BED4A}"/>
              </c:ext>
            </c:extLst>
          </c:dPt>
          <c:cat>
            <c:strRef>
              <c:f>dashbord_graphs!$A$39:$A$42</c:f>
              <c:strCache>
                <c:ptCount val="4"/>
                <c:pt idx="0">
                  <c:v>Mobile SIM Card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4G Router</c:v>
                </c:pt>
              </c:strCache>
            </c:strRef>
          </c:cat>
          <c:val>
            <c:numRef>
              <c:f>dashbord_graphs!$B$39:$B$42</c:f>
              <c:numCache>
                <c:formatCode>General</c:formatCode>
                <c:ptCount val="4"/>
                <c:pt idx="0">
                  <c:v>0.30903490759753593</c:v>
                </c:pt>
                <c:pt idx="1">
                  <c:v>0.23511293634496919</c:v>
                </c:pt>
                <c:pt idx="2">
                  <c:v>0.23408624229979466</c:v>
                </c:pt>
                <c:pt idx="3">
                  <c:v>0.22176591375770022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F-4BC3-AB6C-6D7F8C1BE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-27"/>
        <c:axId val="749677856"/>
        <c:axId val="763108752"/>
      </c:barChart>
      <c:catAx>
        <c:axId val="7496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763108752"/>
        <c:crosses val="autoZero"/>
        <c:auto val="1"/>
        <c:lblAlgn val="ctr"/>
        <c:lblOffset val="100"/>
        <c:noMultiLvlLbl val="0"/>
      </c:catAx>
      <c:valAx>
        <c:axId val="76310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74967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Poppins" panose="00000500000000000000" pitchFamily="2" charset="0"/>
                <a:cs typeface="Poppins" panose="00000500000000000000" pitchFamily="2" charset="0"/>
              </a:rPr>
              <a:t>Top Reason for Churn</a:t>
            </a:r>
          </a:p>
        </c:rich>
      </c:tx>
      <c:layout>
        <c:manualLayout>
          <c:xMode val="edge"/>
          <c:yMode val="edge"/>
          <c:x val="4.2995239434356444E-2"/>
          <c:y val="4.6040515653775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dashbord_graphs!$E$3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E7-4197-A517-6DD8862221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E7-4197-A517-6DD8862221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E7-4197-A517-6DD8862221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E7-4197-A517-6DD8862221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E7-4197-A517-6DD8862221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E7-4197-A517-6DD8862221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E7-4197-A517-6DD8862221EE}"/>
              </c:ext>
            </c:extLst>
          </c:dPt>
          <c:cat>
            <c:strRef>
              <c:f>dashbord_graphs!$D$4:$D$10</c:f>
              <c:strCache>
                <c:ptCount val="7"/>
                <c:pt idx="0">
                  <c:v>High Call Tarriffs</c:v>
                </c:pt>
                <c:pt idx="1">
                  <c:v>Better Offers from Competitors</c:v>
                </c:pt>
                <c:pt idx="2">
                  <c:v>Poor Network</c:v>
                </c:pt>
                <c:pt idx="3">
                  <c:v>Costly Data Plans</c:v>
                </c:pt>
                <c:pt idx="4">
                  <c:v>Poor Customer Service</c:v>
                </c:pt>
                <c:pt idx="5">
                  <c:v>Fast Data Consumption</c:v>
                </c:pt>
                <c:pt idx="6">
                  <c:v>Relocation</c:v>
                </c:pt>
              </c:strCache>
            </c:strRef>
          </c:cat>
          <c:val>
            <c:numRef>
              <c:f>dashbord_graphs!$E$4:$E$10</c:f>
              <c:numCache>
                <c:formatCode>0.00%</c:formatCode>
                <c:ptCount val="7"/>
                <c:pt idx="0">
                  <c:v>0.19014084507042253</c:v>
                </c:pt>
                <c:pt idx="1">
                  <c:v>0.18309859154929578</c:v>
                </c:pt>
                <c:pt idx="2">
                  <c:v>0.15845070422535212</c:v>
                </c:pt>
                <c:pt idx="3">
                  <c:v>0.14084507042253522</c:v>
                </c:pt>
                <c:pt idx="4">
                  <c:v>0.11971830985915492</c:v>
                </c:pt>
                <c:pt idx="5">
                  <c:v>0.11267605633802817</c:v>
                </c:pt>
                <c:pt idx="6">
                  <c:v>9.5070422535211266E-2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4E7-4197-A517-6DD886222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  <a:scene3d>
      <a:camera prst="orthographicFront"/>
      <a:lightRig rig="threePt" dir="t"/>
    </a:scene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generated by Devices</a:t>
            </a:r>
          </a:p>
        </c:rich>
      </c:tx>
      <c:layout>
        <c:manualLayout>
          <c:xMode val="edge"/>
          <c:yMode val="edge"/>
          <c:x val="5.0931307197711398E-2"/>
          <c:y val="2.4665257223396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revenue_analysis_graph!$B$11</c:f>
              <c:strCache>
                <c:ptCount val="1"/>
                <c:pt idx="0">
                  <c:v>1st Quarter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D2D-4FE2-A242-2D3F44441CF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D2D-4FE2-A242-2D3F44441CF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2D-4FE2-A242-2D3F44441CF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D2D-4FE2-A242-2D3F44441CF4}"/>
              </c:ext>
            </c:extLst>
          </c:dPt>
          <c:cat>
            <c:strRef>
              <c:f>revenue_analysis_graph!$A$12:$A$15</c:f>
              <c:strCache>
                <c:ptCount val="4"/>
                <c:pt idx="0">
                  <c:v>4G Router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Mobile SIM Card</c:v>
                </c:pt>
              </c:strCache>
            </c:strRef>
          </c:cat>
          <c:val>
            <c:numRef>
              <c:f>revenue_analysis_graph!$B$12:$B$15</c:f>
              <c:numCache>
                <c:formatCode>[$₦-466]\ #,##0</c:formatCode>
                <c:ptCount val="4"/>
                <c:pt idx="0">
                  <c:v>13434700</c:v>
                </c:pt>
                <c:pt idx="1">
                  <c:v>37028000</c:v>
                </c:pt>
                <c:pt idx="2">
                  <c:v>48067500</c:v>
                </c:pt>
                <c:pt idx="3">
                  <c:v>100818000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D-4FE2-A242-2D3F44441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axId val="820621856"/>
        <c:axId val="820612704"/>
      </c:barChart>
      <c:catAx>
        <c:axId val="82062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820612704"/>
        <c:crosses val="autoZero"/>
        <c:auto val="1"/>
        <c:lblAlgn val="ctr"/>
        <c:lblOffset val="100"/>
        <c:noMultiLvlLbl val="0"/>
      </c:catAx>
      <c:valAx>
        <c:axId val="82061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6]\ 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82062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GB"/>
              <a:t>Top 10 States by Revenue</a:t>
            </a:r>
          </a:p>
        </c:rich>
      </c:tx>
      <c:layout>
        <c:manualLayout>
          <c:xMode val="edge"/>
          <c:yMode val="edge"/>
          <c:x val="8.4307980654264966E-2"/>
          <c:y val="2.1141649048625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1C-4B56-BD15-FB255F2CECD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71C-4B56-BD15-FB255F2CECD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71C-4B56-BD15-FB255F2CECD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1C-4B56-BD15-FB255F2CECD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1C-4B56-BD15-FB255F2CECD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1C-4B56-BD15-FB255F2CECDF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71C-4B56-BD15-FB255F2CECDF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1C-4B56-BD15-FB255F2CECD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71C-4B56-BD15-FB255F2CECDF}"/>
              </c:ext>
            </c:extLst>
          </c:dPt>
          <c:cat>
            <c:strRef>
              <c:f>revenue_analysis_graph!$A$47:$A$56</c:f>
              <c:strCache>
                <c:ptCount val="10"/>
                <c:pt idx="0">
                  <c:v>Osun</c:v>
                </c:pt>
                <c:pt idx="1">
                  <c:v>Borno</c:v>
                </c:pt>
                <c:pt idx="2">
                  <c:v>Abuja (FCT)</c:v>
                </c:pt>
                <c:pt idx="3">
                  <c:v>Zamfara</c:v>
                </c:pt>
                <c:pt idx="4">
                  <c:v>Niger</c:v>
                </c:pt>
                <c:pt idx="5">
                  <c:v>Edo</c:v>
                </c:pt>
                <c:pt idx="6">
                  <c:v>Oyo</c:v>
                </c:pt>
                <c:pt idx="7">
                  <c:v>Yobe</c:v>
                </c:pt>
                <c:pt idx="8">
                  <c:v>Ekiti</c:v>
                </c:pt>
                <c:pt idx="9">
                  <c:v>Plateau</c:v>
                </c:pt>
              </c:strCache>
            </c:strRef>
          </c:cat>
          <c:val>
            <c:numRef>
              <c:f>revenue_analysis_graph!$B$47:$B$56</c:f>
              <c:numCache>
                <c:formatCode>[$₦-466]\ #,##0</c:formatCode>
                <c:ptCount val="10"/>
                <c:pt idx="0">
                  <c:v>6965600</c:v>
                </c:pt>
                <c:pt idx="1">
                  <c:v>7043400</c:v>
                </c:pt>
                <c:pt idx="2">
                  <c:v>7180800</c:v>
                </c:pt>
                <c:pt idx="3">
                  <c:v>7248050</c:v>
                </c:pt>
                <c:pt idx="4">
                  <c:v>7740000</c:v>
                </c:pt>
                <c:pt idx="5">
                  <c:v>7937650</c:v>
                </c:pt>
                <c:pt idx="6">
                  <c:v>8600350</c:v>
                </c:pt>
                <c:pt idx="7">
                  <c:v>8881700</c:v>
                </c:pt>
                <c:pt idx="8">
                  <c:v>9240250</c:v>
                </c:pt>
                <c:pt idx="9">
                  <c:v>9463600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C-4B56-BD15-FB255F2CE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1291311504"/>
        <c:axId val="1291313584"/>
      </c:barChart>
      <c:catAx>
        <c:axId val="1291311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291313584"/>
        <c:crosses val="autoZero"/>
        <c:auto val="1"/>
        <c:lblAlgn val="ctr"/>
        <c:lblOffset val="100"/>
        <c:noMultiLvlLbl val="0"/>
      </c:catAx>
      <c:valAx>
        <c:axId val="129131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6]\ 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29131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000"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[mtn_customer_churn.xlsx]revenue_analysis_graph!PivotTable5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Revenue</a:t>
            </a:r>
            <a:r>
              <a:rPr lang="en-US" baseline="0"/>
              <a:t> v age dist for the quarter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revenue_analysis_graph!$B$60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B8-4EEF-BF61-3AFDE68F541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B8-4EEF-BF61-3AFDE68F541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DB8-4EEF-BF61-3AFDE68F541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DB8-4EEF-BF61-3AFDE68F5411}"/>
              </c:ext>
            </c:extLst>
          </c:dPt>
          <c:cat>
            <c:strRef>
              <c:f>revenue_analysis_graph!$A$61:$A$66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56+</c:v>
                </c:pt>
              </c:strCache>
            </c:strRef>
          </c:cat>
          <c:val>
            <c:numRef>
              <c:f>revenue_analysis_graph!$B$61:$B$66</c:f>
              <c:numCache>
                <c:formatCode>[$₦-466]\ #,##0</c:formatCode>
                <c:ptCount val="5"/>
                <c:pt idx="0">
                  <c:v>25367350</c:v>
                </c:pt>
                <c:pt idx="1">
                  <c:v>43265100</c:v>
                </c:pt>
                <c:pt idx="2">
                  <c:v>30485200</c:v>
                </c:pt>
                <c:pt idx="3">
                  <c:v>28851450</c:v>
                </c:pt>
                <c:pt idx="4">
                  <c:v>71379100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8-4EEF-BF61-3AFDE68F5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-27"/>
        <c:axId val="1983230544"/>
        <c:axId val="1983222640"/>
      </c:barChart>
      <c:catAx>
        <c:axId val="19832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22640"/>
        <c:crosses val="autoZero"/>
        <c:auto val="1"/>
        <c:lblAlgn val="ctr"/>
        <c:lblOffset val="100"/>
        <c:noMultiLvlLbl val="0"/>
      </c:catAx>
      <c:valAx>
        <c:axId val="19832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6]\ 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3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[mtn_customer_churn.xlsx]data_usage_analysis!PivotTable7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Average data usage by year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data_usage_analysis!$B$2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data_usage_analysis!$A$3:$A$8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56+</c:v>
                </c:pt>
              </c:strCache>
            </c:strRef>
          </c:cat>
          <c:val>
            <c:numRef>
              <c:f>data_usage_analysis!$B$3:$B$8</c:f>
              <c:numCache>
                <c:formatCode>#,##0</c:formatCode>
                <c:ptCount val="5"/>
                <c:pt idx="0">
                  <c:v>106.06709090909091</c:v>
                </c:pt>
                <c:pt idx="1">
                  <c:v>95.315329949238517</c:v>
                </c:pt>
                <c:pt idx="2">
                  <c:v>103.08126865671639</c:v>
                </c:pt>
                <c:pt idx="3">
                  <c:v>102.3542580645162</c:v>
                </c:pt>
                <c:pt idx="4">
                  <c:v>96.826825396825399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C-4533-8395-687782011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-27"/>
        <c:axId val="222295856"/>
        <c:axId val="222304176"/>
      </c:barChart>
      <c:catAx>
        <c:axId val="22229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Age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2304176"/>
        <c:crosses val="autoZero"/>
        <c:auto val="1"/>
        <c:lblAlgn val="ctr"/>
        <c:lblOffset val="100"/>
        <c:noMultiLvlLbl val="0"/>
      </c:catAx>
      <c:valAx>
        <c:axId val="2223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Data</a:t>
                </a:r>
                <a:r>
                  <a:rPr lang="en-GB" sz="800" baseline="0"/>
                  <a:t> Usage (GB)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229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[mtn_customer_churn.xlsx]data_usage_analysis!PivotTable9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Data Usage Distribition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data_usage_analysis!$B$28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data_usage_analysis!$A$29:$A$33</c:f>
              <c:strCache>
                <c:ptCount val="4"/>
                <c:pt idx="0">
                  <c:v>0-50GB</c:v>
                </c:pt>
                <c:pt idx="1">
                  <c:v>51-100GB</c:v>
                </c:pt>
                <c:pt idx="2">
                  <c:v>101-150GB</c:v>
                </c:pt>
                <c:pt idx="3">
                  <c:v>151-200GB</c:v>
                </c:pt>
              </c:strCache>
            </c:strRef>
          </c:cat>
          <c:val>
            <c:numRef>
              <c:f>data_usage_analysis!$B$29:$B$33</c:f>
              <c:numCache>
                <c:formatCode>General</c:formatCode>
                <c:ptCount val="4"/>
                <c:pt idx="0">
                  <c:v>254</c:v>
                </c:pt>
                <c:pt idx="1">
                  <c:v>220</c:v>
                </c:pt>
                <c:pt idx="2">
                  <c:v>258</c:v>
                </c:pt>
                <c:pt idx="3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6-4A81-893C-5DC796ADF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overlap val="-27"/>
        <c:axId val="220420784"/>
        <c:axId val="220429936"/>
      </c:barChart>
      <c:catAx>
        <c:axId val="22042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Data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0429936"/>
        <c:crosses val="autoZero"/>
        <c:auto val="1"/>
        <c:lblAlgn val="ctr"/>
        <c:lblOffset val="100"/>
        <c:noMultiLvlLbl val="0"/>
      </c:catAx>
      <c:valAx>
        <c:axId val="2204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042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[mtn_customer_churn.xlsx]data_usage_analysis!PivotTable10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GB"/>
              <a:t>Revenue v Data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noFill/>
            <a:round/>
          </a:ln>
          <a:effectLst/>
        </c:spPr>
        <c:marker>
          <c:symbol val="diamond"/>
          <c:size val="10"/>
          <c:spPr>
            <a:solidFill>
              <a:schemeClr val="accent1">
                <a:tint val="77000"/>
              </a:schemeClr>
            </a:solidFill>
            <a:ln w="9525">
              <a:solidFill>
                <a:schemeClr val="accent1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data_usage_analysis!$B$36</c:f>
              <c:strCache>
                <c:ptCount val="1"/>
                <c:pt idx="0">
                  <c:v>Sum of Total Revenue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data_usage_analysis!$A$37:$A$41</c:f>
              <c:strCache>
                <c:ptCount val="4"/>
                <c:pt idx="0">
                  <c:v>4G Router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Mobile SIM Card</c:v>
                </c:pt>
              </c:strCache>
            </c:strRef>
          </c:cat>
          <c:val>
            <c:numRef>
              <c:f>data_usage_analysis!$B$37:$B$41</c:f>
              <c:numCache>
                <c:formatCode>General</c:formatCode>
                <c:ptCount val="4"/>
                <c:pt idx="0">
                  <c:v>37028000</c:v>
                </c:pt>
                <c:pt idx="1">
                  <c:v>100818000</c:v>
                </c:pt>
                <c:pt idx="2">
                  <c:v>48067500</c:v>
                </c:pt>
                <c:pt idx="3">
                  <c:v>13434700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6-42ED-9E68-2521521C4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1983222640"/>
        <c:axId val="1983224720"/>
      </c:barChart>
      <c:lineChart>
        <c:grouping val="standard"/>
        <c:varyColors val="0"/>
        <c:ser>
          <c:idx val="1"/>
          <c:order val="1"/>
          <c:tx>
            <c:strRef>
              <c:f>data_usage_analysis!$C$36</c:f>
              <c:strCache>
                <c:ptCount val="1"/>
                <c:pt idx="0">
                  <c:v>Sum of Data Usage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strRef>
              <c:f>data_usage_analysis!$A$37:$A$41</c:f>
              <c:strCache>
                <c:ptCount val="4"/>
                <c:pt idx="0">
                  <c:v>4G Router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Mobile SIM Card</c:v>
                </c:pt>
              </c:strCache>
            </c:strRef>
          </c:cat>
          <c:val>
            <c:numRef>
              <c:f>data_usage_analysis!$C$37:$C$41</c:f>
              <c:numCache>
                <c:formatCode>General</c:formatCode>
                <c:ptCount val="4"/>
                <c:pt idx="0">
                  <c:v>20821.110000000008</c:v>
                </c:pt>
                <c:pt idx="1">
                  <c:v>21789.340000000004</c:v>
                </c:pt>
                <c:pt idx="2">
                  <c:v>23589.880000000005</c:v>
                </c:pt>
                <c:pt idx="3">
                  <c:v>30522.51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26-42ED-9E68-2521521C4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427856"/>
        <c:axId val="220423280"/>
      </c:lineChart>
      <c:catAx>
        <c:axId val="198322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24720"/>
        <c:crosses val="autoZero"/>
        <c:auto val="1"/>
        <c:lblAlgn val="ctr"/>
        <c:lblOffset val="100"/>
        <c:noMultiLvlLbl val="0"/>
      </c:catAx>
      <c:valAx>
        <c:axId val="19832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22640"/>
        <c:crosses val="autoZero"/>
        <c:crossBetween val="between"/>
      </c:valAx>
      <c:valAx>
        <c:axId val="2204232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Data Usage 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#,##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0427856"/>
        <c:crosses val="max"/>
        <c:crossBetween val="between"/>
      </c:valAx>
      <c:catAx>
        <c:axId val="220427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42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</xdr:row>
      <xdr:rowOff>91440</xdr:rowOff>
    </xdr:from>
    <xdr:to>
      <xdr:col>1</xdr:col>
      <xdr:colOff>243840</xdr:colOff>
      <xdr:row>6</xdr:row>
      <xdr:rowOff>137160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27B3C1-9325-4BC2-AEC0-1A5B19BDB652}"/>
            </a:ext>
          </a:extLst>
        </xdr:cNvPr>
        <xdr:cNvSpPr txBox="1"/>
      </xdr:nvSpPr>
      <xdr:spPr>
        <a:xfrm>
          <a:off x="868680" y="1013460"/>
          <a:ext cx="45720" cy="45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</xdr:col>
      <xdr:colOff>38100</xdr:colOff>
      <xdr:row>3</xdr:row>
      <xdr:rowOff>83820</xdr:rowOff>
    </xdr:from>
    <xdr:to>
      <xdr:col>5</xdr:col>
      <xdr:colOff>198120</xdr:colOff>
      <xdr:row>10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8FEFE80-CF2D-43AD-9A24-FCA9B29CC539}"/>
            </a:ext>
          </a:extLst>
        </xdr:cNvPr>
        <xdr:cNvSpPr/>
      </xdr:nvSpPr>
      <xdr:spPr>
        <a:xfrm>
          <a:off x="708660" y="101346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403860</xdr:colOff>
      <xdr:row>3</xdr:row>
      <xdr:rowOff>83820</xdr:rowOff>
    </xdr:from>
    <xdr:to>
      <xdr:col>9</xdr:col>
      <xdr:colOff>563880</xdr:colOff>
      <xdr:row>10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429B2AA-F7C1-4F01-A56B-B066F997A5EF}"/>
            </a:ext>
          </a:extLst>
        </xdr:cNvPr>
        <xdr:cNvSpPr/>
      </xdr:nvSpPr>
      <xdr:spPr>
        <a:xfrm>
          <a:off x="3756660" y="101346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274320</xdr:colOff>
      <xdr:row>3</xdr:row>
      <xdr:rowOff>83820</xdr:rowOff>
    </xdr:from>
    <xdr:to>
      <xdr:col>14</xdr:col>
      <xdr:colOff>434340</xdr:colOff>
      <xdr:row>10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09A1455-8117-44AF-9AED-8103EB738A08}"/>
            </a:ext>
          </a:extLst>
        </xdr:cNvPr>
        <xdr:cNvSpPr/>
      </xdr:nvSpPr>
      <xdr:spPr>
        <a:xfrm>
          <a:off x="6979920" y="101346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662940</xdr:colOff>
      <xdr:row>3</xdr:row>
      <xdr:rowOff>68580</xdr:rowOff>
    </xdr:from>
    <xdr:to>
      <xdr:col>19</xdr:col>
      <xdr:colOff>152400</xdr:colOff>
      <xdr:row>10</xdr:row>
      <xdr:rowOff>99060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EEDDDA8-F4BF-4B09-9E81-D8C4A04E1861}"/>
            </a:ext>
          </a:extLst>
        </xdr:cNvPr>
        <xdr:cNvSpPr/>
      </xdr:nvSpPr>
      <xdr:spPr>
        <a:xfrm>
          <a:off x="10050780" y="73152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243840</xdr:colOff>
      <xdr:row>4</xdr:row>
      <xdr:rowOff>144780</xdr:rowOff>
    </xdr:from>
    <xdr:to>
      <xdr:col>4</xdr:col>
      <xdr:colOff>647700</xdr:colOff>
      <xdr:row>7</xdr:row>
      <xdr:rowOff>22860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E8C6A38B-6746-429E-BA03-C476E690996E}"/>
            </a:ext>
          </a:extLst>
        </xdr:cNvPr>
        <xdr:cNvSpPr/>
      </xdr:nvSpPr>
      <xdr:spPr>
        <a:xfrm>
          <a:off x="2926080" y="982980"/>
          <a:ext cx="403860" cy="40386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655320</xdr:colOff>
      <xdr:row>4</xdr:row>
      <xdr:rowOff>144780</xdr:rowOff>
    </xdr:from>
    <xdr:to>
      <xdr:col>9</xdr:col>
      <xdr:colOff>388620</xdr:colOff>
      <xdr:row>7</xdr:row>
      <xdr:rowOff>22860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CCC8509-37CC-40BF-9757-98A147038E4E}"/>
            </a:ext>
          </a:extLst>
        </xdr:cNvPr>
        <xdr:cNvSpPr/>
      </xdr:nvSpPr>
      <xdr:spPr>
        <a:xfrm>
          <a:off x="6019800" y="982980"/>
          <a:ext cx="403860" cy="4038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396240</xdr:colOff>
      <xdr:row>4</xdr:row>
      <xdr:rowOff>144780</xdr:rowOff>
    </xdr:from>
    <xdr:to>
      <xdr:col>14</xdr:col>
      <xdr:colOff>129540</xdr:colOff>
      <xdr:row>7</xdr:row>
      <xdr:rowOff>22860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10F13CE-1827-4BAE-9199-7AFBA50B1538}"/>
            </a:ext>
          </a:extLst>
        </xdr:cNvPr>
        <xdr:cNvSpPr/>
      </xdr:nvSpPr>
      <xdr:spPr>
        <a:xfrm>
          <a:off x="9113520" y="982980"/>
          <a:ext cx="403860" cy="4038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167640</xdr:colOff>
      <xdr:row>4</xdr:row>
      <xdr:rowOff>114300</xdr:rowOff>
    </xdr:from>
    <xdr:to>
      <xdr:col>18</xdr:col>
      <xdr:colOff>571500</xdr:colOff>
      <xdr:row>6</xdr:row>
      <xdr:rowOff>167640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65187C75-8BA1-4DE6-82AB-BDFA78C9954C}"/>
            </a:ext>
          </a:extLst>
        </xdr:cNvPr>
        <xdr:cNvSpPr/>
      </xdr:nvSpPr>
      <xdr:spPr>
        <a:xfrm>
          <a:off x="12237720" y="952500"/>
          <a:ext cx="403860" cy="40386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4</xdr:col>
      <xdr:colOff>342900</xdr:colOff>
      <xdr:row>5</xdr:row>
      <xdr:rowOff>53340</xdr:rowOff>
    </xdr:from>
    <xdr:to>
      <xdr:col>4</xdr:col>
      <xdr:colOff>556260</xdr:colOff>
      <xdr:row>6</xdr:row>
      <xdr:rowOff>91440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CFE644B-381D-4B7C-83E6-C106FB7F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140" y="1066800"/>
          <a:ext cx="213360" cy="21336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</xdr:row>
      <xdr:rowOff>114300</xdr:rowOff>
    </xdr:from>
    <xdr:to>
      <xdr:col>3</xdr:col>
      <xdr:colOff>167640</xdr:colOff>
      <xdr:row>8</xdr:row>
      <xdr:rowOff>53340</xdr:rowOff>
    </xdr:to>
    <xdr:sp macro="" textlink="customers">
      <xdr:nvSpPr>
        <xdr:cNvPr id="25" name="TextBox 24">
          <a:extLst>
            <a:ext uri="{FF2B5EF4-FFF2-40B4-BE49-F238E27FC236}">
              <a16:creationId xmlns:a16="http://schemas.microsoft.com/office/drawing/2014/main" id="{B1747A2B-296E-4FAD-9D5E-AFF5C29BC738}"/>
            </a:ext>
          </a:extLst>
        </xdr:cNvPr>
        <xdr:cNvSpPr txBox="1"/>
      </xdr:nvSpPr>
      <xdr:spPr>
        <a:xfrm>
          <a:off x="853440" y="1394460"/>
          <a:ext cx="1325880" cy="464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E1FEF63-C21A-45A1-A660-BC1190C8A425}" type="TxLink">
            <a:rPr lang="en-US" sz="1400" b="1" i="0" u="none" strike="noStrike">
              <a:solidFill>
                <a:srgbClr val="002060"/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497</a:t>
          </a:fld>
          <a:endParaRPr lang="en-GB" sz="1400" b="1" i="0">
            <a:solidFill>
              <a:srgbClr val="00206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1</xdr:col>
      <xdr:colOff>137160</xdr:colOff>
      <xdr:row>4</xdr:row>
      <xdr:rowOff>167640</xdr:rowOff>
    </xdr:from>
    <xdr:to>
      <xdr:col>3</xdr:col>
      <xdr:colOff>91440</xdr:colOff>
      <xdr:row>5</xdr:row>
      <xdr:rowOff>144780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4147027-5B0D-4DBB-A77B-AEE5E5327571}"/>
            </a:ext>
          </a:extLst>
        </xdr:cNvPr>
        <xdr:cNvSpPr txBox="1"/>
      </xdr:nvSpPr>
      <xdr:spPr>
        <a:xfrm>
          <a:off x="807720" y="100584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Total Customers</a:t>
          </a:r>
        </a:p>
      </xdr:txBody>
    </xdr:sp>
    <xdr:clientData/>
  </xdr:twoCellAnchor>
  <xdr:twoCellAnchor>
    <xdr:from>
      <xdr:col>5</xdr:col>
      <xdr:colOff>533400</xdr:colOff>
      <xdr:row>5</xdr:row>
      <xdr:rowOff>106680</xdr:rowOff>
    </xdr:from>
    <xdr:to>
      <xdr:col>7</xdr:col>
      <xdr:colOff>518160</xdr:colOff>
      <xdr:row>7</xdr:row>
      <xdr:rowOff>53340</xdr:rowOff>
    </xdr:to>
    <xdr:sp macro="" textlink="churn_rate">
      <xdr:nvSpPr>
        <xdr:cNvPr id="15" name="TextBox 14">
          <a:extLst>
            <a:ext uri="{FF2B5EF4-FFF2-40B4-BE49-F238E27FC236}">
              <a16:creationId xmlns:a16="http://schemas.microsoft.com/office/drawing/2014/main" id="{AA47DBF9-55C1-476D-8663-9E19294E2600}"/>
            </a:ext>
          </a:extLst>
        </xdr:cNvPr>
        <xdr:cNvSpPr txBox="1"/>
      </xdr:nvSpPr>
      <xdr:spPr>
        <a:xfrm>
          <a:off x="3886200" y="1386840"/>
          <a:ext cx="13258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A0B4E6A5-FAB7-46AB-A502-949AE84E1637}" type="TxLink">
            <a:rPr lang="en-US" sz="1200" b="1" i="0" u="none" strike="noStrike">
              <a:solidFill>
                <a:srgbClr val="FF0000"/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29.16%</a:t>
          </a:fld>
          <a:endParaRPr lang="en-GB" sz="1600" b="1" i="0">
            <a:solidFill>
              <a:srgbClr val="FF000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5</xdr:col>
      <xdr:colOff>502920</xdr:colOff>
      <xdr:row>4</xdr:row>
      <xdr:rowOff>160020</xdr:rowOff>
    </xdr:from>
    <xdr:to>
      <xdr:col>7</xdr:col>
      <xdr:colOff>457200</xdr:colOff>
      <xdr:row>5</xdr:row>
      <xdr:rowOff>137160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B8FA79C-C86C-43C6-9F5B-85A269F5424A}"/>
            </a:ext>
          </a:extLst>
        </xdr:cNvPr>
        <xdr:cNvSpPr txBox="1"/>
      </xdr:nvSpPr>
      <xdr:spPr>
        <a:xfrm>
          <a:off x="3855720" y="126492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Churn Rate </a:t>
          </a:r>
        </a:p>
      </xdr:txBody>
    </xdr:sp>
    <xdr:clientData/>
  </xdr:twoCellAnchor>
  <xdr:twoCellAnchor>
    <xdr:from>
      <xdr:col>1</xdr:col>
      <xdr:colOff>152400</xdr:colOff>
      <xdr:row>8</xdr:row>
      <xdr:rowOff>121920</xdr:rowOff>
    </xdr:from>
    <xdr:to>
      <xdr:col>3</xdr:col>
      <xdr:colOff>106680</xdr:colOff>
      <xdr:row>9</xdr:row>
      <xdr:rowOff>99060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736EF55-4C5C-4DF4-8A4D-12D9ED91054A}"/>
            </a:ext>
          </a:extLst>
        </xdr:cNvPr>
        <xdr:cNvSpPr txBox="1"/>
      </xdr:nvSpPr>
      <xdr:spPr>
        <a:xfrm>
          <a:off x="822960" y="192786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GB" sz="1000">
            <a:solidFill>
              <a:sysClr val="windowText" lastClr="00000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 editAs="oneCell">
    <xdr:from>
      <xdr:col>9</xdr:col>
      <xdr:colOff>83821</xdr:colOff>
      <xdr:row>5</xdr:row>
      <xdr:rowOff>45721</xdr:rowOff>
    </xdr:from>
    <xdr:to>
      <xdr:col>9</xdr:col>
      <xdr:colOff>342900</xdr:colOff>
      <xdr:row>6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9264DE-E2CA-4851-8F6F-EB042CAC1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861" y="1325881"/>
          <a:ext cx="259079" cy="259079"/>
        </a:xfrm>
        <a:prstGeom prst="rect">
          <a:avLst/>
        </a:prstGeom>
      </xdr:spPr>
    </xdr:pic>
    <xdr:clientData/>
  </xdr:twoCellAnchor>
  <xdr:twoCellAnchor>
    <xdr:from>
      <xdr:col>10</xdr:col>
      <xdr:colOff>365760</xdr:colOff>
      <xdr:row>5</xdr:row>
      <xdr:rowOff>114300</xdr:rowOff>
    </xdr:from>
    <xdr:to>
      <xdr:col>12</xdr:col>
      <xdr:colOff>350520</xdr:colOff>
      <xdr:row>7</xdr:row>
      <xdr:rowOff>60960</xdr:rowOff>
    </xdr:to>
    <xdr:sp macro="" textlink="avg_satis">
      <xdr:nvSpPr>
        <xdr:cNvPr id="27" name="TextBox 26">
          <a:extLst>
            <a:ext uri="{FF2B5EF4-FFF2-40B4-BE49-F238E27FC236}">
              <a16:creationId xmlns:a16="http://schemas.microsoft.com/office/drawing/2014/main" id="{E1369716-0400-4BA8-915A-A4839B95787A}"/>
            </a:ext>
          </a:extLst>
        </xdr:cNvPr>
        <xdr:cNvSpPr txBox="1"/>
      </xdr:nvSpPr>
      <xdr:spPr>
        <a:xfrm>
          <a:off x="7071360" y="1394460"/>
          <a:ext cx="13258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E857C2F1-C587-4A96-AEE5-DB69FECDED06}" type="TxLink">
            <a:rPr lang="en-US" sz="1100" b="1" i="0" u="none" strike="noStrike">
              <a:solidFill>
                <a:schemeClr val="accent4">
                  <a:lumMod val="75000"/>
                </a:schemeClr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2.9/5</a:t>
          </a:fld>
          <a:endParaRPr lang="en-GB" sz="1800" b="1" i="0">
            <a:solidFill>
              <a:schemeClr val="accent4">
                <a:lumMod val="75000"/>
              </a:schemeClr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10</xdr:col>
      <xdr:colOff>350520</xdr:colOff>
      <xdr:row>4</xdr:row>
      <xdr:rowOff>160020</xdr:rowOff>
    </xdr:from>
    <xdr:to>
      <xdr:col>12</xdr:col>
      <xdr:colOff>304800</xdr:colOff>
      <xdr:row>5</xdr:row>
      <xdr:rowOff>137160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A6F8603-177B-4F4C-8C5A-DBA50EB0F15D}"/>
            </a:ext>
          </a:extLst>
        </xdr:cNvPr>
        <xdr:cNvSpPr txBox="1"/>
      </xdr:nvSpPr>
      <xdr:spPr>
        <a:xfrm>
          <a:off x="7056120" y="126492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Avg Satisfaction</a:t>
          </a:r>
        </a:p>
      </xdr:txBody>
    </xdr:sp>
    <xdr:clientData/>
  </xdr:twoCellAnchor>
  <xdr:twoCellAnchor editAs="oneCell">
    <xdr:from>
      <xdr:col>13</xdr:col>
      <xdr:colOff>472440</xdr:colOff>
      <xdr:row>5</xdr:row>
      <xdr:rowOff>30480</xdr:rowOff>
    </xdr:from>
    <xdr:to>
      <xdr:col>14</xdr:col>
      <xdr:colOff>60884</xdr:colOff>
      <xdr:row>6</xdr:row>
      <xdr:rowOff>114224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02AA40-228D-4013-B71A-115B30F32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9720" y="1310640"/>
          <a:ext cx="259004" cy="259004"/>
        </a:xfrm>
        <a:prstGeom prst="rect">
          <a:avLst/>
        </a:prstGeom>
      </xdr:spPr>
    </xdr:pic>
    <xdr:clientData/>
  </xdr:twoCellAnchor>
  <xdr:twoCellAnchor>
    <xdr:from>
      <xdr:col>15</xdr:col>
      <xdr:colOff>160020</xdr:colOff>
      <xdr:row>5</xdr:row>
      <xdr:rowOff>68580</xdr:rowOff>
    </xdr:from>
    <xdr:to>
      <xdr:col>17</xdr:col>
      <xdr:colOff>144780</xdr:colOff>
      <xdr:row>7</xdr:row>
      <xdr:rowOff>15240</xdr:rowOff>
    </xdr:to>
    <xdr:sp macro="" textlink="revenue">
      <xdr:nvSpPr>
        <xdr:cNvPr id="29" name="TextBox 28">
          <a:extLst>
            <a:ext uri="{FF2B5EF4-FFF2-40B4-BE49-F238E27FC236}">
              <a16:creationId xmlns:a16="http://schemas.microsoft.com/office/drawing/2014/main" id="{181F9C54-664A-4BC7-B8BA-CDDF9411AD0F}"/>
            </a:ext>
          </a:extLst>
        </xdr:cNvPr>
        <xdr:cNvSpPr txBox="1"/>
      </xdr:nvSpPr>
      <xdr:spPr>
        <a:xfrm>
          <a:off x="10218420" y="1348740"/>
          <a:ext cx="13258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9CB20FDC-0427-4615-B7FA-919301351125}" type="TxLink">
            <a:rPr lang="en-US" sz="1200" b="1" i="0" u="none" strike="noStrike">
              <a:solidFill>
                <a:schemeClr val="accent6">
                  <a:lumMod val="75000"/>
                </a:schemeClr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₦ 199,348,200</a:t>
          </a:fld>
          <a:endParaRPr lang="en-GB" sz="1800" b="1" i="0">
            <a:solidFill>
              <a:schemeClr val="accent6">
                <a:lumMod val="75000"/>
              </a:schemeClr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15</xdr:col>
      <xdr:colOff>121920</xdr:colOff>
      <xdr:row>4</xdr:row>
      <xdr:rowOff>121920</xdr:rowOff>
    </xdr:from>
    <xdr:to>
      <xdr:col>17</xdr:col>
      <xdr:colOff>76200</xdr:colOff>
      <xdr:row>5</xdr:row>
      <xdr:rowOff>99060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6F4D33-B5F8-4B60-B873-BCA63D218D74}"/>
            </a:ext>
          </a:extLst>
        </xdr:cNvPr>
        <xdr:cNvSpPr txBox="1"/>
      </xdr:nvSpPr>
      <xdr:spPr>
        <a:xfrm>
          <a:off x="10180320" y="122682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Total Revenue</a:t>
          </a:r>
        </a:p>
      </xdr:txBody>
    </xdr:sp>
    <xdr:clientData/>
  </xdr:twoCellAnchor>
  <xdr:twoCellAnchor editAs="oneCell">
    <xdr:from>
      <xdr:col>18</xdr:col>
      <xdr:colOff>228601</xdr:colOff>
      <xdr:row>5</xdr:row>
      <xdr:rowOff>15241</xdr:rowOff>
    </xdr:from>
    <xdr:to>
      <xdr:col>18</xdr:col>
      <xdr:colOff>495300</xdr:colOff>
      <xdr:row>6</xdr:row>
      <xdr:rowOff>106680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9FA8C9-9AEA-4A49-B2FB-6DEAD034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8681" y="1295401"/>
          <a:ext cx="266699" cy="266699"/>
        </a:xfrm>
        <a:prstGeom prst="rect">
          <a:avLst/>
        </a:prstGeom>
      </xdr:spPr>
    </xdr:pic>
    <xdr:clientData/>
  </xdr:twoCellAnchor>
  <xdr:twoCellAnchor editAs="absolute">
    <xdr:from>
      <xdr:col>10</xdr:col>
      <xdr:colOff>274320</xdr:colOff>
      <xdr:row>13</xdr:row>
      <xdr:rowOff>289560</xdr:rowOff>
    </xdr:from>
    <xdr:to>
      <xdr:col>19</xdr:col>
      <xdr:colOff>137160</xdr:colOff>
      <xdr:row>34</xdr:row>
      <xdr:rowOff>41910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F3E8C0E-B185-43A1-A1E6-8F761CB4E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15240</xdr:colOff>
      <xdr:row>13</xdr:row>
      <xdr:rowOff>220980</xdr:rowOff>
    </xdr:from>
    <xdr:to>
      <xdr:col>9</xdr:col>
      <xdr:colOff>586740</xdr:colOff>
      <xdr:row>33</xdr:row>
      <xdr:rowOff>167640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E58DE68-F2BA-4565-8B63-0F6B24B89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</xdr:row>
      <xdr:rowOff>91440</xdr:rowOff>
    </xdr:from>
    <xdr:to>
      <xdr:col>1</xdr:col>
      <xdr:colOff>243840</xdr:colOff>
      <xdr:row>6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5CCC9F-4960-4AE3-9890-A49801579862}"/>
            </a:ext>
          </a:extLst>
        </xdr:cNvPr>
        <xdr:cNvSpPr txBox="1"/>
      </xdr:nvSpPr>
      <xdr:spPr>
        <a:xfrm>
          <a:off x="868680" y="1546860"/>
          <a:ext cx="45720" cy="45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</xdr:col>
      <xdr:colOff>152400</xdr:colOff>
      <xdr:row>8</xdr:row>
      <xdr:rowOff>121920</xdr:rowOff>
    </xdr:from>
    <xdr:to>
      <xdr:col>3</xdr:col>
      <xdr:colOff>106680</xdr:colOff>
      <xdr:row>9</xdr:row>
      <xdr:rowOff>99060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5D0F852-CE53-423D-B111-4520CA163111}"/>
            </a:ext>
          </a:extLst>
        </xdr:cNvPr>
        <xdr:cNvSpPr txBox="1"/>
      </xdr:nvSpPr>
      <xdr:spPr>
        <a:xfrm>
          <a:off x="822960" y="192786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GB" sz="1000">
            <a:solidFill>
              <a:sysClr val="windowText" lastClr="00000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 editAs="absolute">
    <xdr:from>
      <xdr:col>1</xdr:col>
      <xdr:colOff>68580</xdr:colOff>
      <xdr:row>2</xdr:row>
      <xdr:rowOff>205740</xdr:rowOff>
    </xdr:from>
    <xdr:to>
      <xdr:col>9</xdr:col>
      <xdr:colOff>464820</xdr:colOff>
      <xdr:row>22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3CB690-5F07-4816-B41D-37889B3E8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205740</xdr:colOff>
      <xdr:row>2</xdr:row>
      <xdr:rowOff>198120</xdr:rowOff>
    </xdr:from>
    <xdr:to>
      <xdr:col>18</xdr:col>
      <xdr:colOff>190500</xdr:colOff>
      <xdr:row>22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CB6445-7DD4-4D38-8BE5-D9AA4C5BB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</xdr:colOff>
      <xdr:row>24</xdr:row>
      <xdr:rowOff>45720</xdr:rowOff>
    </xdr:from>
    <xdr:to>
      <xdr:col>9</xdr:col>
      <xdr:colOff>480060</xdr:colOff>
      <xdr:row>42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2130B1-6EA8-46F7-BB4A-0ABFFED81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121920</xdr:rowOff>
    </xdr:from>
    <xdr:to>
      <xdr:col>8</xdr:col>
      <xdr:colOff>388620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51299-1BE5-48BD-A00A-C10600EB8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198120</xdr:colOff>
      <xdr:row>1</xdr:row>
      <xdr:rowOff>114300</xdr:rowOff>
    </xdr:from>
    <xdr:to>
      <xdr:col>17</xdr:col>
      <xdr:colOff>175260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5EA79F-B6C5-4062-942F-28A7379C9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24</xdr:row>
      <xdr:rowOff>121920</xdr:rowOff>
    </xdr:from>
    <xdr:to>
      <xdr:col>11</xdr:col>
      <xdr:colOff>121920</xdr:colOff>
      <xdr:row>46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CE255E-FE12-4144-B4EB-B1A438890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3461</xdr:colOff>
      <xdr:row>36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A1C87E-6D1E-46DB-B420-7B326F5EB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10851" cy="637032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ncer okyere" refreshedDate="45781.931556597221" backgroundQuery="1" createdVersion="7" refreshedVersion="7" minRefreshableVersion="3" recordCount="974" xr:uid="{DB5D308F-161E-45A7-BE93-38652834078A}">
  <cacheSource type="external" connectionId="2"/>
  <cacheFields count="19">
    <cacheField name="Customer ID" numFmtId="0">
      <sharedItems/>
    </cacheField>
    <cacheField name="Full Name" numFmtId="0">
      <sharedItems/>
    </cacheField>
    <cacheField name="Date of Purchase" numFmtId="0">
      <sharedItems count="3">
        <s v="1/25/2025"/>
        <s v="2/25/2025"/>
        <s v="3/25/2025"/>
      </sharedItems>
    </cacheField>
    <cacheField name="Age" numFmtId="0">
      <sharedItems containsSemiMixedTypes="0" containsString="0" containsNumber="1" containsInteger="1" minValue="16" maxValue="80"/>
    </cacheField>
    <cacheField name="State" numFmtId="0">
      <sharedItems/>
    </cacheField>
    <cacheField name="MTN Device" numFmtId="0">
      <sharedItems count="4">
        <s v="4G Router"/>
        <s v="Broadband MiFi"/>
        <s v="Mobile SIM Card"/>
        <s v="5G Broadband Router"/>
      </sharedItems>
    </cacheField>
    <cacheField name="Gender" numFmtId="0">
      <sharedItems count="2">
        <s v="Male"/>
        <s v="Female"/>
      </sharedItems>
    </cacheField>
    <cacheField name="Satisfaction Rate" numFmtId="0">
      <sharedItems containsSemiMixedTypes="0" containsString="0" containsNumber="1" containsInteger="1" minValue="1" maxValue="5" count="5">
        <n v="2"/>
        <n v="3"/>
        <n v="5"/>
        <n v="4"/>
        <n v="1"/>
      </sharedItems>
    </cacheField>
    <cacheField name="Customer Review" numFmtId="0">
      <sharedItems count="5">
        <s v="Fair"/>
        <s v="Good"/>
        <s v="Excellent"/>
        <s v="Very Good"/>
        <s v="Poor"/>
      </sharedItems>
    </cacheField>
    <cacheField name="Customer Tenure in months" numFmtId="0">
      <sharedItems containsSemiMixedTypes="0" containsString="0" containsNumber="1" containsInteger="1" minValue="1" maxValue="60"/>
    </cacheField>
    <cacheField name="Subscription Plan" numFmtId="0">
      <sharedItems count="21">
        <s v="165GB Monthly Plan"/>
        <s v="25GB Monthly Plan"/>
        <s v="300GB FUP Monthly Unlimited"/>
        <s v="10GB+10mins Monthly Plan"/>
        <s v="3.2GB 2-Day Plan"/>
        <s v="2.5GB 2-Day Plan"/>
        <s v="150GB FUP Monthly Unlimited"/>
        <s v="200GB Monthly Broadband Plan"/>
        <s v="500MB Daily Plan"/>
        <s v="30GB Monthly Broadband Plan"/>
        <s v="12.5GB Monthly Plan"/>
        <s v="60GB Monthly Broadband Plan"/>
        <s v="1.5TB Yearly Broadband Plan"/>
        <s v="65GB Monthly Plan"/>
        <s v="1GB+1.5mins Daily Plan"/>
        <s v="120GB Monthly Broadband Plan"/>
        <s v="450GB 3-Month Broadband Plan"/>
        <s v="7GB Monthly Plan"/>
        <s v="1.5GB 2-Day Plan"/>
        <s v="16.5GB+10mins Monthly Plan"/>
        <s v="20GB Monthly Plan"/>
      </sharedItems>
    </cacheField>
    <cacheField name=" Unit Price GHS " numFmtId="0">
      <sharedItems count="20">
        <s v=" GHC 336 "/>
        <s v=" GHC 86 "/>
        <s v=" GHC 288 "/>
        <s v=" GHC 43 "/>
        <s v=" GHC 10 "/>
        <s v=" GHC 9 "/>
        <s v=" GHC 192 "/>
        <s v=" GHC 240 "/>
        <s v=" GHC 3 "/>
        <s v=" GHC 53 "/>
        <s v=" GHC 139 "/>
        <s v=" GHC 1,440 "/>
        <s v=" GHC 154 "/>
        <s v=" GHC 5 "/>
        <s v=" GHC 230 "/>
        <s v=" GHC 720 "/>
        <s v=" GHC 34 "/>
        <s v=" GHC 6 "/>
        <s v=" GHC 62 "/>
        <s v=" GHC 72 "/>
      </sharedItems>
    </cacheField>
    <cacheField name=" Unit Price Naira " numFmtId="0">
      <sharedItems count="20">
        <s v=" NGN 35,000 "/>
        <s v=" NGN 9,000 "/>
        <s v=" NGN 30,000 "/>
        <s v=" NGN 4,500 "/>
        <s v=" NGN 1,000 "/>
        <s v=" NGN 900 "/>
        <s v=" NGN 20,000 "/>
        <s v=" NGN 25,000 "/>
        <s v=" NGN 350 "/>
        <s v=" NGN 5,500 "/>
        <s v=" NGN 14,500 "/>
        <s v=" NGN 150,000 "/>
        <s v=" NGN 16,000 "/>
        <s v=" NGN 500 "/>
        <s v=" NGN 24,000 "/>
        <s v=" NGN 75,000 "/>
        <s v=" NGN 3,500 "/>
        <s v=" NGN 600 "/>
        <s v=" NGN 6,500 "/>
        <s v=" NGN 7,500 "/>
      </sharedItems>
    </cacheField>
    <cacheField name="Number of Times Purchased" numFmtId="0">
      <sharedItems containsSemiMixedTypes="0" containsString="0" containsNumber="1" containsInteger="1" minValue="1" maxValue="20" count="20">
        <n v="19"/>
        <n v="16"/>
        <n v="17"/>
        <n v="10"/>
        <n v="8"/>
        <n v="18"/>
        <n v="5"/>
        <n v="4"/>
        <n v="9"/>
        <n v="20"/>
        <n v="13"/>
        <n v="3"/>
        <n v="1"/>
        <n v="7"/>
        <n v="15"/>
        <n v="12"/>
        <n v="11"/>
        <n v="14"/>
        <n v="2"/>
        <n v="6"/>
      </sharedItems>
    </cacheField>
    <cacheField name="Total Revenue" numFmtId="0">
      <sharedItems containsSemiMixedTypes="0" containsString="0" containsNumber="1" containsInteger="1" minValue="350" maxValue="3000000"/>
    </cacheField>
    <cacheField name="Total Revenue GHC" numFmtId="0">
      <sharedItems/>
    </cacheField>
    <cacheField name="Data Usage" numFmtId="0">
      <sharedItems containsSemiMixedTypes="0" containsString="0" containsNumber="1" minValue="0.82" maxValue="200"/>
    </cacheField>
    <cacheField name="Customer Churn Status" numFmtId="0">
      <sharedItems count="2">
        <s v="Yes"/>
        <s v="No"/>
      </sharedItems>
    </cacheField>
    <cacheField name="Reasons for Churn" numFmtId="0">
      <sharedItems containsBlank="1" count="8">
        <s v="Relocation"/>
        <m/>
        <s v="Poor Network"/>
        <s v="Fast Data Consumption"/>
        <s v="Better Offers from Competitors"/>
        <s v="Poor Customer Service"/>
        <s v="High Call Tarriffs"/>
        <s v="Costly Data Plan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ncer okyere" refreshedDate="45793.896411689813" createdVersion="7" refreshedVersion="7" minRefreshableVersion="3" recordCount="974" xr:uid="{3446D60E-74A2-49CE-AD76-98CFAB02FC46}">
  <cacheSource type="worksheet">
    <worksheetSource name="mtn_tbl"/>
  </cacheSource>
  <cacheFields count="22">
    <cacheField name="Customer ID" numFmtId="0">
      <sharedItems/>
    </cacheField>
    <cacheField name="Full Name" numFmtId="0">
      <sharedItems count="484">
        <s v="Ngozi Berry"/>
        <s v="Nura Mann"/>
        <s v="Ifeanyi Park"/>
        <s v="Bala Robbins"/>
        <s v="Ngozi Moreno"/>
        <s v="Obinna Sanchez"/>
        <s v="Oghene Mcguire"/>
        <s v="Ifeanyi Randall"/>
        <s v="Abubakar Johnson"/>
        <s v="Alabo Thompson"/>
        <s v="Amina Wright"/>
        <s v="Halima Williams"/>
        <s v="Abubakar Ewing"/>
        <s v="Ejiro Ford"/>
        <s v="David Schneider"/>
        <s v="Ngozi Hernandez"/>
        <s v="Ibim Marshall"/>
        <s v="Alabo Kelly"/>
        <s v="Fatima Pennington"/>
        <s v="Omamuzo Guerrero"/>
        <s v="Chinedu Burke"/>
        <s v="Amaka Webb"/>
        <s v="Amaka Garcia"/>
        <s v="John Rose"/>
        <s v="Omamuzo Terry"/>
        <s v="Tamuno Greer"/>
        <s v="Funke Hart"/>
        <s v="Fatima Wheeler"/>
        <s v="Oghene Diaz"/>
        <s v="Maryam Diaz"/>
        <s v="Ejiro Thomas"/>
        <s v="Amaka Whitaker"/>
        <s v="Obinna Miller"/>
        <s v="Maryam Martinez"/>
        <s v="Amina Johnson"/>
        <s v="Obinna Young"/>
        <s v="Sade Cruz"/>
        <s v="Halima Burns"/>
        <s v="Bola Potter"/>
        <s v="Saidu Tucker"/>
        <s v="Kunle Bird"/>
        <s v="Zina Dawson"/>
        <s v="Fatima Scott"/>
        <s v="Sade Howell"/>
        <s v="Sarah Stevens"/>
        <s v="Grace Carter"/>
        <s v="Ese Stewart"/>
        <s v="John Edwards"/>
        <s v="Michael Savage"/>
        <s v="Omamuzo Roberts"/>
        <s v="Bala Calhoun"/>
        <s v="Boma Peterson"/>
        <s v="Zina Nicholson"/>
        <s v="David Rodriguez"/>
        <s v="Tamuno Diaz"/>
        <s v="Michael Rodriguez"/>
        <s v="Zina Gallegos"/>
        <s v="Amaka Johnson"/>
        <s v="Alabo Chavez"/>
        <s v="Maryam Gates"/>
        <s v="David George"/>
        <s v="Grace Chaney"/>
        <s v="Halima Mahoney"/>
        <s v="Bola Spencer"/>
        <s v="Maryam Walker"/>
        <s v="Obinna Ballard"/>
        <s v="Fatima Freeman"/>
        <s v="Zainab Shaw"/>
        <s v="John Martinez"/>
        <s v="Omamuzo Perez"/>
        <s v="Tunde Terry"/>
        <s v="David Ward"/>
        <s v="Omamuzo Miller"/>
        <s v="Fatima Carter"/>
        <s v="Ifeanyi Cunningham"/>
        <s v="Abubakar Mcknight"/>
        <s v="Michael Smith"/>
        <s v="Zainab Compton"/>
        <s v="Ibim Mills"/>
        <s v="Abubakar Martin"/>
        <s v="Bala Gibson"/>
        <s v="Oghene Winters"/>
        <s v="Chinedu Smith"/>
        <s v="Fatima Webb"/>
        <s v="Maryam Harmon"/>
        <s v="Kunle Myers"/>
        <s v="Oghene Bush"/>
        <s v="Oghene Oliver"/>
        <s v="Grace Walsh"/>
        <s v="Tega Cervantes"/>
        <s v="Bala Dunn"/>
        <s v="Ibim Ballard"/>
        <s v="Sarah Perry"/>
        <s v="Nura Delgado"/>
        <s v="Bola Vincent"/>
        <s v="Sarah Oconnor"/>
        <s v="Ibim Soto"/>
        <s v="Chinedu Brown"/>
        <s v="Grace Thompson"/>
        <s v="Abubakar Lane"/>
        <s v="Maryam Anthony"/>
        <s v="Zina Hernandez"/>
        <s v="Saidu Smith"/>
        <s v="Amina Espinoza"/>
        <s v="John Williams"/>
        <s v="Abubakar Bullock"/>
        <s v="Alabo Young"/>
        <s v="Chinedu Ramos"/>
        <s v="John Carter"/>
        <s v="Grace Williams"/>
        <s v="Sade Johnson"/>
        <s v="Bola Wright"/>
        <s v="Boma Shah"/>
        <s v="Abubakar Ryan"/>
        <s v="Amina Diaz"/>
        <s v="Ejiro Martin"/>
        <s v="Abubakar Ross"/>
        <s v="Ibim Hunter"/>
        <s v="David Boone"/>
        <s v="Halima Matthews"/>
        <s v="Sarah Gordon"/>
        <s v="Sade Wagner"/>
        <s v="David Park"/>
        <s v="Zainab Lam"/>
        <s v="Ifeanyi Ballard"/>
        <s v="Sade Reed"/>
        <s v="Ngozi Chan"/>
        <s v="Alabo Anderson"/>
        <s v="Tamuno Hudson"/>
        <s v="Kunle Gilmore"/>
        <s v="Michael Jones"/>
        <s v="Oghene Wilson"/>
        <s v="Nura Cox"/>
        <s v="Grace Matthews"/>
        <s v="Saidu Baker"/>
        <s v="Shehu Harris"/>
        <s v="Tamuno Lewis"/>
        <s v="Ejiro Griffith"/>
        <s v="Ngozi Crawford"/>
        <s v="Kunle Ford"/>
        <s v="Tunde Hayes"/>
        <s v="Shehu Ferguson"/>
        <s v="Oghene Vazquez"/>
        <s v="Boma Franco"/>
        <s v="Kunle West"/>
        <s v="Maryam Terry"/>
        <s v="Amina Mosley"/>
        <s v="Shehu Anderson"/>
        <s v="Shehu Randall"/>
        <s v="Chinedu Ruiz"/>
        <s v="Bala Christian"/>
        <s v="Zainab Taylor"/>
        <s v="Tega Stevens"/>
        <s v="Halima Johnston"/>
        <s v="Grace Christensen"/>
        <s v="Tega Daniels"/>
        <s v="Chinedu Davis"/>
        <s v="Kunle Shaw"/>
        <s v="Ejiro Smith"/>
        <s v="Halima Anderson"/>
        <s v="Ese Obrien"/>
        <s v="Ese Flowers"/>
        <s v="Tega Medina"/>
        <s v="Nura Mcneil"/>
        <s v="Kunle Williams"/>
        <s v="Chinedu Ortiz"/>
        <s v="Michael Ortiz"/>
        <s v="Alabo Turner"/>
        <s v="Amina Rivas"/>
        <s v="Michael Schultz"/>
        <s v="Ngozi Fox"/>
        <s v="Maryam Tucker"/>
        <s v="Sarah James"/>
        <s v="Ese Perez"/>
        <s v="Tega Murray"/>
        <s v="Kunle Davis"/>
        <s v="Bola Brown"/>
        <s v="Zina Fischer"/>
        <s v="Tamuno Bates"/>
        <s v="Fatima Blevins"/>
        <s v="Bala Smith"/>
        <s v="Amina Todd"/>
        <s v="Maryam Smith"/>
        <s v="Tunde Smith"/>
        <s v="Tega Chen"/>
        <s v="Shehu Nguyen"/>
        <s v="Halima Aguilar"/>
        <s v="Ejiro Ware"/>
        <s v="Ifeanyi Clayton"/>
        <s v="Shehu Lee"/>
        <s v="Nura Yang"/>
        <s v="Oghene Cooper"/>
        <s v="Obinna Branch"/>
        <s v="Bola Anderson"/>
        <s v="John Hill"/>
        <s v="Zina Singh"/>
        <s v="Ibim Brown"/>
        <s v="Amaka Vang"/>
        <s v="Bala Hood"/>
        <s v="Bola Brooks"/>
        <s v="Halima Valencia"/>
        <s v="Tamuno Boyd"/>
        <s v="Chinedu Martinez"/>
        <s v="Ejiro Finley"/>
        <s v="Omamuzo Levine"/>
        <s v="Ejiro Roman"/>
        <s v="Tega Mendez"/>
        <s v="Tamuno Yang"/>
        <s v="Maryam Williams"/>
        <s v="Ngozi Fowler"/>
        <s v="Ifeanyi Garcia"/>
        <s v="Ifeanyi Jimenez"/>
        <s v="Michael Wilson"/>
        <s v="Grace Gallegos"/>
        <s v="Nura Jackson"/>
        <s v="Oghene Allison"/>
        <s v="Sade Suarez"/>
        <s v="Maryam Dixon"/>
        <s v="Maryam Soto"/>
        <s v="Kunle Jones"/>
        <s v="Tamuno Patton"/>
        <s v="Ejiro Johnson"/>
        <s v="Bola Curtis"/>
        <s v="Ese Haley"/>
        <s v="Halima Walker"/>
        <s v="Obinna Mills"/>
        <s v="Ngozi Webb"/>
        <s v="Halima Harrison"/>
        <s v="Zainab Mcguire"/>
        <s v="Funke Thomas"/>
        <s v="Sarah Meyer"/>
        <s v="Sarah Thomas"/>
        <s v="Ibim Murphy"/>
        <s v="John Morales"/>
        <s v="John Mcgrath"/>
        <s v="Shehu Hays"/>
        <s v="Ibim Castro"/>
        <s v="Obinna Patterson"/>
        <s v="Saidu Munoz"/>
        <s v="Bola Miller"/>
        <s v="Ngozi Acevedo"/>
        <s v="Ejiro Gill"/>
        <s v="Alabo Clay"/>
        <s v="Michael Williams"/>
        <s v="Ese Cooper"/>
        <s v="Grace Figueroa"/>
        <s v="Kunle Collins"/>
        <s v="Zina Cochran"/>
        <s v="Bala Cummings"/>
        <s v="Zina Fuller"/>
        <s v="Ngozi Pierce"/>
        <s v="Sade Smith"/>
        <s v="Chinedu Hughes"/>
        <s v="John Benjamin"/>
        <s v="Bala Hardin"/>
        <s v="John Patel"/>
        <s v="Ifeanyi Austin"/>
        <s v="Fatima Foster"/>
        <s v="Omamuzo Jones"/>
        <s v="Zainab Blackwell"/>
        <s v="Ejiro Miller"/>
        <s v="Alabo Smith"/>
        <s v="Sarah Munoz"/>
        <s v="Amina Johns"/>
        <s v="Funke Alexander"/>
        <s v="Sarah Fritz"/>
        <s v="Saidu Martinez"/>
        <s v="Nura Hunter"/>
        <s v="Ejiro Mendoza"/>
        <s v="Michael Peterson"/>
        <s v="John Benson"/>
        <s v="Zainab Rogers"/>
        <s v="Ngozi Dunn"/>
        <s v="Tamuno Ortiz"/>
        <s v="Sarah Ballard"/>
        <s v="Funke Shaffer"/>
        <s v="Omamuzo Rivera"/>
        <s v="Sade Ryan"/>
        <s v="Ese Rose"/>
        <s v="John Jones"/>
        <s v="Ese Bailey"/>
        <s v="David Higgins"/>
        <s v="Ejiro Scott"/>
        <s v="Grace Davis"/>
        <s v="Kunle Fuller"/>
        <s v="Ibim Wilkerson"/>
        <s v="Sade Shepard"/>
        <s v="Chinedu Hoffman"/>
        <s v="Sarah Flores"/>
        <s v="Alabo Guerra"/>
        <s v="Ejiro Barker"/>
        <s v="Maryam Hernandez"/>
        <s v="Obinna Anderson"/>
        <s v="Fatima Powell"/>
        <s v="Omamuzo Schwartz"/>
        <s v="Alabo Jackson"/>
        <s v="Amina Nguyen"/>
        <s v="Chinedu Krueger"/>
        <s v="Maryam Rhodes"/>
        <s v="Saidu Anderson"/>
        <s v="Ibim Harrison"/>
        <s v="Maryam Patterson"/>
        <s v="David Crosby"/>
        <s v="Alabo Davis"/>
        <s v="Zina Valenzuela"/>
        <s v="Omamuzo Holmes"/>
        <s v="Ese Harper"/>
        <s v="Boma Anderson"/>
        <s v="Bola Patterson"/>
        <s v="Sade Brown"/>
        <s v="Obinna Andrews"/>
        <s v="Sade Donaldson"/>
        <s v="Omamuzo Alexander"/>
        <s v="Kunle Brady"/>
        <s v="Bola Meadows"/>
        <s v="Abubakar Rodriguez"/>
        <s v="Grace Salas"/>
        <s v="Ibim Adams"/>
        <s v="Nura Oconnell"/>
        <s v="Funke Carlson"/>
        <s v="David Murphy"/>
        <s v="Kunle Manning"/>
        <s v="Sade George"/>
        <s v="Shehu Torres"/>
        <s v="Oghene Pacheco"/>
        <s v="Maryam Buck"/>
        <s v="Zainab Soto"/>
        <s v="Obinna Daniels"/>
        <s v="Boma Burns"/>
        <s v="Grace Snyder"/>
        <s v="David Giles"/>
        <s v="Ngozi Williams"/>
        <s v="Boma Johnson"/>
        <s v="Boma Sanchez"/>
        <s v="Tega Stokes"/>
        <s v="John Smith"/>
        <s v="Amina Ortega"/>
        <s v="Ese Mathis"/>
        <s v="Chinedu West"/>
        <s v="Amina Skinner"/>
        <s v="Omamuzo Smith"/>
        <s v="Funke Lawson"/>
        <s v="Kunle Cooper"/>
        <s v="Saidu Whitehead"/>
        <s v="Michael Santana"/>
        <s v="Ejiro Wagner"/>
        <s v="Grace Hudson"/>
        <s v="Fatima Curtis"/>
        <s v="Sade Baker"/>
        <s v="Michael Madden"/>
        <s v="Tunde Fuller"/>
        <s v="Grace Bell"/>
        <s v="Alabo Escobar"/>
        <s v="Amaka Jackson"/>
        <s v="Ejiro Stewart"/>
        <s v="Funke Smith"/>
        <s v="Tega Kim"/>
        <s v="Halima Martin"/>
        <s v="Oghene Hamilton"/>
        <s v="Zainab Baker"/>
        <s v="Saidu Evans"/>
        <s v="Ejiro Walker"/>
        <s v="Boma Stewart"/>
        <s v="Halima Ochoa"/>
        <s v="Zainab Morton"/>
        <s v="Abubakar Garner"/>
        <s v="David Fletcher"/>
        <s v="Obinna Wright"/>
        <s v="Amaka Reed"/>
        <s v="Oghene Brown"/>
        <s v="David Johnson"/>
        <s v="Ifeanyi Brown"/>
        <s v="Ese Simmons"/>
        <s v="Maryam Reyes"/>
        <s v="Ifeanyi Ruiz"/>
        <s v="Zina Green"/>
        <s v="Ejiro Mason"/>
        <s v="Shehu Hoffman"/>
        <s v="Grace Walker"/>
        <s v="Abubakar Gentry"/>
        <s v="Zina Carter"/>
        <s v="Amaka Potter"/>
        <s v="Halima Smith"/>
        <s v="Ngozi Brown"/>
        <s v="Amina Payne"/>
        <s v="Ngozi Henson"/>
        <s v="Amina Flores"/>
        <s v="Tunde Oliver"/>
        <s v="Alabo Keith"/>
        <s v="Chinedu Pitts"/>
        <s v="Shehu Holt"/>
        <s v="Maryam Velez"/>
        <s v="Amaka Brown"/>
        <s v="John Montoya"/>
        <s v="Tega Turner"/>
        <s v="Boma Gonzalez"/>
        <s v="Ifeanyi Burns"/>
        <s v="Chinedu Barrera"/>
        <s v="Abubakar Holmes"/>
        <s v="Bola Rogers"/>
        <s v="Ibim Richards"/>
        <s v="Michael Evans"/>
        <s v="Bola Garcia"/>
        <s v="Sade Collins"/>
        <s v="Zainab Garcia"/>
        <s v="Fatima Lindsey"/>
        <s v="Grace Fowler"/>
        <s v="Sade Berry"/>
        <s v="Saidu Holt"/>
        <s v="Ibim Faulkner"/>
        <s v="David Miller"/>
        <s v="Kunle Nielsen"/>
        <s v="Abubakar Weiss"/>
        <s v="Maryam Dean"/>
        <s v="Oghene Schroeder"/>
        <s v="Obinna Dunn"/>
        <s v="Oghene Munoz"/>
        <s v="Ngozi Wood"/>
        <s v="Zainab Clark"/>
        <s v="John Erickson"/>
        <s v="Fatima Carpenter"/>
        <s v="Omamuzo Stephenson"/>
        <s v="Maryam Moore"/>
        <s v="Bala Holt"/>
        <s v="Chinedu Elliott"/>
        <s v="Chinedu Yates"/>
        <s v="Tamuno Lawrence"/>
        <s v="Bala Graham"/>
        <s v="Ejiro Collins"/>
        <s v="Obinna Simon"/>
        <s v="Tega Cooper"/>
        <s v="Fatima Lewis"/>
        <s v="Bola Duffy"/>
        <s v="Alabo Carlson"/>
        <s v="Grace Brock"/>
        <s v="Boma Knight"/>
        <s v="Tunde Wallace"/>
        <s v="Bola Castro"/>
        <s v="Alabo Cortez"/>
        <s v="Omamuzo King"/>
        <s v="Shehu Rogers"/>
        <s v="Amina Taylor"/>
        <s v="Kunle Liu"/>
        <s v="Funke Francis"/>
        <s v="Chinedu Reynolds"/>
        <s v="Obinna Thomas"/>
        <s v="Zina Diaz"/>
        <s v="Alabo Baker"/>
        <s v="Sade Mercer"/>
        <s v="Zainab Rivera"/>
        <s v="Omamuzo Juarez"/>
        <s v="Bola Carpenter"/>
        <s v="Grace Wilkerson"/>
        <s v="Chinedu Christian"/>
        <s v="Sarah Woods"/>
        <s v="Michael Jacobs"/>
        <s v="Ifeanyi Cooper"/>
        <s v="Nura Rodriguez"/>
        <s v="Ejiro Gonzalez"/>
        <s v="Ibim Schwartz"/>
        <s v="Abubakar Hayes"/>
        <s v="John Nielsen"/>
        <s v="Ngozi Johnson"/>
        <s v="Amaka Shannon"/>
        <s v="Ifeanyi Adkins"/>
        <s v="Oghene Bartlett"/>
        <s v="Maryam Blankenship"/>
        <s v="Ese Miller"/>
        <s v="Maryam Becker"/>
        <s v="Ifeanyi Zimmerman"/>
        <s v="Halima Lambert"/>
        <s v="Funke Chung"/>
        <s v="Saidu Jackson"/>
        <s v="Boma Baker"/>
        <s v="Maryam Martin"/>
        <s v="Alabo Bradley"/>
        <s v="Ejiro Brown"/>
        <s v="Ifeanyi Smith"/>
        <s v="Halima Adams"/>
        <s v="Alabo Moreno"/>
        <s v="Kunle Goodwin"/>
        <s v="Tega Fischer"/>
        <s v="Kunle Brown"/>
        <s v="Tega Hood"/>
      </sharedItems>
    </cacheField>
    <cacheField name="Date of Purchase" numFmtId="164">
      <sharedItems/>
    </cacheField>
    <cacheField name="Month Of Purchase" numFmtId="0">
      <sharedItems count="3">
        <s v="January"/>
        <s v="February"/>
        <s v="March"/>
      </sharedItems>
    </cacheField>
    <cacheField name="Age" numFmtId="0">
      <sharedItems containsSemiMixedTypes="0" containsString="0" containsNumber="1" containsInteger="1" minValue="16" maxValue="80"/>
    </cacheField>
    <cacheField name="State" numFmtId="0">
      <sharedItems count="35">
        <s v="Kwara"/>
        <s v="Oyo"/>
        <s v="Gombe"/>
        <s v="Kebbi"/>
        <s v="Rivers"/>
        <s v="Kaduna"/>
        <s v="Abia"/>
        <s v="Yobe"/>
        <s v="Enugu"/>
        <s v="Kano"/>
        <s v="Plateau"/>
        <s v="Nasarawa"/>
        <s v="Sokoto"/>
        <s v="Akwa Ibom"/>
        <s v="Edo"/>
        <s v="Osun"/>
        <s v="Borno"/>
        <s v="Ekiti"/>
        <s v="Ondo"/>
        <s v="Bauchi"/>
        <s v="Imo"/>
        <s v="Niger"/>
        <s v="Zamfara"/>
        <s v="Abuja (FCT)"/>
        <s v="Kogi"/>
        <s v="Katsina"/>
        <s v="Delta"/>
        <s v="Cross River"/>
        <s v="Taraba"/>
        <s v="Benue"/>
        <s v="Lagos"/>
        <s v="Jigawa"/>
        <s v="Adamawa"/>
        <s v="Anambra"/>
        <s v="Bayelsa"/>
      </sharedItems>
    </cacheField>
    <cacheField name="MTN Device" numFmtId="0">
      <sharedItems count="4">
        <s v="4G Router"/>
        <s v="Broadband MiFi"/>
        <s v="Mobile SIM Card"/>
        <s v="5G Broadband Router"/>
      </sharedItems>
    </cacheField>
    <cacheField name="Gender" numFmtId="0">
      <sharedItems/>
    </cacheField>
    <cacheField name="Satisfaction Rate" numFmtId="0">
      <sharedItems containsSemiMixedTypes="0" containsString="0" containsNumber="1" containsInteger="1" minValue="1" maxValue="5"/>
    </cacheField>
    <cacheField name="Customer Review" numFmtId="0">
      <sharedItems/>
    </cacheField>
    <cacheField name="Customer Tenure in months" numFmtId="0">
      <sharedItems containsSemiMixedTypes="0" containsString="0" containsNumber="1" containsInteger="1" minValue="1" maxValue="60"/>
    </cacheField>
    <cacheField name="Subscription Plan" numFmtId="0">
      <sharedItems/>
    </cacheField>
    <cacheField name=" Unit Price GHS " numFmtId="0">
      <sharedItems/>
    </cacheField>
    <cacheField name=" Unit Price Naira " numFmtId="0">
      <sharedItems/>
    </cacheField>
    <cacheField name="Number of Times Purchased" numFmtId="0">
      <sharedItems containsSemiMixedTypes="0" containsString="0" containsNumber="1" containsInteger="1" minValue="1" maxValue="20"/>
    </cacheField>
    <cacheField name="Total Revenue" numFmtId="0">
      <sharedItems containsSemiMixedTypes="0" containsString="0" containsNumber="1" containsInteger="1" minValue="350" maxValue="3000000"/>
    </cacheField>
    <cacheField name="Total Revenue GHC" numFmtId="0">
      <sharedItems/>
    </cacheField>
    <cacheField name="Age Distribution" numFmtId="0">
      <sharedItems count="5">
        <s v="26-35"/>
        <s v="56+"/>
        <s v="46-55"/>
        <s v="18-25"/>
        <s v="36-45"/>
      </sharedItems>
    </cacheField>
    <cacheField name="Data Usage" numFmtId="0">
      <sharedItems containsSemiMixedTypes="0" containsString="0" containsNumber="1" minValue="0.82" maxValue="200"/>
    </cacheField>
    <cacheField name="Data Usage Distribution" numFmtId="0">
      <sharedItems count="4">
        <s v="0-50GB"/>
        <s v="151-200GB"/>
        <s v="51-100GB"/>
        <s v="101-150GB"/>
      </sharedItems>
    </cacheField>
    <cacheField name="Customer Churn Status" numFmtId="0">
      <sharedItems/>
    </cacheField>
    <cacheField name="Reasons for Churn" numFmtId="0">
      <sharedItems containsBlank="1"/>
    </cacheField>
  </cacheFields>
  <extLst>
    <ext xmlns:x14="http://schemas.microsoft.com/office/spreadsheetml/2009/9/main" uri="{725AE2AE-9491-48be-B2B4-4EB974FC3084}">
      <x14:pivotCacheDefinition pivotCacheId="10089754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4">
  <r>
    <s v="CUST0001"/>
    <s v="Ngozi Berry"/>
    <x v="0"/>
    <n v="27"/>
    <s v="Kwara"/>
    <x v="0"/>
    <x v="0"/>
    <x v="0"/>
    <x v="0"/>
    <n v="2"/>
    <x v="0"/>
    <x v="0"/>
    <x v="0"/>
    <x v="0"/>
    <n v="665000"/>
    <s v="GHC 6,384"/>
    <n v="44.48"/>
    <x v="0"/>
    <x v="0"/>
  </r>
  <r>
    <s v="CUST0005"/>
    <s v="Nura Mann"/>
    <x v="0"/>
    <n v="57"/>
    <s v="Oyo"/>
    <x v="0"/>
    <x v="0"/>
    <x v="1"/>
    <x v="1"/>
    <n v="53"/>
    <x v="1"/>
    <x v="1"/>
    <x v="1"/>
    <x v="1"/>
    <n v="144000"/>
    <s v="GHC 1,382"/>
    <n v="42.92"/>
    <x v="1"/>
    <x v="1"/>
  </r>
  <r>
    <s v="CUST0008"/>
    <s v="Ifeanyi Park"/>
    <x v="0"/>
    <n v="53"/>
    <s v="Kwara"/>
    <x v="1"/>
    <x v="0"/>
    <x v="1"/>
    <x v="1"/>
    <n v="30"/>
    <x v="2"/>
    <x v="2"/>
    <x v="2"/>
    <x v="2"/>
    <n v="510000"/>
    <s v="GHC 4,896"/>
    <n v="168.41"/>
    <x v="1"/>
    <x v="1"/>
  </r>
  <r>
    <s v="CUST0009"/>
    <s v="Bala Robbins"/>
    <x v="0"/>
    <n v="35"/>
    <s v="Gombe"/>
    <x v="1"/>
    <x v="0"/>
    <x v="2"/>
    <x v="2"/>
    <n v="35"/>
    <x v="2"/>
    <x v="2"/>
    <x v="2"/>
    <x v="3"/>
    <n v="300000"/>
    <s v="GHC 2,880"/>
    <n v="175.81"/>
    <x v="1"/>
    <x v="1"/>
  </r>
  <r>
    <s v="CUST0013"/>
    <s v="Ngozi Moreno"/>
    <x v="0"/>
    <n v="23"/>
    <s v="Kebbi"/>
    <x v="0"/>
    <x v="1"/>
    <x v="0"/>
    <x v="0"/>
    <n v="52"/>
    <x v="3"/>
    <x v="3"/>
    <x v="3"/>
    <x v="4"/>
    <n v="36000"/>
    <s v="GHC 346"/>
    <n v="56.07"/>
    <x v="0"/>
    <x v="0"/>
  </r>
  <r>
    <s v="CUST0013"/>
    <s v="Ngozi Moreno"/>
    <x v="0"/>
    <n v="23"/>
    <s v="Kebbi"/>
    <x v="2"/>
    <x v="1"/>
    <x v="0"/>
    <x v="0"/>
    <n v="52"/>
    <x v="4"/>
    <x v="4"/>
    <x v="4"/>
    <x v="5"/>
    <n v="18000"/>
    <s v="GHC 173"/>
    <n v="88.9"/>
    <x v="0"/>
    <x v="0"/>
  </r>
  <r>
    <s v="CUST0028"/>
    <s v="Obinna Sanchez"/>
    <x v="0"/>
    <n v="19"/>
    <s v="Rivers"/>
    <x v="2"/>
    <x v="0"/>
    <x v="3"/>
    <x v="3"/>
    <n v="31"/>
    <x v="3"/>
    <x v="3"/>
    <x v="3"/>
    <x v="6"/>
    <n v="22500"/>
    <s v="GHC 216"/>
    <n v="80.23"/>
    <x v="1"/>
    <x v="1"/>
  </r>
  <r>
    <s v="CUST0028"/>
    <s v="Obinna Sanchez"/>
    <x v="0"/>
    <n v="19"/>
    <s v="Rivers"/>
    <x v="2"/>
    <x v="0"/>
    <x v="3"/>
    <x v="3"/>
    <n v="31"/>
    <x v="5"/>
    <x v="5"/>
    <x v="5"/>
    <x v="7"/>
    <n v="3600"/>
    <s v="GHC 35"/>
    <n v="178.59"/>
    <x v="1"/>
    <x v="1"/>
  </r>
  <r>
    <s v="CUST0035"/>
    <s v="Oghene Mcguire"/>
    <x v="0"/>
    <n v="44"/>
    <s v="Kaduna"/>
    <x v="0"/>
    <x v="0"/>
    <x v="0"/>
    <x v="0"/>
    <n v="49"/>
    <x v="0"/>
    <x v="0"/>
    <x v="0"/>
    <x v="0"/>
    <n v="665000"/>
    <s v="GHC 6,384"/>
    <n v="134.06"/>
    <x v="0"/>
    <x v="2"/>
  </r>
  <r>
    <s v="CUST0035"/>
    <s v="Oghene Mcguire"/>
    <x v="0"/>
    <n v="44"/>
    <s v="Kaduna"/>
    <x v="1"/>
    <x v="0"/>
    <x v="0"/>
    <x v="0"/>
    <n v="49"/>
    <x v="6"/>
    <x v="6"/>
    <x v="6"/>
    <x v="8"/>
    <n v="180000"/>
    <s v="GHC 1,728"/>
    <n v="93.27"/>
    <x v="0"/>
    <x v="2"/>
  </r>
  <r>
    <s v="CUST0035"/>
    <s v="Oghene Mcguire"/>
    <x v="0"/>
    <n v="44"/>
    <s v="Kaduna"/>
    <x v="3"/>
    <x v="0"/>
    <x v="0"/>
    <x v="0"/>
    <n v="49"/>
    <x v="7"/>
    <x v="7"/>
    <x v="7"/>
    <x v="9"/>
    <n v="500000"/>
    <s v="GHC 4,800"/>
    <n v="33.97"/>
    <x v="0"/>
    <x v="2"/>
  </r>
  <r>
    <s v="CUST0036"/>
    <s v="Ifeanyi Randall"/>
    <x v="0"/>
    <n v="36"/>
    <s v="Abia"/>
    <x v="2"/>
    <x v="0"/>
    <x v="1"/>
    <x v="1"/>
    <n v="38"/>
    <x v="8"/>
    <x v="8"/>
    <x v="8"/>
    <x v="4"/>
    <n v="2800"/>
    <s v="GHC 27"/>
    <n v="15.66"/>
    <x v="1"/>
    <x v="1"/>
  </r>
  <r>
    <s v="CUST0036"/>
    <s v="Ifeanyi Randall"/>
    <x v="0"/>
    <n v="36"/>
    <s v="Abia"/>
    <x v="3"/>
    <x v="0"/>
    <x v="1"/>
    <x v="1"/>
    <n v="38"/>
    <x v="6"/>
    <x v="6"/>
    <x v="6"/>
    <x v="3"/>
    <n v="200000"/>
    <s v="GHC 1,920"/>
    <n v="139.59"/>
    <x v="1"/>
    <x v="1"/>
  </r>
  <r>
    <s v="CUST0043"/>
    <s v="Abubakar Johnson"/>
    <x v="0"/>
    <n v="32"/>
    <s v="Yobe"/>
    <x v="3"/>
    <x v="0"/>
    <x v="2"/>
    <x v="2"/>
    <n v="56"/>
    <x v="9"/>
    <x v="1"/>
    <x v="1"/>
    <x v="1"/>
    <n v="144000"/>
    <s v="GHC 1,382"/>
    <n v="50.87"/>
    <x v="0"/>
    <x v="3"/>
  </r>
  <r>
    <s v="CUST0043"/>
    <s v="Abubakar Johnson"/>
    <x v="0"/>
    <n v="32"/>
    <s v="Yobe"/>
    <x v="1"/>
    <x v="0"/>
    <x v="2"/>
    <x v="2"/>
    <n v="56"/>
    <x v="9"/>
    <x v="1"/>
    <x v="1"/>
    <x v="10"/>
    <n v="117000"/>
    <s v="GHC 1,123"/>
    <n v="164.51"/>
    <x v="0"/>
    <x v="3"/>
  </r>
  <r>
    <s v="CUST0045"/>
    <s v="Alabo Thompson"/>
    <x v="0"/>
    <n v="72"/>
    <s v="Abia"/>
    <x v="0"/>
    <x v="1"/>
    <x v="2"/>
    <x v="2"/>
    <n v="20"/>
    <x v="3"/>
    <x v="3"/>
    <x v="3"/>
    <x v="11"/>
    <n v="13500"/>
    <s v="GHC 130"/>
    <n v="53.3"/>
    <x v="1"/>
    <x v="1"/>
  </r>
  <r>
    <s v="CUST0046"/>
    <s v="Amina Wright"/>
    <x v="0"/>
    <n v="46"/>
    <s v="Enugu"/>
    <x v="2"/>
    <x v="0"/>
    <x v="3"/>
    <x v="3"/>
    <n v="11"/>
    <x v="8"/>
    <x v="8"/>
    <x v="8"/>
    <x v="3"/>
    <n v="3500"/>
    <s v="GHC 34"/>
    <n v="57.98"/>
    <x v="1"/>
    <x v="1"/>
  </r>
  <r>
    <s v="CUST0046"/>
    <s v="Amina Wright"/>
    <x v="0"/>
    <n v="46"/>
    <s v="Enugu"/>
    <x v="0"/>
    <x v="0"/>
    <x v="3"/>
    <x v="3"/>
    <n v="11"/>
    <x v="0"/>
    <x v="0"/>
    <x v="0"/>
    <x v="4"/>
    <n v="280000"/>
    <s v="GHC 2,688"/>
    <n v="14.7"/>
    <x v="1"/>
    <x v="1"/>
  </r>
  <r>
    <s v="CUST0046"/>
    <s v="Amina Wright"/>
    <x v="0"/>
    <n v="46"/>
    <s v="Enugu"/>
    <x v="1"/>
    <x v="0"/>
    <x v="3"/>
    <x v="3"/>
    <n v="11"/>
    <x v="2"/>
    <x v="2"/>
    <x v="2"/>
    <x v="0"/>
    <n v="570000"/>
    <s v="GHC 5,472"/>
    <n v="157.66999999999999"/>
    <x v="1"/>
    <x v="1"/>
  </r>
  <r>
    <s v="CUST0059"/>
    <s v="Halima Williams"/>
    <x v="0"/>
    <n v="68"/>
    <s v="Enugu"/>
    <x v="0"/>
    <x v="0"/>
    <x v="2"/>
    <x v="2"/>
    <n v="12"/>
    <x v="3"/>
    <x v="3"/>
    <x v="3"/>
    <x v="8"/>
    <n v="40500"/>
    <s v="GHC 389"/>
    <n v="92.5"/>
    <x v="1"/>
    <x v="1"/>
  </r>
  <r>
    <s v="CUST0059"/>
    <s v="Halima Williams"/>
    <x v="0"/>
    <n v="68"/>
    <s v="Enugu"/>
    <x v="2"/>
    <x v="0"/>
    <x v="2"/>
    <x v="2"/>
    <n v="12"/>
    <x v="10"/>
    <x v="9"/>
    <x v="9"/>
    <x v="12"/>
    <n v="5500"/>
    <s v="GHC 53"/>
    <n v="51.44"/>
    <x v="1"/>
    <x v="1"/>
  </r>
  <r>
    <s v="CUST0059"/>
    <s v="Halima Williams"/>
    <x v="0"/>
    <n v="68"/>
    <s v="Enugu"/>
    <x v="1"/>
    <x v="0"/>
    <x v="2"/>
    <x v="2"/>
    <n v="12"/>
    <x v="11"/>
    <x v="10"/>
    <x v="10"/>
    <x v="5"/>
    <n v="261000"/>
    <s v="GHC 2,506"/>
    <n v="180.29"/>
    <x v="1"/>
    <x v="1"/>
  </r>
  <r>
    <s v="CUST0061"/>
    <s v="Abubakar Ewing"/>
    <x v="0"/>
    <n v="53"/>
    <s v="Kano"/>
    <x v="1"/>
    <x v="1"/>
    <x v="2"/>
    <x v="2"/>
    <n v="18"/>
    <x v="2"/>
    <x v="2"/>
    <x v="2"/>
    <x v="4"/>
    <n v="240000"/>
    <s v="GHC 2,304"/>
    <n v="155.26"/>
    <x v="1"/>
    <x v="1"/>
  </r>
  <r>
    <s v="CUST0061"/>
    <s v="Abubakar Ewing"/>
    <x v="0"/>
    <n v="53"/>
    <s v="Kano"/>
    <x v="3"/>
    <x v="1"/>
    <x v="2"/>
    <x v="2"/>
    <n v="18"/>
    <x v="7"/>
    <x v="7"/>
    <x v="7"/>
    <x v="13"/>
    <n v="175000"/>
    <s v="GHC 1,680"/>
    <n v="44.19"/>
    <x v="1"/>
    <x v="1"/>
  </r>
  <r>
    <s v="CUST0061"/>
    <s v="Abubakar Ewing"/>
    <x v="0"/>
    <n v="53"/>
    <s v="Kano"/>
    <x v="0"/>
    <x v="1"/>
    <x v="2"/>
    <x v="2"/>
    <n v="18"/>
    <x v="1"/>
    <x v="1"/>
    <x v="1"/>
    <x v="6"/>
    <n v="45000"/>
    <s v="GHC 432"/>
    <n v="135.71"/>
    <x v="1"/>
    <x v="1"/>
  </r>
  <r>
    <s v="CUST0064"/>
    <s v="Ejiro Ford"/>
    <x v="0"/>
    <n v="27"/>
    <s v="Kebbi"/>
    <x v="3"/>
    <x v="0"/>
    <x v="3"/>
    <x v="3"/>
    <n v="17"/>
    <x v="7"/>
    <x v="7"/>
    <x v="7"/>
    <x v="4"/>
    <n v="200000"/>
    <s v="GHC 1,920"/>
    <n v="22.12"/>
    <x v="1"/>
    <x v="1"/>
  </r>
  <r>
    <s v="CUST0064"/>
    <s v="Ejiro Ford"/>
    <x v="0"/>
    <n v="27"/>
    <s v="Kebbi"/>
    <x v="2"/>
    <x v="0"/>
    <x v="3"/>
    <x v="3"/>
    <n v="17"/>
    <x v="10"/>
    <x v="9"/>
    <x v="9"/>
    <x v="5"/>
    <n v="99000"/>
    <s v="GHC 950"/>
    <n v="5.49"/>
    <x v="1"/>
    <x v="1"/>
  </r>
  <r>
    <s v="CUST0064"/>
    <s v="Ejiro Ford"/>
    <x v="0"/>
    <n v="27"/>
    <s v="Kebbi"/>
    <x v="0"/>
    <x v="0"/>
    <x v="3"/>
    <x v="3"/>
    <n v="17"/>
    <x v="1"/>
    <x v="1"/>
    <x v="1"/>
    <x v="4"/>
    <n v="72000"/>
    <s v="GHC 691"/>
    <n v="183.09"/>
    <x v="1"/>
    <x v="1"/>
  </r>
  <r>
    <s v="CUST0066"/>
    <s v="David Schneider"/>
    <x v="0"/>
    <n v="69"/>
    <s v="Plateau"/>
    <x v="1"/>
    <x v="1"/>
    <x v="3"/>
    <x v="3"/>
    <n v="42"/>
    <x v="2"/>
    <x v="2"/>
    <x v="2"/>
    <x v="14"/>
    <n v="450000"/>
    <s v="GHC 4,320"/>
    <n v="43.85"/>
    <x v="1"/>
    <x v="1"/>
  </r>
  <r>
    <s v="CUST0066"/>
    <s v="David Schneider"/>
    <x v="0"/>
    <n v="69"/>
    <s v="Plateau"/>
    <x v="3"/>
    <x v="1"/>
    <x v="3"/>
    <x v="3"/>
    <n v="42"/>
    <x v="11"/>
    <x v="10"/>
    <x v="10"/>
    <x v="7"/>
    <n v="58000"/>
    <s v="GHC 557"/>
    <n v="171.16"/>
    <x v="1"/>
    <x v="1"/>
  </r>
  <r>
    <s v="CUST0072"/>
    <s v="Ngozi Hernandez"/>
    <x v="0"/>
    <n v="78"/>
    <s v="Nasarawa"/>
    <x v="0"/>
    <x v="0"/>
    <x v="1"/>
    <x v="1"/>
    <n v="58"/>
    <x v="1"/>
    <x v="1"/>
    <x v="1"/>
    <x v="0"/>
    <n v="171000"/>
    <s v="GHC 1,642"/>
    <n v="125.05"/>
    <x v="1"/>
    <x v="1"/>
  </r>
  <r>
    <s v="CUST0074"/>
    <s v="Ibim Marshall"/>
    <x v="0"/>
    <n v="59"/>
    <s v="Sokoto"/>
    <x v="3"/>
    <x v="1"/>
    <x v="1"/>
    <x v="1"/>
    <n v="27"/>
    <x v="12"/>
    <x v="11"/>
    <x v="11"/>
    <x v="11"/>
    <n v="450000"/>
    <s v="GHC 4,320"/>
    <n v="13.89"/>
    <x v="1"/>
    <x v="1"/>
  </r>
  <r>
    <s v="CUST0074"/>
    <s v="Ibim Marshall"/>
    <x v="0"/>
    <n v="59"/>
    <s v="Sokoto"/>
    <x v="0"/>
    <x v="1"/>
    <x v="1"/>
    <x v="1"/>
    <n v="27"/>
    <x v="13"/>
    <x v="12"/>
    <x v="12"/>
    <x v="15"/>
    <n v="192000"/>
    <s v="GHC 1,843"/>
    <n v="86.66"/>
    <x v="1"/>
    <x v="1"/>
  </r>
  <r>
    <s v="CUST0074"/>
    <s v="Ibim Marshall"/>
    <x v="0"/>
    <n v="59"/>
    <s v="Sokoto"/>
    <x v="1"/>
    <x v="1"/>
    <x v="1"/>
    <x v="1"/>
    <n v="27"/>
    <x v="6"/>
    <x v="6"/>
    <x v="6"/>
    <x v="0"/>
    <n v="380000"/>
    <s v="GHC 3,648"/>
    <n v="111.5"/>
    <x v="1"/>
    <x v="1"/>
  </r>
  <r>
    <s v="CUST0078"/>
    <s v="Alabo Kelly"/>
    <x v="0"/>
    <n v="69"/>
    <s v="Akwa Ibom"/>
    <x v="2"/>
    <x v="0"/>
    <x v="1"/>
    <x v="1"/>
    <n v="49"/>
    <x v="14"/>
    <x v="13"/>
    <x v="13"/>
    <x v="10"/>
    <n v="6500"/>
    <s v="GHC 62"/>
    <n v="9.56"/>
    <x v="1"/>
    <x v="1"/>
  </r>
  <r>
    <s v="CUST0078"/>
    <s v="Alabo Kelly"/>
    <x v="0"/>
    <n v="69"/>
    <s v="Akwa Ibom"/>
    <x v="3"/>
    <x v="0"/>
    <x v="1"/>
    <x v="1"/>
    <n v="49"/>
    <x v="9"/>
    <x v="1"/>
    <x v="1"/>
    <x v="3"/>
    <n v="90000"/>
    <s v="GHC 864"/>
    <n v="2.0299999999999998"/>
    <x v="1"/>
    <x v="1"/>
  </r>
  <r>
    <s v="CUST0079"/>
    <s v="Fatima Pennington"/>
    <x v="0"/>
    <n v="33"/>
    <s v="Edo"/>
    <x v="2"/>
    <x v="1"/>
    <x v="4"/>
    <x v="4"/>
    <n v="21"/>
    <x v="0"/>
    <x v="0"/>
    <x v="0"/>
    <x v="4"/>
    <n v="280000"/>
    <s v="GHC 2,688"/>
    <n v="106.75"/>
    <x v="1"/>
    <x v="1"/>
  </r>
  <r>
    <s v="CUST0079"/>
    <s v="Fatima Pennington"/>
    <x v="0"/>
    <n v="33"/>
    <s v="Edo"/>
    <x v="1"/>
    <x v="1"/>
    <x v="4"/>
    <x v="4"/>
    <n v="21"/>
    <x v="15"/>
    <x v="14"/>
    <x v="14"/>
    <x v="15"/>
    <n v="288000"/>
    <s v="GHC 2,765"/>
    <n v="111.97"/>
    <x v="1"/>
    <x v="1"/>
  </r>
  <r>
    <s v="CUST0087"/>
    <s v="Omamuzo Guerrero"/>
    <x v="0"/>
    <n v="52"/>
    <s v="Edo"/>
    <x v="3"/>
    <x v="0"/>
    <x v="2"/>
    <x v="2"/>
    <n v="22"/>
    <x v="16"/>
    <x v="15"/>
    <x v="15"/>
    <x v="11"/>
    <n v="225000"/>
    <s v="GHC 2,160"/>
    <n v="26.23"/>
    <x v="1"/>
    <x v="1"/>
  </r>
  <r>
    <s v="CUST0087"/>
    <s v="Omamuzo Guerrero"/>
    <x v="0"/>
    <n v="52"/>
    <s v="Edo"/>
    <x v="2"/>
    <x v="0"/>
    <x v="2"/>
    <x v="2"/>
    <n v="22"/>
    <x v="14"/>
    <x v="13"/>
    <x v="13"/>
    <x v="16"/>
    <n v="5500"/>
    <s v="GHC 53"/>
    <n v="112"/>
    <x v="1"/>
    <x v="1"/>
  </r>
  <r>
    <s v="CUST0092"/>
    <s v="Chinedu Burke"/>
    <x v="0"/>
    <n v="63"/>
    <s v="Osun"/>
    <x v="1"/>
    <x v="0"/>
    <x v="1"/>
    <x v="1"/>
    <n v="21"/>
    <x v="2"/>
    <x v="2"/>
    <x v="2"/>
    <x v="1"/>
    <n v="480000"/>
    <s v="GHC 4,608"/>
    <n v="183.52"/>
    <x v="1"/>
    <x v="1"/>
  </r>
  <r>
    <s v="CUST0093"/>
    <s v="Amaka Webb"/>
    <x v="0"/>
    <n v="76"/>
    <s v="Nasarawa"/>
    <x v="2"/>
    <x v="0"/>
    <x v="4"/>
    <x v="4"/>
    <n v="58"/>
    <x v="4"/>
    <x v="4"/>
    <x v="4"/>
    <x v="4"/>
    <n v="8000"/>
    <s v="GHC 77"/>
    <n v="155.35"/>
    <x v="0"/>
    <x v="4"/>
  </r>
  <r>
    <s v="CUST0105"/>
    <s v="Amaka Garcia"/>
    <x v="0"/>
    <n v="39"/>
    <s v="Borno"/>
    <x v="2"/>
    <x v="1"/>
    <x v="4"/>
    <x v="4"/>
    <n v="33"/>
    <x v="1"/>
    <x v="1"/>
    <x v="1"/>
    <x v="4"/>
    <n v="72000"/>
    <s v="GHC 691"/>
    <n v="186.98"/>
    <x v="1"/>
    <x v="1"/>
  </r>
  <r>
    <s v="CUST0105"/>
    <s v="Amaka Garcia"/>
    <x v="0"/>
    <n v="39"/>
    <s v="Borno"/>
    <x v="1"/>
    <x v="1"/>
    <x v="4"/>
    <x v="4"/>
    <n v="33"/>
    <x v="2"/>
    <x v="2"/>
    <x v="2"/>
    <x v="2"/>
    <n v="510000"/>
    <s v="GHC 4,896"/>
    <n v="189.52"/>
    <x v="1"/>
    <x v="1"/>
  </r>
  <r>
    <s v="CUST0108"/>
    <s v="John Rose"/>
    <x v="0"/>
    <n v="47"/>
    <s v="Kebbi"/>
    <x v="2"/>
    <x v="1"/>
    <x v="4"/>
    <x v="4"/>
    <n v="30"/>
    <x v="17"/>
    <x v="16"/>
    <x v="16"/>
    <x v="16"/>
    <n v="38500"/>
    <s v="GHC 370"/>
    <n v="121.53"/>
    <x v="0"/>
    <x v="3"/>
  </r>
  <r>
    <s v="CUST0108"/>
    <s v="John Rose"/>
    <x v="0"/>
    <n v="47"/>
    <s v="Kebbi"/>
    <x v="1"/>
    <x v="1"/>
    <x v="4"/>
    <x v="4"/>
    <n v="30"/>
    <x v="2"/>
    <x v="2"/>
    <x v="2"/>
    <x v="15"/>
    <n v="360000"/>
    <s v="GHC 3,456"/>
    <n v="146.97"/>
    <x v="0"/>
    <x v="3"/>
  </r>
  <r>
    <s v="CUST0119"/>
    <s v="Omamuzo Terry"/>
    <x v="0"/>
    <n v="66"/>
    <s v="Ekiti"/>
    <x v="3"/>
    <x v="0"/>
    <x v="1"/>
    <x v="1"/>
    <n v="19"/>
    <x v="12"/>
    <x v="11"/>
    <x v="11"/>
    <x v="1"/>
    <n v="2400000"/>
    <s v="GHC 23,040"/>
    <n v="131.37"/>
    <x v="1"/>
    <x v="1"/>
  </r>
  <r>
    <s v="CUST0130"/>
    <s v="Tamuno Greer"/>
    <x v="0"/>
    <n v="32"/>
    <s v="Osun"/>
    <x v="2"/>
    <x v="0"/>
    <x v="1"/>
    <x v="1"/>
    <n v="49"/>
    <x v="8"/>
    <x v="8"/>
    <x v="8"/>
    <x v="15"/>
    <n v="4200"/>
    <s v="GHC 40"/>
    <n v="49.88"/>
    <x v="1"/>
    <x v="1"/>
  </r>
  <r>
    <s v="CUST0130"/>
    <s v="Tamuno Greer"/>
    <x v="0"/>
    <n v="32"/>
    <s v="Osun"/>
    <x v="3"/>
    <x v="0"/>
    <x v="1"/>
    <x v="1"/>
    <n v="49"/>
    <x v="2"/>
    <x v="2"/>
    <x v="2"/>
    <x v="7"/>
    <n v="120000"/>
    <s v="GHC 1,152"/>
    <n v="55.49"/>
    <x v="1"/>
    <x v="1"/>
  </r>
  <r>
    <s v="CUST0130"/>
    <s v="Tamuno Greer"/>
    <x v="0"/>
    <n v="32"/>
    <s v="Osun"/>
    <x v="0"/>
    <x v="0"/>
    <x v="1"/>
    <x v="1"/>
    <n v="49"/>
    <x v="13"/>
    <x v="12"/>
    <x v="12"/>
    <x v="17"/>
    <n v="224000"/>
    <s v="GHC 2,150"/>
    <n v="161.99"/>
    <x v="1"/>
    <x v="1"/>
  </r>
  <r>
    <s v="CUST0131"/>
    <s v="Funke Hart"/>
    <x v="0"/>
    <n v="46"/>
    <s v="Ondo"/>
    <x v="1"/>
    <x v="0"/>
    <x v="3"/>
    <x v="3"/>
    <n v="7"/>
    <x v="11"/>
    <x v="10"/>
    <x v="10"/>
    <x v="5"/>
    <n v="261000"/>
    <s v="GHC 2,506"/>
    <n v="88.07"/>
    <x v="1"/>
    <x v="1"/>
  </r>
  <r>
    <s v="CUST0131"/>
    <s v="Funke Hart"/>
    <x v="0"/>
    <n v="46"/>
    <s v="Ondo"/>
    <x v="2"/>
    <x v="0"/>
    <x v="3"/>
    <x v="3"/>
    <n v="7"/>
    <x v="8"/>
    <x v="8"/>
    <x v="8"/>
    <x v="18"/>
    <n v="700"/>
    <s v="GHC 7"/>
    <n v="151"/>
    <x v="1"/>
    <x v="1"/>
  </r>
  <r>
    <s v="CUST0131"/>
    <s v="Funke Hart"/>
    <x v="0"/>
    <n v="46"/>
    <s v="Ondo"/>
    <x v="3"/>
    <x v="0"/>
    <x v="3"/>
    <x v="3"/>
    <n v="7"/>
    <x v="2"/>
    <x v="2"/>
    <x v="2"/>
    <x v="3"/>
    <n v="300000"/>
    <s v="GHC 2,880"/>
    <n v="101.03"/>
    <x v="1"/>
    <x v="1"/>
  </r>
  <r>
    <s v="CUST0144"/>
    <s v="Fatima Wheeler"/>
    <x v="0"/>
    <n v="76"/>
    <s v="Akwa Ibom"/>
    <x v="1"/>
    <x v="0"/>
    <x v="1"/>
    <x v="1"/>
    <n v="60"/>
    <x v="9"/>
    <x v="1"/>
    <x v="1"/>
    <x v="0"/>
    <n v="171000"/>
    <s v="GHC 1,642"/>
    <n v="192.31"/>
    <x v="1"/>
    <x v="1"/>
  </r>
  <r>
    <s v="CUST0144"/>
    <s v="Fatima Wheeler"/>
    <x v="0"/>
    <n v="76"/>
    <s v="Akwa Ibom"/>
    <x v="2"/>
    <x v="0"/>
    <x v="1"/>
    <x v="1"/>
    <n v="60"/>
    <x v="18"/>
    <x v="17"/>
    <x v="17"/>
    <x v="10"/>
    <n v="7800"/>
    <s v="GHC 75"/>
    <n v="150.57"/>
    <x v="1"/>
    <x v="1"/>
  </r>
  <r>
    <s v="CUST0144"/>
    <s v="Fatima Wheeler"/>
    <x v="0"/>
    <n v="76"/>
    <s v="Akwa Ibom"/>
    <x v="0"/>
    <x v="0"/>
    <x v="1"/>
    <x v="1"/>
    <n v="60"/>
    <x v="13"/>
    <x v="12"/>
    <x v="12"/>
    <x v="0"/>
    <n v="304000"/>
    <s v="GHC 2,918"/>
    <n v="60.21"/>
    <x v="1"/>
    <x v="1"/>
  </r>
  <r>
    <s v="CUST0160"/>
    <s v="Oghene Diaz"/>
    <x v="0"/>
    <n v="74"/>
    <s v="Enugu"/>
    <x v="3"/>
    <x v="1"/>
    <x v="0"/>
    <x v="0"/>
    <n v="59"/>
    <x v="6"/>
    <x v="6"/>
    <x v="6"/>
    <x v="6"/>
    <n v="100000"/>
    <s v="GHC 960"/>
    <n v="37.020000000000003"/>
    <x v="1"/>
    <x v="1"/>
  </r>
  <r>
    <s v="CUST0164"/>
    <s v="Maryam Diaz"/>
    <x v="0"/>
    <n v="20"/>
    <s v="Nasarawa"/>
    <x v="2"/>
    <x v="1"/>
    <x v="3"/>
    <x v="3"/>
    <n v="23"/>
    <x v="3"/>
    <x v="3"/>
    <x v="3"/>
    <x v="0"/>
    <n v="85500"/>
    <s v="GHC 821"/>
    <n v="162.24"/>
    <x v="1"/>
    <x v="1"/>
  </r>
  <r>
    <s v="CUST0167"/>
    <s v="Ejiro Thomas"/>
    <x v="0"/>
    <n v="74"/>
    <s v="Yobe"/>
    <x v="3"/>
    <x v="1"/>
    <x v="4"/>
    <x v="4"/>
    <n v="38"/>
    <x v="16"/>
    <x v="15"/>
    <x v="15"/>
    <x v="17"/>
    <n v="1050000"/>
    <s v="GHC 10,080"/>
    <n v="43.96"/>
    <x v="1"/>
    <x v="1"/>
  </r>
  <r>
    <s v="CUST0167"/>
    <s v="Ejiro Thomas"/>
    <x v="0"/>
    <n v="74"/>
    <s v="Yobe"/>
    <x v="1"/>
    <x v="1"/>
    <x v="4"/>
    <x v="4"/>
    <n v="38"/>
    <x v="6"/>
    <x v="6"/>
    <x v="6"/>
    <x v="16"/>
    <n v="220000"/>
    <s v="GHC 2,112"/>
    <n v="99.2"/>
    <x v="1"/>
    <x v="1"/>
  </r>
  <r>
    <s v="CUST0170"/>
    <s v="Amaka Whitaker"/>
    <x v="0"/>
    <n v="44"/>
    <s v="Bauchi"/>
    <x v="0"/>
    <x v="1"/>
    <x v="1"/>
    <x v="1"/>
    <n v="1"/>
    <x v="13"/>
    <x v="12"/>
    <x v="12"/>
    <x v="11"/>
    <n v="48000"/>
    <s v="GHC 461"/>
    <n v="46.17"/>
    <x v="1"/>
    <x v="1"/>
  </r>
  <r>
    <s v="CUST0170"/>
    <s v="Amaka Whitaker"/>
    <x v="0"/>
    <n v="44"/>
    <s v="Bauchi"/>
    <x v="2"/>
    <x v="1"/>
    <x v="1"/>
    <x v="1"/>
    <n v="1"/>
    <x v="4"/>
    <x v="4"/>
    <x v="4"/>
    <x v="15"/>
    <n v="12000"/>
    <s v="GHC 115"/>
    <n v="21.09"/>
    <x v="1"/>
    <x v="1"/>
  </r>
  <r>
    <s v="CUST0172"/>
    <s v="Obinna Miller"/>
    <x v="0"/>
    <n v="68"/>
    <s v="Nasarawa"/>
    <x v="2"/>
    <x v="0"/>
    <x v="0"/>
    <x v="0"/>
    <n v="6"/>
    <x v="17"/>
    <x v="16"/>
    <x v="16"/>
    <x v="4"/>
    <n v="28000"/>
    <s v="GHC 269"/>
    <n v="158.32"/>
    <x v="1"/>
    <x v="1"/>
  </r>
  <r>
    <s v="CUST0172"/>
    <s v="Obinna Miller"/>
    <x v="0"/>
    <n v="68"/>
    <s v="Nasarawa"/>
    <x v="0"/>
    <x v="0"/>
    <x v="0"/>
    <x v="0"/>
    <n v="6"/>
    <x v="1"/>
    <x v="1"/>
    <x v="1"/>
    <x v="4"/>
    <n v="72000"/>
    <s v="GHC 691"/>
    <n v="129.1"/>
    <x v="1"/>
    <x v="1"/>
  </r>
  <r>
    <s v="CUST0172"/>
    <s v="Obinna Miller"/>
    <x v="0"/>
    <n v="68"/>
    <s v="Nasarawa"/>
    <x v="3"/>
    <x v="0"/>
    <x v="0"/>
    <x v="0"/>
    <n v="6"/>
    <x v="15"/>
    <x v="14"/>
    <x v="14"/>
    <x v="12"/>
    <n v="24000"/>
    <s v="GHC 230"/>
    <n v="155.9"/>
    <x v="1"/>
    <x v="1"/>
  </r>
  <r>
    <s v="CUST0176"/>
    <s v="Maryam Martinez"/>
    <x v="0"/>
    <n v="71"/>
    <s v="Imo"/>
    <x v="1"/>
    <x v="0"/>
    <x v="3"/>
    <x v="3"/>
    <n v="16"/>
    <x v="9"/>
    <x v="1"/>
    <x v="1"/>
    <x v="6"/>
    <n v="45000"/>
    <s v="GHC 432"/>
    <n v="3.03"/>
    <x v="0"/>
    <x v="0"/>
  </r>
  <r>
    <s v="CUST0176"/>
    <s v="Maryam Martinez"/>
    <x v="0"/>
    <n v="71"/>
    <s v="Imo"/>
    <x v="0"/>
    <x v="0"/>
    <x v="3"/>
    <x v="3"/>
    <n v="16"/>
    <x v="13"/>
    <x v="12"/>
    <x v="12"/>
    <x v="15"/>
    <n v="192000"/>
    <s v="GHC 1,843"/>
    <n v="33.18"/>
    <x v="0"/>
    <x v="0"/>
  </r>
  <r>
    <s v="CUST0176"/>
    <s v="Maryam Martinez"/>
    <x v="0"/>
    <n v="71"/>
    <s v="Imo"/>
    <x v="2"/>
    <x v="0"/>
    <x v="3"/>
    <x v="3"/>
    <n v="16"/>
    <x v="19"/>
    <x v="18"/>
    <x v="18"/>
    <x v="8"/>
    <n v="58500"/>
    <s v="GHC 562"/>
    <n v="103.69"/>
    <x v="0"/>
    <x v="0"/>
  </r>
  <r>
    <s v="CUST0177"/>
    <s v="Amina Johnson"/>
    <x v="0"/>
    <n v="63"/>
    <s v="Borno"/>
    <x v="3"/>
    <x v="1"/>
    <x v="4"/>
    <x v="4"/>
    <n v="47"/>
    <x v="6"/>
    <x v="6"/>
    <x v="6"/>
    <x v="0"/>
    <n v="380000"/>
    <s v="GHC 3,648"/>
    <n v="52.96"/>
    <x v="1"/>
    <x v="1"/>
  </r>
  <r>
    <s v="CUST0177"/>
    <s v="Amina Johnson"/>
    <x v="0"/>
    <n v="63"/>
    <s v="Borno"/>
    <x v="2"/>
    <x v="1"/>
    <x v="4"/>
    <x v="4"/>
    <n v="47"/>
    <x v="4"/>
    <x v="4"/>
    <x v="4"/>
    <x v="2"/>
    <n v="17000"/>
    <s v="GHC 163"/>
    <n v="99.48"/>
    <x v="1"/>
    <x v="1"/>
  </r>
  <r>
    <s v="CUST0185"/>
    <s v="Obinna Young"/>
    <x v="0"/>
    <n v="27"/>
    <s v="Imo"/>
    <x v="2"/>
    <x v="1"/>
    <x v="1"/>
    <x v="1"/>
    <n v="26"/>
    <x v="10"/>
    <x v="9"/>
    <x v="9"/>
    <x v="5"/>
    <n v="99000"/>
    <s v="GHC 950"/>
    <n v="111.41"/>
    <x v="0"/>
    <x v="5"/>
  </r>
  <r>
    <s v="CUST0188"/>
    <s v="Sade Cruz"/>
    <x v="0"/>
    <n v="37"/>
    <s v="Kwara"/>
    <x v="3"/>
    <x v="1"/>
    <x v="3"/>
    <x v="3"/>
    <n v="32"/>
    <x v="11"/>
    <x v="10"/>
    <x v="10"/>
    <x v="8"/>
    <n v="130500"/>
    <s v="GHC 1,253"/>
    <n v="181.71"/>
    <x v="1"/>
    <x v="1"/>
  </r>
  <r>
    <s v="CUST0196"/>
    <s v="Halima Burns"/>
    <x v="0"/>
    <n v="60"/>
    <s v="Niger"/>
    <x v="0"/>
    <x v="0"/>
    <x v="1"/>
    <x v="1"/>
    <n v="41"/>
    <x v="13"/>
    <x v="12"/>
    <x v="12"/>
    <x v="7"/>
    <n v="64000"/>
    <s v="GHC 614"/>
    <n v="70.42"/>
    <x v="1"/>
    <x v="1"/>
  </r>
  <r>
    <s v="CUST0196"/>
    <s v="Halima Burns"/>
    <x v="0"/>
    <n v="60"/>
    <s v="Niger"/>
    <x v="1"/>
    <x v="0"/>
    <x v="1"/>
    <x v="1"/>
    <n v="41"/>
    <x v="9"/>
    <x v="1"/>
    <x v="1"/>
    <x v="14"/>
    <n v="135000"/>
    <s v="GHC 1,296"/>
    <n v="10.11"/>
    <x v="1"/>
    <x v="1"/>
  </r>
  <r>
    <s v="CUST0198"/>
    <s v="Bola Potter"/>
    <x v="0"/>
    <n v="53"/>
    <s v="Kano"/>
    <x v="0"/>
    <x v="1"/>
    <x v="4"/>
    <x v="4"/>
    <n v="17"/>
    <x v="13"/>
    <x v="12"/>
    <x v="12"/>
    <x v="11"/>
    <n v="48000"/>
    <s v="GHC 461"/>
    <n v="109.64"/>
    <x v="1"/>
    <x v="1"/>
  </r>
  <r>
    <s v="CUST0198"/>
    <s v="Bola Potter"/>
    <x v="0"/>
    <n v="53"/>
    <s v="Kano"/>
    <x v="3"/>
    <x v="1"/>
    <x v="4"/>
    <x v="4"/>
    <n v="17"/>
    <x v="7"/>
    <x v="7"/>
    <x v="7"/>
    <x v="9"/>
    <n v="500000"/>
    <s v="GHC 4,800"/>
    <n v="119.01"/>
    <x v="1"/>
    <x v="1"/>
  </r>
  <r>
    <s v="CUST0200"/>
    <s v="Saidu Tucker"/>
    <x v="0"/>
    <n v="52"/>
    <s v="Abia"/>
    <x v="0"/>
    <x v="0"/>
    <x v="3"/>
    <x v="3"/>
    <n v="7"/>
    <x v="1"/>
    <x v="1"/>
    <x v="1"/>
    <x v="11"/>
    <n v="27000"/>
    <s v="GHC 259"/>
    <n v="1.26"/>
    <x v="1"/>
    <x v="1"/>
  </r>
  <r>
    <s v="CUST0200"/>
    <s v="Saidu Tucker"/>
    <x v="0"/>
    <n v="52"/>
    <s v="Abia"/>
    <x v="1"/>
    <x v="0"/>
    <x v="3"/>
    <x v="3"/>
    <n v="7"/>
    <x v="2"/>
    <x v="2"/>
    <x v="2"/>
    <x v="9"/>
    <n v="600000"/>
    <s v="GHC 5,760"/>
    <n v="164.87"/>
    <x v="1"/>
    <x v="1"/>
  </r>
  <r>
    <s v="CUST0209"/>
    <s v="Kunle Bird"/>
    <x v="0"/>
    <n v="55"/>
    <s v="Zamfara"/>
    <x v="1"/>
    <x v="1"/>
    <x v="0"/>
    <x v="0"/>
    <n v="9"/>
    <x v="6"/>
    <x v="6"/>
    <x v="6"/>
    <x v="18"/>
    <n v="40000"/>
    <s v="GHC 384"/>
    <n v="7.1"/>
    <x v="0"/>
    <x v="4"/>
  </r>
  <r>
    <s v="CUST0218"/>
    <s v="Zina Dawson"/>
    <x v="0"/>
    <n v="34"/>
    <s v="Niger"/>
    <x v="3"/>
    <x v="0"/>
    <x v="3"/>
    <x v="3"/>
    <n v="50"/>
    <x v="9"/>
    <x v="1"/>
    <x v="1"/>
    <x v="8"/>
    <n v="81000"/>
    <s v="GHC 778"/>
    <n v="1.44"/>
    <x v="1"/>
    <x v="1"/>
  </r>
  <r>
    <s v="CUST0219"/>
    <s v="Fatima Scott"/>
    <x v="0"/>
    <n v="37"/>
    <s v="Abuja (FCT)"/>
    <x v="2"/>
    <x v="1"/>
    <x v="0"/>
    <x v="0"/>
    <n v="51"/>
    <x v="10"/>
    <x v="9"/>
    <x v="9"/>
    <x v="18"/>
    <n v="11000"/>
    <s v="GHC 106"/>
    <n v="76.97"/>
    <x v="1"/>
    <x v="1"/>
  </r>
  <r>
    <s v="CUST0219"/>
    <s v="Fatima Scott"/>
    <x v="0"/>
    <n v="37"/>
    <s v="Abuja (FCT)"/>
    <x v="0"/>
    <x v="1"/>
    <x v="0"/>
    <x v="0"/>
    <n v="51"/>
    <x v="3"/>
    <x v="3"/>
    <x v="3"/>
    <x v="12"/>
    <n v="4500"/>
    <s v="GHC 43"/>
    <n v="146.27000000000001"/>
    <x v="1"/>
    <x v="1"/>
  </r>
  <r>
    <s v="CUST0219"/>
    <s v="Fatima Scott"/>
    <x v="0"/>
    <n v="37"/>
    <s v="Abuja (FCT)"/>
    <x v="3"/>
    <x v="1"/>
    <x v="0"/>
    <x v="0"/>
    <n v="51"/>
    <x v="7"/>
    <x v="7"/>
    <x v="7"/>
    <x v="2"/>
    <n v="425000"/>
    <s v="GHC 4,080"/>
    <n v="151.49"/>
    <x v="1"/>
    <x v="1"/>
  </r>
  <r>
    <s v="CUST0223"/>
    <s v="Sade Howell"/>
    <x v="0"/>
    <n v="30"/>
    <s v="Kogi"/>
    <x v="2"/>
    <x v="1"/>
    <x v="2"/>
    <x v="2"/>
    <n v="25"/>
    <x v="13"/>
    <x v="12"/>
    <x v="12"/>
    <x v="7"/>
    <n v="64000"/>
    <s v="GHC 614"/>
    <n v="60.57"/>
    <x v="0"/>
    <x v="6"/>
  </r>
  <r>
    <s v="CUST0224"/>
    <s v="Sarah Stevens"/>
    <x v="0"/>
    <n v="50"/>
    <s v="Borno"/>
    <x v="3"/>
    <x v="1"/>
    <x v="2"/>
    <x v="2"/>
    <n v="54"/>
    <x v="6"/>
    <x v="6"/>
    <x v="6"/>
    <x v="1"/>
    <n v="320000"/>
    <s v="GHC 3,072"/>
    <n v="157.06"/>
    <x v="1"/>
    <x v="1"/>
  </r>
  <r>
    <s v="CUST0226"/>
    <s v="Grace Carter"/>
    <x v="0"/>
    <n v="35"/>
    <s v="Katsina"/>
    <x v="3"/>
    <x v="0"/>
    <x v="1"/>
    <x v="1"/>
    <n v="47"/>
    <x v="12"/>
    <x v="11"/>
    <x v="11"/>
    <x v="19"/>
    <n v="900000"/>
    <s v="GHC 8,640"/>
    <n v="10.49"/>
    <x v="1"/>
    <x v="1"/>
  </r>
  <r>
    <s v="CUST0226"/>
    <s v="Grace Carter"/>
    <x v="0"/>
    <n v="35"/>
    <s v="Katsina"/>
    <x v="0"/>
    <x v="0"/>
    <x v="1"/>
    <x v="1"/>
    <n v="47"/>
    <x v="13"/>
    <x v="12"/>
    <x v="12"/>
    <x v="15"/>
    <n v="192000"/>
    <s v="GHC 1,843"/>
    <n v="170.52"/>
    <x v="1"/>
    <x v="1"/>
  </r>
  <r>
    <s v="CUST0227"/>
    <s v="Ese Stewart"/>
    <x v="0"/>
    <n v="70"/>
    <s v="Delta"/>
    <x v="0"/>
    <x v="0"/>
    <x v="4"/>
    <x v="4"/>
    <n v="55"/>
    <x v="0"/>
    <x v="0"/>
    <x v="0"/>
    <x v="8"/>
    <n v="315000"/>
    <s v="GHC 3,024"/>
    <n v="191.04"/>
    <x v="1"/>
    <x v="1"/>
  </r>
  <r>
    <s v="CUST0227"/>
    <s v="Ese Stewart"/>
    <x v="0"/>
    <n v="70"/>
    <s v="Delta"/>
    <x v="2"/>
    <x v="0"/>
    <x v="4"/>
    <x v="4"/>
    <n v="55"/>
    <x v="4"/>
    <x v="4"/>
    <x v="4"/>
    <x v="16"/>
    <n v="11000"/>
    <s v="GHC 106"/>
    <n v="74.84"/>
    <x v="1"/>
    <x v="1"/>
  </r>
  <r>
    <s v="CUST0227"/>
    <s v="Ese Stewart"/>
    <x v="0"/>
    <n v="70"/>
    <s v="Delta"/>
    <x v="3"/>
    <x v="0"/>
    <x v="4"/>
    <x v="4"/>
    <n v="55"/>
    <x v="2"/>
    <x v="2"/>
    <x v="2"/>
    <x v="10"/>
    <n v="390000"/>
    <s v="GHC 3,744"/>
    <n v="23.21"/>
    <x v="1"/>
    <x v="1"/>
  </r>
  <r>
    <s v="CUST0229"/>
    <s v="John Edwards"/>
    <x v="0"/>
    <n v="78"/>
    <s v="Delta"/>
    <x v="2"/>
    <x v="1"/>
    <x v="4"/>
    <x v="4"/>
    <n v="29"/>
    <x v="1"/>
    <x v="1"/>
    <x v="1"/>
    <x v="9"/>
    <n v="180000"/>
    <s v="GHC 1,728"/>
    <n v="104.06"/>
    <x v="0"/>
    <x v="7"/>
  </r>
  <r>
    <s v="CUST0235"/>
    <s v="Michael Savage"/>
    <x v="0"/>
    <n v="33"/>
    <s v="Yobe"/>
    <x v="2"/>
    <x v="0"/>
    <x v="2"/>
    <x v="2"/>
    <n v="34"/>
    <x v="18"/>
    <x v="17"/>
    <x v="17"/>
    <x v="6"/>
    <n v="3000"/>
    <s v="GHC 29"/>
    <n v="146.22999999999999"/>
    <x v="1"/>
    <x v="1"/>
  </r>
  <r>
    <s v="CUST0235"/>
    <s v="Michael Savage"/>
    <x v="0"/>
    <n v="33"/>
    <s v="Yobe"/>
    <x v="3"/>
    <x v="0"/>
    <x v="2"/>
    <x v="2"/>
    <n v="34"/>
    <x v="6"/>
    <x v="6"/>
    <x v="6"/>
    <x v="9"/>
    <n v="400000"/>
    <s v="GHC 3,840"/>
    <n v="77.790000000000006"/>
    <x v="1"/>
    <x v="1"/>
  </r>
  <r>
    <s v="CUST0235"/>
    <s v="Michael Savage"/>
    <x v="0"/>
    <n v="33"/>
    <s v="Yobe"/>
    <x v="1"/>
    <x v="0"/>
    <x v="2"/>
    <x v="2"/>
    <n v="34"/>
    <x v="15"/>
    <x v="14"/>
    <x v="14"/>
    <x v="2"/>
    <n v="408000"/>
    <s v="GHC 3,917"/>
    <n v="176.6"/>
    <x v="1"/>
    <x v="1"/>
  </r>
  <r>
    <s v="CUST0240"/>
    <s v="Omamuzo Roberts"/>
    <x v="0"/>
    <n v="46"/>
    <s v="Zamfara"/>
    <x v="3"/>
    <x v="1"/>
    <x v="3"/>
    <x v="3"/>
    <n v="45"/>
    <x v="9"/>
    <x v="1"/>
    <x v="1"/>
    <x v="13"/>
    <n v="63000"/>
    <s v="GHC 605"/>
    <n v="148.86000000000001"/>
    <x v="1"/>
    <x v="1"/>
  </r>
  <r>
    <s v="CUST0240"/>
    <s v="Omamuzo Roberts"/>
    <x v="0"/>
    <n v="46"/>
    <s v="Zamfara"/>
    <x v="2"/>
    <x v="1"/>
    <x v="3"/>
    <x v="3"/>
    <n v="45"/>
    <x v="10"/>
    <x v="9"/>
    <x v="9"/>
    <x v="15"/>
    <n v="66000"/>
    <s v="GHC 634"/>
    <n v="166.08"/>
    <x v="1"/>
    <x v="1"/>
  </r>
  <r>
    <s v="CUST0240"/>
    <s v="Omamuzo Roberts"/>
    <x v="0"/>
    <n v="46"/>
    <s v="Zamfara"/>
    <x v="1"/>
    <x v="1"/>
    <x v="3"/>
    <x v="3"/>
    <n v="45"/>
    <x v="15"/>
    <x v="14"/>
    <x v="14"/>
    <x v="9"/>
    <n v="480000"/>
    <s v="GHC 4,608"/>
    <n v="109.55"/>
    <x v="1"/>
    <x v="1"/>
  </r>
  <r>
    <s v="CUST0241"/>
    <s v="Bala Calhoun"/>
    <x v="0"/>
    <n v="40"/>
    <s v="Cross River"/>
    <x v="1"/>
    <x v="1"/>
    <x v="0"/>
    <x v="0"/>
    <n v="12"/>
    <x v="11"/>
    <x v="10"/>
    <x v="10"/>
    <x v="8"/>
    <n v="130500"/>
    <s v="GHC 1,253"/>
    <n v="56.18"/>
    <x v="1"/>
    <x v="1"/>
  </r>
  <r>
    <s v="CUST0241"/>
    <s v="Bala Calhoun"/>
    <x v="0"/>
    <n v="40"/>
    <s v="Cross River"/>
    <x v="0"/>
    <x v="1"/>
    <x v="0"/>
    <x v="0"/>
    <n v="12"/>
    <x v="3"/>
    <x v="3"/>
    <x v="3"/>
    <x v="8"/>
    <n v="40500"/>
    <s v="GHC 389"/>
    <n v="32.61"/>
    <x v="1"/>
    <x v="1"/>
  </r>
  <r>
    <s v="CUST0241"/>
    <s v="Bala Calhoun"/>
    <x v="0"/>
    <n v="40"/>
    <s v="Cross River"/>
    <x v="2"/>
    <x v="1"/>
    <x v="0"/>
    <x v="0"/>
    <n v="12"/>
    <x v="5"/>
    <x v="5"/>
    <x v="5"/>
    <x v="6"/>
    <n v="4500"/>
    <s v="GHC 43"/>
    <n v="66.45"/>
    <x v="1"/>
    <x v="1"/>
  </r>
  <r>
    <s v="CUST0248"/>
    <s v="Boma Peterson"/>
    <x v="0"/>
    <n v="56"/>
    <s v="Kano"/>
    <x v="1"/>
    <x v="1"/>
    <x v="2"/>
    <x v="2"/>
    <n v="44"/>
    <x v="9"/>
    <x v="1"/>
    <x v="1"/>
    <x v="2"/>
    <n v="153000"/>
    <s v="GHC 1,469"/>
    <n v="71.86"/>
    <x v="0"/>
    <x v="6"/>
  </r>
  <r>
    <s v="CUST0248"/>
    <s v="Boma Peterson"/>
    <x v="0"/>
    <n v="56"/>
    <s v="Kano"/>
    <x v="3"/>
    <x v="1"/>
    <x v="2"/>
    <x v="2"/>
    <n v="44"/>
    <x v="6"/>
    <x v="6"/>
    <x v="6"/>
    <x v="3"/>
    <n v="200000"/>
    <s v="GHC 1,920"/>
    <n v="58.32"/>
    <x v="0"/>
    <x v="6"/>
  </r>
  <r>
    <s v="CUST0248"/>
    <s v="Boma Peterson"/>
    <x v="0"/>
    <n v="56"/>
    <s v="Kano"/>
    <x v="2"/>
    <x v="1"/>
    <x v="2"/>
    <x v="2"/>
    <n v="44"/>
    <x v="4"/>
    <x v="4"/>
    <x v="4"/>
    <x v="14"/>
    <n v="15000"/>
    <s v="GHC 144"/>
    <n v="56.66"/>
    <x v="0"/>
    <x v="6"/>
  </r>
  <r>
    <s v="CUST0251"/>
    <s v="Zina Nicholson"/>
    <x v="0"/>
    <n v="25"/>
    <s v="Cross River"/>
    <x v="3"/>
    <x v="0"/>
    <x v="0"/>
    <x v="0"/>
    <n v="17"/>
    <x v="2"/>
    <x v="2"/>
    <x v="2"/>
    <x v="4"/>
    <n v="240000"/>
    <s v="GHC 2,304"/>
    <n v="134.41999999999999"/>
    <x v="1"/>
    <x v="1"/>
  </r>
  <r>
    <s v="CUST0251"/>
    <s v="Zina Nicholson"/>
    <x v="0"/>
    <n v="25"/>
    <s v="Cross River"/>
    <x v="0"/>
    <x v="0"/>
    <x v="0"/>
    <x v="0"/>
    <n v="17"/>
    <x v="13"/>
    <x v="12"/>
    <x v="12"/>
    <x v="11"/>
    <n v="48000"/>
    <s v="GHC 461"/>
    <n v="57.38"/>
    <x v="1"/>
    <x v="1"/>
  </r>
  <r>
    <s v="CUST0254"/>
    <s v="David Rodriguez"/>
    <x v="0"/>
    <n v="41"/>
    <s v="Edo"/>
    <x v="1"/>
    <x v="0"/>
    <x v="4"/>
    <x v="4"/>
    <n v="47"/>
    <x v="15"/>
    <x v="14"/>
    <x v="14"/>
    <x v="18"/>
    <n v="48000"/>
    <s v="GHC 461"/>
    <n v="42.95"/>
    <x v="1"/>
    <x v="1"/>
  </r>
  <r>
    <s v="CUST0254"/>
    <s v="David Rodriguez"/>
    <x v="0"/>
    <n v="41"/>
    <s v="Edo"/>
    <x v="3"/>
    <x v="0"/>
    <x v="4"/>
    <x v="4"/>
    <n v="47"/>
    <x v="15"/>
    <x v="14"/>
    <x v="14"/>
    <x v="5"/>
    <n v="432000"/>
    <s v="GHC 4,147"/>
    <n v="108.92"/>
    <x v="1"/>
    <x v="1"/>
  </r>
  <r>
    <s v="CUST0254"/>
    <s v="David Rodriguez"/>
    <x v="0"/>
    <n v="41"/>
    <s v="Edo"/>
    <x v="0"/>
    <x v="0"/>
    <x v="4"/>
    <x v="4"/>
    <n v="47"/>
    <x v="0"/>
    <x v="0"/>
    <x v="0"/>
    <x v="6"/>
    <n v="175000"/>
    <s v="GHC 1,680"/>
    <n v="130.94999999999999"/>
    <x v="1"/>
    <x v="1"/>
  </r>
  <r>
    <s v="CUST0269"/>
    <s v="Tamuno Diaz"/>
    <x v="0"/>
    <n v="41"/>
    <s v="Bauchi"/>
    <x v="3"/>
    <x v="0"/>
    <x v="4"/>
    <x v="4"/>
    <n v="48"/>
    <x v="11"/>
    <x v="10"/>
    <x v="10"/>
    <x v="13"/>
    <n v="101500"/>
    <s v="GHC 974"/>
    <n v="121.47"/>
    <x v="1"/>
    <x v="1"/>
  </r>
  <r>
    <s v="CUST0269"/>
    <s v="Tamuno Diaz"/>
    <x v="0"/>
    <n v="41"/>
    <s v="Bauchi"/>
    <x v="0"/>
    <x v="0"/>
    <x v="4"/>
    <x v="4"/>
    <n v="48"/>
    <x v="0"/>
    <x v="0"/>
    <x v="0"/>
    <x v="0"/>
    <n v="665000"/>
    <s v="GHC 6,384"/>
    <n v="185.98"/>
    <x v="1"/>
    <x v="1"/>
  </r>
  <r>
    <s v="CUST0269"/>
    <s v="Tamuno Diaz"/>
    <x v="0"/>
    <n v="41"/>
    <s v="Bauchi"/>
    <x v="2"/>
    <x v="0"/>
    <x v="4"/>
    <x v="4"/>
    <n v="48"/>
    <x v="5"/>
    <x v="5"/>
    <x v="5"/>
    <x v="17"/>
    <n v="12600"/>
    <s v="GHC 121"/>
    <n v="52.59"/>
    <x v="1"/>
    <x v="1"/>
  </r>
  <r>
    <s v="CUST0270"/>
    <s v="Michael Rodriguez"/>
    <x v="0"/>
    <n v="29"/>
    <s v="Kaduna"/>
    <x v="3"/>
    <x v="1"/>
    <x v="2"/>
    <x v="2"/>
    <n v="22"/>
    <x v="16"/>
    <x v="15"/>
    <x v="15"/>
    <x v="4"/>
    <n v="600000"/>
    <s v="GHC 5,760"/>
    <n v="112.85"/>
    <x v="1"/>
    <x v="1"/>
  </r>
  <r>
    <s v="CUST0270"/>
    <s v="Michael Rodriguez"/>
    <x v="0"/>
    <n v="29"/>
    <s v="Kaduna"/>
    <x v="2"/>
    <x v="1"/>
    <x v="2"/>
    <x v="2"/>
    <n v="22"/>
    <x v="17"/>
    <x v="16"/>
    <x v="16"/>
    <x v="14"/>
    <n v="52500"/>
    <s v="GHC 504"/>
    <n v="192.27"/>
    <x v="1"/>
    <x v="1"/>
  </r>
  <r>
    <s v="CUST0270"/>
    <s v="Michael Rodriguez"/>
    <x v="0"/>
    <n v="29"/>
    <s v="Kaduna"/>
    <x v="2"/>
    <x v="1"/>
    <x v="2"/>
    <x v="2"/>
    <n v="22"/>
    <x v="0"/>
    <x v="0"/>
    <x v="0"/>
    <x v="12"/>
    <n v="35000"/>
    <s v="GHC 336"/>
    <n v="179.36"/>
    <x v="1"/>
    <x v="1"/>
  </r>
  <r>
    <s v="CUST0275"/>
    <s v="Zina Gallegos"/>
    <x v="0"/>
    <n v="31"/>
    <s v="Bauchi"/>
    <x v="1"/>
    <x v="1"/>
    <x v="4"/>
    <x v="4"/>
    <n v="21"/>
    <x v="2"/>
    <x v="2"/>
    <x v="2"/>
    <x v="8"/>
    <n v="270000"/>
    <s v="GHC 2,592"/>
    <n v="122.75"/>
    <x v="1"/>
    <x v="1"/>
  </r>
  <r>
    <s v="CUST0275"/>
    <s v="Zina Gallegos"/>
    <x v="0"/>
    <n v="31"/>
    <s v="Bauchi"/>
    <x v="2"/>
    <x v="1"/>
    <x v="4"/>
    <x v="4"/>
    <n v="21"/>
    <x v="3"/>
    <x v="3"/>
    <x v="3"/>
    <x v="4"/>
    <n v="36000"/>
    <s v="GHC 346"/>
    <n v="109.94"/>
    <x v="1"/>
    <x v="1"/>
  </r>
  <r>
    <s v="CUST0278"/>
    <s v="Amaka Johnson"/>
    <x v="0"/>
    <n v="56"/>
    <s v="Yobe"/>
    <x v="0"/>
    <x v="1"/>
    <x v="3"/>
    <x v="3"/>
    <n v="17"/>
    <x v="1"/>
    <x v="1"/>
    <x v="1"/>
    <x v="7"/>
    <n v="36000"/>
    <s v="GHC 346"/>
    <n v="95.57"/>
    <x v="0"/>
    <x v="5"/>
  </r>
  <r>
    <s v="CUST0282"/>
    <s v="Alabo Chavez"/>
    <x v="0"/>
    <n v="68"/>
    <s v="Abuja (FCT)"/>
    <x v="3"/>
    <x v="0"/>
    <x v="0"/>
    <x v="0"/>
    <n v="55"/>
    <x v="11"/>
    <x v="10"/>
    <x v="10"/>
    <x v="7"/>
    <n v="58000"/>
    <s v="GHC 557"/>
    <n v="33.799999999999997"/>
    <x v="1"/>
    <x v="1"/>
  </r>
  <r>
    <s v="CUST0282"/>
    <s v="Alabo Chavez"/>
    <x v="0"/>
    <n v="68"/>
    <s v="Abuja (FCT)"/>
    <x v="2"/>
    <x v="0"/>
    <x v="0"/>
    <x v="0"/>
    <n v="55"/>
    <x v="4"/>
    <x v="4"/>
    <x v="4"/>
    <x v="1"/>
    <n v="16000"/>
    <s v="GHC 154"/>
    <n v="13.23"/>
    <x v="1"/>
    <x v="1"/>
  </r>
  <r>
    <s v="CUST0282"/>
    <s v="Alabo Chavez"/>
    <x v="0"/>
    <n v="68"/>
    <s v="Abuja (FCT)"/>
    <x v="1"/>
    <x v="0"/>
    <x v="0"/>
    <x v="0"/>
    <n v="55"/>
    <x v="15"/>
    <x v="14"/>
    <x v="14"/>
    <x v="10"/>
    <n v="312000"/>
    <s v="GHC 2,995"/>
    <n v="11.24"/>
    <x v="1"/>
    <x v="1"/>
  </r>
  <r>
    <s v="CUST0285"/>
    <s v="Maryam Gates"/>
    <x v="0"/>
    <n v="60"/>
    <s v="Taraba"/>
    <x v="3"/>
    <x v="0"/>
    <x v="3"/>
    <x v="3"/>
    <n v="52"/>
    <x v="15"/>
    <x v="14"/>
    <x v="14"/>
    <x v="2"/>
    <n v="408000"/>
    <s v="GHC 3,917"/>
    <n v="2.61"/>
    <x v="1"/>
    <x v="1"/>
  </r>
  <r>
    <s v="CUST0285"/>
    <s v="Maryam Gates"/>
    <x v="0"/>
    <n v="60"/>
    <s v="Taraba"/>
    <x v="1"/>
    <x v="0"/>
    <x v="3"/>
    <x v="3"/>
    <n v="52"/>
    <x v="6"/>
    <x v="6"/>
    <x v="6"/>
    <x v="1"/>
    <n v="320000"/>
    <s v="GHC 3,072"/>
    <n v="69.11"/>
    <x v="1"/>
    <x v="1"/>
  </r>
  <r>
    <s v="CUST0286"/>
    <s v="David George"/>
    <x v="0"/>
    <n v="17"/>
    <s v="Yobe"/>
    <x v="0"/>
    <x v="1"/>
    <x v="3"/>
    <x v="3"/>
    <n v="20"/>
    <x v="3"/>
    <x v="3"/>
    <x v="3"/>
    <x v="5"/>
    <n v="81000"/>
    <s v="GHC 778"/>
    <n v="82.64"/>
    <x v="1"/>
    <x v="1"/>
  </r>
  <r>
    <s v="CUST0286"/>
    <s v="David George"/>
    <x v="0"/>
    <n v="17"/>
    <s v="Yobe"/>
    <x v="2"/>
    <x v="1"/>
    <x v="3"/>
    <x v="3"/>
    <n v="20"/>
    <x v="10"/>
    <x v="9"/>
    <x v="9"/>
    <x v="19"/>
    <n v="33000"/>
    <s v="GHC 317"/>
    <n v="79.25"/>
    <x v="1"/>
    <x v="1"/>
  </r>
  <r>
    <s v="CUST0288"/>
    <s v="Grace Chaney"/>
    <x v="0"/>
    <n v="40"/>
    <s v="Niger"/>
    <x v="3"/>
    <x v="0"/>
    <x v="2"/>
    <x v="2"/>
    <n v="10"/>
    <x v="12"/>
    <x v="11"/>
    <x v="11"/>
    <x v="4"/>
    <n v="1200000"/>
    <s v="GHC 11,520"/>
    <n v="145.56"/>
    <x v="0"/>
    <x v="2"/>
  </r>
  <r>
    <s v="CUST0288"/>
    <s v="Grace Chaney"/>
    <x v="0"/>
    <n v="40"/>
    <s v="Niger"/>
    <x v="1"/>
    <x v="0"/>
    <x v="2"/>
    <x v="2"/>
    <n v="10"/>
    <x v="9"/>
    <x v="1"/>
    <x v="1"/>
    <x v="1"/>
    <n v="144000"/>
    <s v="GHC 1,382"/>
    <n v="30.56"/>
    <x v="0"/>
    <x v="2"/>
  </r>
  <r>
    <s v="CUST0291"/>
    <s v="Halima Mahoney"/>
    <x v="0"/>
    <n v="20"/>
    <s v="Benue"/>
    <x v="2"/>
    <x v="1"/>
    <x v="2"/>
    <x v="2"/>
    <n v="48"/>
    <x v="20"/>
    <x v="19"/>
    <x v="19"/>
    <x v="3"/>
    <n v="75000"/>
    <s v="GHC 720"/>
    <n v="136.44999999999999"/>
    <x v="1"/>
    <x v="1"/>
  </r>
  <r>
    <s v="CUST0297"/>
    <s v="Bola Spencer"/>
    <x v="0"/>
    <n v="32"/>
    <s v="Enugu"/>
    <x v="2"/>
    <x v="0"/>
    <x v="3"/>
    <x v="3"/>
    <n v="13"/>
    <x v="19"/>
    <x v="18"/>
    <x v="18"/>
    <x v="0"/>
    <n v="123500"/>
    <s v="GHC 1,186"/>
    <n v="124.98"/>
    <x v="0"/>
    <x v="2"/>
  </r>
  <r>
    <s v="CUST0297"/>
    <s v="Bola Spencer"/>
    <x v="0"/>
    <n v="32"/>
    <s v="Enugu"/>
    <x v="3"/>
    <x v="0"/>
    <x v="3"/>
    <x v="3"/>
    <n v="13"/>
    <x v="15"/>
    <x v="14"/>
    <x v="14"/>
    <x v="4"/>
    <n v="192000"/>
    <s v="GHC 1,843"/>
    <n v="10.29"/>
    <x v="0"/>
    <x v="2"/>
  </r>
  <r>
    <s v="CUST0297"/>
    <s v="Bola Spencer"/>
    <x v="0"/>
    <n v="32"/>
    <s v="Enugu"/>
    <x v="0"/>
    <x v="0"/>
    <x v="3"/>
    <x v="3"/>
    <n v="13"/>
    <x v="13"/>
    <x v="12"/>
    <x v="12"/>
    <x v="13"/>
    <n v="112000"/>
    <s v="GHC 1,075"/>
    <n v="3.11"/>
    <x v="0"/>
    <x v="2"/>
  </r>
  <r>
    <s v="CUST0303"/>
    <s v="Maryam Walker"/>
    <x v="0"/>
    <n v="27"/>
    <s v="Kebbi"/>
    <x v="2"/>
    <x v="0"/>
    <x v="1"/>
    <x v="1"/>
    <n v="47"/>
    <x v="4"/>
    <x v="4"/>
    <x v="4"/>
    <x v="3"/>
    <n v="10000"/>
    <s v="GHC 96"/>
    <n v="119.25"/>
    <x v="1"/>
    <x v="1"/>
  </r>
  <r>
    <s v="CUST0310"/>
    <s v="Obinna Ballard"/>
    <x v="0"/>
    <n v="52"/>
    <s v="Lagos"/>
    <x v="3"/>
    <x v="1"/>
    <x v="1"/>
    <x v="1"/>
    <n v="45"/>
    <x v="11"/>
    <x v="10"/>
    <x v="10"/>
    <x v="13"/>
    <n v="101500"/>
    <s v="GHC 974"/>
    <n v="148.13"/>
    <x v="1"/>
    <x v="1"/>
  </r>
  <r>
    <s v="CUST0311"/>
    <s v="Fatima Freeman"/>
    <x v="0"/>
    <n v="49"/>
    <s v="Taraba"/>
    <x v="1"/>
    <x v="0"/>
    <x v="3"/>
    <x v="3"/>
    <n v="45"/>
    <x v="9"/>
    <x v="1"/>
    <x v="1"/>
    <x v="9"/>
    <n v="180000"/>
    <s v="GHC 1,728"/>
    <n v="57.16"/>
    <x v="1"/>
    <x v="1"/>
  </r>
  <r>
    <s v="CUST0311"/>
    <s v="Fatima Freeman"/>
    <x v="0"/>
    <n v="49"/>
    <s v="Taraba"/>
    <x v="0"/>
    <x v="0"/>
    <x v="3"/>
    <x v="3"/>
    <n v="45"/>
    <x v="1"/>
    <x v="1"/>
    <x v="1"/>
    <x v="12"/>
    <n v="9000"/>
    <s v="GHC 86"/>
    <n v="11.09"/>
    <x v="1"/>
    <x v="1"/>
  </r>
  <r>
    <s v="CUST0311"/>
    <s v="Fatima Freeman"/>
    <x v="0"/>
    <n v="49"/>
    <s v="Taraba"/>
    <x v="2"/>
    <x v="0"/>
    <x v="3"/>
    <x v="3"/>
    <n v="45"/>
    <x v="4"/>
    <x v="4"/>
    <x v="4"/>
    <x v="8"/>
    <n v="9000"/>
    <s v="GHC 86"/>
    <n v="78.03"/>
    <x v="1"/>
    <x v="1"/>
  </r>
  <r>
    <s v="CUST0317"/>
    <s v="Zainab Shaw"/>
    <x v="0"/>
    <n v="45"/>
    <s v="Osun"/>
    <x v="0"/>
    <x v="0"/>
    <x v="1"/>
    <x v="1"/>
    <n v="44"/>
    <x v="0"/>
    <x v="0"/>
    <x v="0"/>
    <x v="15"/>
    <n v="420000"/>
    <s v="GHC 4,032"/>
    <n v="142.55000000000001"/>
    <x v="0"/>
    <x v="4"/>
  </r>
  <r>
    <s v="CUST0317"/>
    <s v="Zainab Shaw"/>
    <x v="0"/>
    <n v="45"/>
    <s v="Osun"/>
    <x v="3"/>
    <x v="0"/>
    <x v="1"/>
    <x v="1"/>
    <n v="44"/>
    <x v="2"/>
    <x v="2"/>
    <x v="2"/>
    <x v="1"/>
    <n v="480000"/>
    <s v="GHC 4,608"/>
    <n v="170.5"/>
    <x v="0"/>
    <x v="4"/>
  </r>
  <r>
    <s v="CUST0318"/>
    <s v="John Martinez"/>
    <x v="0"/>
    <n v="33"/>
    <s v="Abuja (FCT)"/>
    <x v="3"/>
    <x v="0"/>
    <x v="3"/>
    <x v="3"/>
    <n v="15"/>
    <x v="16"/>
    <x v="15"/>
    <x v="15"/>
    <x v="13"/>
    <n v="525000"/>
    <s v="GHC 5,040"/>
    <n v="44.9"/>
    <x v="1"/>
    <x v="1"/>
  </r>
  <r>
    <s v="CUST0320"/>
    <s v="Omamuzo Perez"/>
    <x v="0"/>
    <n v="56"/>
    <s v="Kebbi"/>
    <x v="0"/>
    <x v="0"/>
    <x v="3"/>
    <x v="3"/>
    <n v="34"/>
    <x v="0"/>
    <x v="0"/>
    <x v="0"/>
    <x v="18"/>
    <n v="70000"/>
    <s v="GHC 672"/>
    <n v="196.77"/>
    <x v="1"/>
    <x v="1"/>
  </r>
  <r>
    <s v="CUST0325"/>
    <s v="Tunde Terry"/>
    <x v="0"/>
    <n v="74"/>
    <s v="Yobe"/>
    <x v="0"/>
    <x v="1"/>
    <x v="2"/>
    <x v="2"/>
    <n v="35"/>
    <x v="0"/>
    <x v="0"/>
    <x v="0"/>
    <x v="14"/>
    <n v="525000"/>
    <s v="GHC 5,040"/>
    <n v="91.02"/>
    <x v="1"/>
    <x v="1"/>
  </r>
  <r>
    <s v="CUST0332"/>
    <s v="David Ward"/>
    <x v="0"/>
    <n v="58"/>
    <s v="Sokoto"/>
    <x v="3"/>
    <x v="1"/>
    <x v="2"/>
    <x v="2"/>
    <n v="60"/>
    <x v="11"/>
    <x v="10"/>
    <x v="10"/>
    <x v="16"/>
    <n v="159500"/>
    <s v="GHC 1,531"/>
    <n v="115.69"/>
    <x v="0"/>
    <x v="6"/>
  </r>
  <r>
    <s v="CUST0332"/>
    <s v="David Ward"/>
    <x v="0"/>
    <n v="58"/>
    <s v="Sokoto"/>
    <x v="2"/>
    <x v="1"/>
    <x v="2"/>
    <x v="2"/>
    <n v="60"/>
    <x v="17"/>
    <x v="16"/>
    <x v="16"/>
    <x v="6"/>
    <n v="17500"/>
    <s v="GHC 168"/>
    <n v="13.71"/>
    <x v="0"/>
    <x v="6"/>
  </r>
  <r>
    <s v="CUST0332"/>
    <s v="David Ward"/>
    <x v="0"/>
    <n v="58"/>
    <s v="Sokoto"/>
    <x v="1"/>
    <x v="1"/>
    <x v="2"/>
    <x v="2"/>
    <n v="60"/>
    <x v="2"/>
    <x v="2"/>
    <x v="2"/>
    <x v="16"/>
    <n v="330000"/>
    <s v="GHC 3,168"/>
    <n v="168.23"/>
    <x v="0"/>
    <x v="6"/>
  </r>
  <r>
    <s v="CUST0333"/>
    <s v="Omamuzo Miller"/>
    <x v="0"/>
    <n v="37"/>
    <s v="Jigawa"/>
    <x v="1"/>
    <x v="0"/>
    <x v="1"/>
    <x v="1"/>
    <n v="39"/>
    <x v="11"/>
    <x v="10"/>
    <x v="10"/>
    <x v="4"/>
    <n v="116000"/>
    <s v="GHC 1,114"/>
    <n v="17.82"/>
    <x v="1"/>
    <x v="1"/>
  </r>
  <r>
    <s v="CUST0333"/>
    <s v="Omamuzo Miller"/>
    <x v="0"/>
    <n v="37"/>
    <s v="Jigawa"/>
    <x v="0"/>
    <x v="0"/>
    <x v="1"/>
    <x v="1"/>
    <n v="39"/>
    <x v="1"/>
    <x v="1"/>
    <x v="1"/>
    <x v="3"/>
    <n v="90000"/>
    <s v="GHC 864"/>
    <n v="90.66"/>
    <x v="1"/>
    <x v="1"/>
  </r>
  <r>
    <s v="CUST0334"/>
    <s v="Fatima Carter"/>
    <x v="0"/>
    <n v="54"/>
    <s v="Enugu"/>
    <x v="1"/>
    <x v="0"/>
    <x v="0"/>
    <x v="0"/>
    <n v="24"/>
    <x v="15"/>
    <x v="14"/>
    <x v="14"/>
    <x v="16"/>
    <n v="264000"/>
    <s v="GHC 2,534"/>
    <n v="31.24"/>
    <x v="1"/>
    <x v="1"/>
  </r>
  <r>
    <s v="CUST0334"/>
    <s v="Fatima Carter"/>
    <x v="0"/>
    <n v="54"/>
    <s v="Enugu"/>
    <x v="0"/>
    <x v="0"/>
    <x v="0"/>
    <x v="0"/>
    <n v="24"/>
    <x v="0"/>
    <x v="0"/>
    <x v="0"/>
    <x v="2"/>
    <n v="595000"/>
    <s v="GHC 5,712"/>
    <n v="146.62"/>
    <x v="1"/>
    <x v="1"/>
  </r>
  <r>
    <s v="CUST0337"/>
    <s v="Ifeanyi Cunningham"/>
    <x v="0"/>
    <n v="50"/>
    <s v="Plateau"/>
    <x v="1"/>
    <x v="0"/>
    <x v="4"/>
    <x v="4"/>
    <n v="18"/>
    <x v="15"/>
    <x v="14"/>
    <x v="14"/>
    <x v="6"/>
    <n v="120000"/>
    <s v="GHC 1,152"/>
    <n v="64.040000000000006"/>
    <x v="1"/>
    <x v="1"/>
  </r>
  <r>
    <s v="CUST0337"/>
    <s v="Ifeanyi Cunningham"/>
    <x v="0"/>
    <n v="50"/>
    <s v="Plateau"/>
    <x v="2"/>
    <x v="0"/>
    <x v="4"/>
    <x v="4"/>
    <n v="18"/>
    <x v="14"/>
    <x v="13"/>
    <x v="13"/>
    <x v="19"/>
    <n v="3000"/>
    <s v="GHC 29"/>
    <n v="115.03"/>
    <x v="1"/>
    <x v="1"/>
  </r>
  <r>
    <s v="CUST0337"/>
    <s v="Ifeanyi Cunningham"/>
    <x v="0"/>
    <n v="50"/>
    <s v="Plateau"/>
    <x v="0"/>
    <x v="0"/>
    <x v="4"/>
    <x v="4"/>
    <n v="18"/>
    <x v="13"/>
    <x v="12"/>
    <x v="12"/>
    <x v="16"/>
    <n v="176000"/>
    <s v="GHC 1,690"/>
    <n v="62.62"/>
    <x v="1"/>
    <x v="1"/>
  </r>
  <r>
    <s v="CUST0347"/>
    <s v="Abubakar Mcknight"/>
    <x v="0"/>
    <n v="32"/>
    <s v="Borno"/>
    <x v="2"/>
    <x v="0"/>
    <x v="0"/>
    <x v="0"/>
    <n v="5"/>
    <x v="4"/>
    <x v="4"/>
    <x v="4"/>
    <x v="17"/>
    <n v="14000"/>
    <s v="GHC 134"/>
    <n v="27.88"/>
    <x v="1"/>
    <x v="1"/>
  </r>
  <r>
    <s v="CUST0347"/>
    <s v="Abubakar Mcknight"/>
    <x v="0"/>
    <n v="32"/>
    <s v="Borno"/>
    <x v="1"/>
    <x v="0"/>
    <x v="0"/>
    <x v="0"/>
    <n v="5"/>
    <x v="11"/>
    <x v="10"/>
    <x v="10"/>
    <x v="9"/>
    <n v="290000"/>
    <s v="GHC 2,784"/>
    <n v="178.77"/>
    <x v="1"/>
    <x v="1"/>
  </r>
  <r>
    <s v="CUST0349"/>
    <s v="Michael Smith"/>
    <x v="0"/>
    <n v="50"/>
    <s v="Kogi"/>
    <x v="1"/>
    <x v="1"/>
    <x v="2"/>
    <x v="2"/>
    <n v="3"/>
    <x v="11"/>
    <x v="10"/>
    <x v="10"/>
    <x v="11"/>
    <n v="43500"/>
    <s v="GHC 418"/>
    <n v="192.37"/>
    <x v="1"/>
    <x v="1"/>
  </r>
  <r>
    <s v="CUST0349"/>
    <s v="Michael Smith"/>
    <x v="0"/>
    <n v="50"/>
    <s v="Kogi"/>
    <x v="3"/>
    <x v="1"/>
    <x v="2"/>
    <x v="2"/>
    <n v="3"/>
    <x v="2"/>
    <x v="2"/>
    <x v="2"/>
    <x v="2"/>
    <n v="510000"/>
    <s v="GHC 4,896"/>
    <n v="146.16999999999999"/>
    <x v="1"/>
    <x v="1"/>
  </r>
  <r>
    <s v="CUST0350"/>
    <s v="Zainab Compton"/>
    <x v="0"/>
    <n v="75"/>
    <s v="Bauchi"/>
    <x v="1"/>
    <x v="0"/>
    <x v="0"/>
    <x v="0"/>
    <n v="34"/>
    <x v="15"/>
    <x v="14"/>
    <x v="14"/>
    <x v="16"/>
    <n v="264000"/>
    <s v="GHC 2,534"/>
    <n v="11.03"/>
    <x v="1"/>
    <x v="1"/>
  </r>
  <r>
    <s v="CUST0350"/>
    <s v="Zainab Compton"/>
    <x v="0"/>
    <n v="75"/>
    <s v="Bauchi"/>
    <x v="3"/>
    <x v="0"/>
    <x v="0"/>
    <x v="0"/>
    <n v="34"/>
    <x v="9"/>
    <x v="1"/>
    <x v="1"/>
    <x v="2"/>
    <n v="153000"/>
    <s v="GHC 1,469"/>
    <n v="94.04"/>
    <x v="1"/>
    <x v="1"/>
  </r>
  <r>
    <s v="CUST0350"/>
    <s v="Zainab Compton"/>
    <x v="0"/>
    <n v="75"/>
    <s v="Bauchi"/>
    <x v="0"/>
    <x v="0"/>
    <x v="0"/>
    <x v="0"/>
    <n v="34"/>
    <x v="0"/>
    <x v="0"/>
    <x v="0"/>
    <x v="16"/>
    <n v="385000"/>
    <s v="GHC 3,696"/>
    <n v="115.01"/>
    <x v="1"/>
    <x v="1"/>
  </r>
  <r>
    <s v="CUST0351"/>
    <s v="Ibim Mills"/>
    <x v="0"/>
    <n v="61"/>
    <s v="Cross River"/>
    <x v="3"/>
    <x v="1"/>
    <x v="2"/>
    <x v="2"/>
    <n v="11"/>
    <x v="2"/>
    <x v="2"/>
    <x v="2"/>
    <x v="3"/>
    <n v="300000"/>
    <s v="GHC 2,880"/>
    <n v="114.79"/>
    <x v="1"/>
    <x v="1"/>
  </r>
  <r>
    <s v="CUST0351"/>
    <s v="Ibim Mills"/>
    <x v="0"/>
    <n v="61"/>
    <s v="Cross River"/>
    <x v="1"/>
    <x v="1"/>
    <x v="2"/>
    <x v="2"/>
    <n v="11"/>
    <x v="15"/>
    <x v="14"/>
    <x v="14"/>
    <x v="1"/>
    <n v="384000"/>
    <s v="GHC 3,686"/>
    <n v="5.95"/>
    <x v="1"/>
    <x v="1"/>
  </r>
  <r>
    <s v="CUST0351"/>
    <s v="Ibim Mills"/>
    <x v="0"/>
    <n v="61"/>
    <s v="Cross River"/>
    <x v="0"/>
    <x v="1"/>
    <x v="2"/>
    <x v="2"/>
    <n v="11"/>
    <x v="13"/>
    <x v="12"/>
    <x v="12"/>
    <x v="11"/>
    <n v="48000"/>
    <s v="GHC 461"/>
    <n v="25.8"/>
    <x v="1"/>
    <x v="1"/>
  </r>
  <r>
    <s v="CUST0355"/>
    <s v="Abubakar Martin"/>
    <x v="0"/>
    <n v="73"/>
    <s v="Jigawa"/>
    <x v="3"/>
    <x v="1"/>
    <x v="4"/>
    <x v="4"/>
    <n v="34"/>
    <x v="7"/>
    <x v="7"/>
    <x v="7"/>
    <x v="7"/>
    <n v="100000"/>
    <s v="GHC 960"/>
    <n v="54.43"/>
    <x v="1"/>
    <x v="1"/>
  </r>
  <r>
    <s v="CUST0355"/>
    <s v="Abubakar Martin"/>
    <x v="0"/>
    <n v="73"/>
    <s v="Jigawa"/>
    <x v="0"/>
    <x v="1"/>
    <x v="4"/>
    <x v="4"/>
    <n v="34"/>
    <x v="1"/>
    <x v="1"/>
    <x v="1"/>
    <x v="10"/>
    <n v="117000"/>
    <s v="GHC 1,123"/>
    <n v="131.04"/>
    <x v="1"/>
    <x v="1"/>
  </r>
  <r>
    <s v="CUST0355"/>
    <s v="Abubakar Martin"/>
    <x v="0"/>
    <n v="73"/>
    <s v="Jigawa"/>
    <x v="2"/>
    <x v="1"/>
    <x v="4"/>
    <x v="4"/>
    <n v="34"/>
    <x v="10"/>
    <x v="9"/>
    <x v="9"/>
    <x v="4"/>
    <n v="44000"/>
    <s v="GHC 422"/>
    <n v="154.74"/>
    <x v="1"/>
    <x v="1"/>
  </r>
  <r>
    <s v="CUST0356"/>
    <s v="Bala Gibson"/>
    <x v="0"/>
    <n v="59"/>
    <s v="Enugu"/>
    <x v="2"/>
    <x v="1"/>
    <x v="4"/>
    <x v="4"/>
    <n v="36"/>
    <x v="4"/>
    <x v="4"/>
    <x v="4"/>
    <x v="14"/>
    <n v="15000"/>
    <s v="GHC 144"/>
    <n v="105.29"/>
    <x v="1"/>
    <x v="1"/>
  </r>
  <r>
    <s v="CUST0357"/>
    <s v="Oghene Winters"/>
    <x v="0"/>
    <n v="44"/>
    <s v="Cross River"/>
    <x v="0"/>
    <x v="1"/>
    <x v="4"/>
    <x v="4"/>
    <n v="13"/>
    <x v="13"/>
    <x v="12"/>
    <x v="12"/>
    <x v="7"/>
    <n v="64000"/>
    <s v="GHC 614"/>
    <n v="141.76"/>
    <x v="1"/>
    <x v="1"/>
  </r>
  <r>
    <s v="CUST0358"/>
    <s v="Chinedu Smith"/>
    <x v="0"/>
    <n v="32"/>
    <s v="Jigawa"/>
    <x v="1"/>
    <x v="0"/>
    <x v="0"/>
    <x v="0"/>
    <n v="58"/>
    <x v="2"/>
    <x v="2"/>
    <x v="2"/>
    <x v="16"/>
    <n v="330000"/>
    <s v="GHC 3,168"/>
    <n v="153.99"/>
    <x v="0"/>
    <x v="3"/>
  </r>
  <r>
    <s v="CUST0358"/>
    <s v="Chinedu Smith"/>
    <x v="0"/>
    <n v="32"/>
    <s v="Jigawa"/>
    <x v="3"/>
    <x v="0"/>
    <x v="0"/>
    <x v="0"/>
    <n v="58"/>
    <x v="15"/>
    <x v="14"/>
    <x v="14"/>
    <x v="11"/>
    <n v="72000"/>
    <s v="GHC 691"/>
    <n v="32.81"/>
    <x v="0"/>
    <x v="3"/>
  </r>
  <r>
    <s v="CUST0358"/>
    <s v="Chinedu Smith"/>
    <x v="0"/>
    <n v="32"/>
    <s v="Jigawa"/>
    <x v="0"/>
    <x v="0"/>
    <x v="0"/>
    <x v="0"/>
    <n v="58"/>
    <x v="1"/>
    <x v="1"/>
    <x v="1"/>
    <x v="10"/>
    <n v="117000"/>
    <s v="GHC 1,123"/>
    <n v="155.53"/>
    <x v="0"/>
    <x v="3"/>
  </r>
  <r>
    <s v="CUST0360"/>
    <s v="Fatima Webb"/>
    <x v="0"/>
    <n v="29"/>
    <s v="Nasarawa"/>
    <x v="2"/>
    <x v="1"/>
    <x v="4"/>
    <x v="4"/>
    <n v="7"/>
    <x v="10"/>
    <x v="9"/>
    <x v="9"/>
    <x v="12"/>
    <n v="5500"/>
    <s v="GHC 53"/>
    <n v="30.2"/>
    <x v="0"/>
    <x v="6"/>
  </r>
  <r>
    <s v="CUST0360"/>
    <s v="Fatima Webb"/>
    <x v="0"/>
    <n v="29"/>
    <s v="Nasarawa"/>
    <x v="1"/>
    <x v="1"/>
    <x v="4"/>
    <x v="4"/>
    <n v="7"/>
    <x v="9"/>
    <x v="1"/>
    <x v="1"/>
    <x v="8"/>
    <n v="81000"/>
    <s v="GHC 778"/>
    <n v="133.09"/>
    <x v="0"/>
    <x v="6"/>
  </r>
  <r>
    <s v="CUST0364"/>
    <s v="Maryam Harmon"/>
    <x v="0"/>
    <n v="79"/>
    <s v="Adamawa"/>
    <x v="1"/>
    <x v="1"/>
    <x v="1"/>
    <x v="1"/>
    <n v="2"/>
    <x v="6"/>
    <x v="6"/>
    <x v="6"/>
    <x v="2"/>
    <n v="340000"/>
    <s v="GHC 3,264"/>
    <n v="161.52000000000001"/>
    <x v="0"/>
    <x v="4"/>
  </r>
  <r>
    <s v="CUST0364"/>
    <s v="Maryam Harmon"/>
    <x v="0"/>
    <n v="79"/>
    <s v="Adamawa"/>
    <x v="0"/>
    <x v="1"/>
    <x v="1"/>
    <x v="1"/>
    <n v="2"/>
    <x v="0"/>
    <x v="0"/>
    <x v="0"/>
    <x v="5"/>
    <n v="630000"/>
    <s v="GHC 6,048"/>
    <n v="188.05"/>
    <x v="0"/>
    <x v="4"/>
  </r>
  <r>
    <s v="CUST0364"/>
    <s v="Maryam Harmon"/>
    <x v="0"/>
    <n v="79"/>
    <s v="Adamawa"/>
    <x v="2"/>
    <x v="1"/>
    <x v="1"/>
    <x v="1"/>
    <n v="2"/>
    <x v="18"/>
    <x v="17"/>
    <x v="17"/>
    <x v="4"/>
    <n v="4800"/>
    <s v="GHC 46"/>
    <n v="148.34"/>
    <x v="0"/>
    <x v="4"/>
  </r>
  <r>
    <s v="CUST0365"/>
    <s v="Kunle Myers"/>
    <x v="0"/>
    <n v="20"/>
    <s v="Plateau"/>
    <x v="1"/>
    <x v="1"/>
    <x v="3"/>
    <x v="3"/>
    <n v="42"/>
    <x v="9"/>
    <x v="1"/>
    <x v="1"/>
    <x v="18"/>
    <n v="18000"/>
    <s v="GHC 173"/>
    <n v="34.86"/>
    <x v="1"/>
    <x v="1"/>
  </r>
  <r>
    <s v="CUST0365"/>
    <s v="Kunle Myers"/>
    <x v="0"/>
    <n v="20"/>
    <s v="Plateau"/>
    <x v="2"/>
    <x v="1"/>
    <x v="3"/>
    <x v="3"/>
    <n v="42"/>
    <x v="14"/>
    <x v="13"/>
    <x v="13"/>
    <x v="7"/>
    <n v="2000"/>
    <s v="GHC 19"/>
    <n v="164.24"/>
    <x v="1"/>
    <x v="1"/>
  </r>
  <r>
    <s v="CUST0365"/>
    <s v="Kunle Myers"/>
    <x v="0"/>
    <n v="20"/>
    <s v="Plateau"/>
    <x v="3"/>
    <x v="1"/>
    <x v="3"/>
    <x v="3"/>
    <n v="42"/>
    <x v="12"/>
    <x v="11"/>
    <x v="11"/>
    <x v="0"/>
    <n v="2850000"/>
    <s v="GHC 27,360"/>
    <n v="122.44"/>
    <x v="1"/>
    <x v="1"/>
  </r>
  <r>
    <s v="CUST0370"/>
    <s v="Oghene Bush"/>
    <x v="0"/>
    <n v="69"/>
    <s v="Lagos"/>
    <x v="3"/>
    <x v="0"/>
    <x v="2"/>
    <x v="2"/>
    <n v="13"/>
    <x v="12"/>
    <x v="11"/>
    <x v="11"/>
    <x v="13"/>
    <n v="1050000"/>
    <s v="GHC 10,080"/>
    <n v="154.18"/>
    <x v="1"/>
    <x v="1"/>
  </r>
  <r>
    <s v="CUST0370"/>
    <s v="Oghene Bush"/>
    <x v="0"/>
    <n v="69"/>
    <s v="Lagos"/>
    <x v="2"/>
    <x v="0"/>
    <x v="2"/>
    <x v="2"/>
    <n v="13"/>
    <x v="14"/>
    <x v="13"/>
    <x v="13"/>
    <x v="7"/>
    <n v="2000"/>
    <s v="GHC 19"/>
    <n v="11.09"/>
    <x v="1"/>
    <x v="1"/>
  </r>
  <r>
    <s v="CUST0370"/>
    <s v="Oghene Bush"/>
    <x v="0"/>
    <n v="69"/>
    <s v="Lagos"/>
    <x v="1"/>
    <x v="0"/>
    <x v="2"/>
    <x v="2"/>
    <n v="13"/>
    <x v="6"/>
    <x v="6"/>
    <x v="6"/>
    <x v="1"/>
    <n v="320000"/>
    <s v="GHC 3,072"/>
    <n v="137.21"/>
    <x v="1"/>
    <x v="1"/>
  </r>
  <r>
    <s v="CUST0374"/>
    <s v="Oghene Oliver"/>
    <x v="0"/>
    <n v="50"/>
    <s v="Benue"/>
    <x v="2"/>
    <x v="1"/>
    <x v="2"/>
    <x v="2"/>
    <n v="9"/>
    <x v="10"/>
    <x v="9"/>
    <x v="9"/>
    <x v="16"/>
    <n v="60500"/>
    <s v="GHC 581"/>
    <n v="83.94"/>
    <x v="0"/>
    <x v="5"/>
  </r>
  <r>
    <s v="CUST0387"/>
    <s v="Grace Walsh"/>
    <x v="0"/>
    <n v="34"/>
    <s v="Sokoto"/>
    <x v="3"/>
    <x v="1"/>
    <x v="2"/>
    <x v="2"/>
    <n v="10"/>
    <x v="15"/>
    <x v="14"/>
    <x v="14"/>
    <x v="0"/>
    <n v="456000"/>
    <s v="GHC 4,378"/>
    <n v="193.94"/>
    <x v="1"/>
    <x v="1"/>
  </r>
  <r>
    <s v="CUST0387"/>
    <s v="Grace Walsh"/>
    <x v="0"/>
    <n v="34"/>
    <s v="Sokoto"/>
    <x v="0"/>
    <x v="1"/>
    <x v="2"/>
    <x v="2"/>
    <n v="10"/>
    <x v="3"/>
    <x v="3"/>
    <x v="3"/>
    <x v="14"/>
    <n v="67500"/>
    <s v="GHC 648"/>
    <n v="160.02000000000001"/>
    <x v="1"/>
    <x v="1"/>
  </r>
  <r>
    <s v="CUST0388"/>
    <s v="Tega Cervantes"/>
    <x v="0"/>
    <n v="30"/>
    <s v="Taraba"/>
    <x v="2"/>
    <x v="0"/>
    <x v="1"/>
    <x v="1"/>
    <n v="9"/>
    <x v="17"/>
    <x v="16"/>
    <x v="16"/>
    <x v="18"/>
    <n v="7000"/>
    <s v="GHC 67"/>
    <n v="18.95"/>
    <x v="0"/>
    <x v="0"/>
  </r>
  <r>
    <s v="CUST0389"/>
    <s v="Bala Dunn"/>
    <x v="0"/>
    <n v="44"/>
    <s v="Akwa Ibom"/>
    <x v="1"/>
    <x v="0"/>
    <x v="2"/>
    <x v="2"/>
    <n v="2"/>
    <x v="6"/>
    <x v="6"/>
    <x v="6"/>
    <x v="9"/>
    <n v="400000"/>
    <s v="GHC 3,840"/>
    <n v="98.35"/>
    <x v="1"/>
    <x v="1"/>
  </r>
  <r>
    <s v="CUST0389"/>
    <s v="Bala Dunn"/>
    <x v="0"/>
    <n v="44"/>
    <s v="Akwa Ibom"/>
    <x v="3"/>
    <x v="0"/>
    <x v="2"/>
    <x v="2"/>
    <n v="2"/>
    <x v="9"/>
    <x v="1"/>
    <x v="1"/>
    <x v="15"/>
    <n v="108000"/>
    <s v="GHC 1,037"/>
    <n v="181.74"/>
    <x v="1"/>
    <x v="1"/>
  </r>
  <r>
    <s v="CUST0389"/>
    <s v="Bala Dunn"/>
    <x v="0"/>
    <n v="44"/>
    <s v="Akwa Ibom"/>
    <x v="0"/>
    <x v="0"/>
    <x v="2"/>
    <x v="2"/>
    <n v="2"/>
    <x v="0"/>
    <x v="0"/>
    <x v="0"/>
    <x v="17"/>
    <n v="490000"/>
    <s v="GHC 4,704"/>
    <n v="30.02"/>
    <x v="1"/>
    <x v="1"/>
  </r>
  <r>
    <s v="CUST0393"/>
    <s v="Ibim Ballard"/>
    <x v="0"/>
    <n v="38"/>
    <s v="Yobe"/>
    <x v="3"/>
    <x v="0"/>
    <x v="1"/>
    <x v="1"/>
    <n v="2"/>
    <x v="12"/>
    <x v="11"/>
    <x v="11"/>
    <x v="8"/>
    <n v="1350000"/>
    <s v="GHC 12,960"/>
    <n v="113.33"/>
    <x v="1"/>
    <x v="1"/>
  </r>
  <r>
    <s v="CUST0397"/>
    <s v="Sarah Perry"/>
    <x v="0"/>
    <n v="30"/>
    <s v="Kogi"/>
    <x v="2"/>
    <x v="1"/>
    <x v="4"/>
    <x v="4"/>
    <n v="59"/>
    <x v="17"/>
    <x v="16"/>
    <x v="16"/>
    <x v="15"/>
    <n v="42000"/>
    <s v="GHC 403"/>
    <n v="62.66"/>
    <x v="1"/>
    <x v="1"/>
  </r>
  <r>
    <s v="CUST0399"/>
    <s v="Nura Delgado"/>
    <x v="0"/>
    <n v="55"/>
    <s v="Borno"/>
    <x v="1"/>
    <x v="0"/>
    <x v="3"/>
    <x v="3"/>
    <n v="9"/>
    <x v="9"/>
    <x v="1"/>
    <x v="1"/>
    <x v="17"/>
    <n v="126000"/>
    <s v="GHC 1,210"/>
    <n v="155.05000000000001"/>
    <x v="1"/>
    <x v="1"/>
  </r>
  <r>
    <s v="CUST0400"/>
    <s v="Bola Vincent"/>
    <x v="0"/>
    <n v="41"/>
    <s v="Anambra"/>
    <x v="1"/>
    <x v="0"/>
    <x v="3"/>
    <x v="3"/>
    <n v="51"/>
    <x v="2"/>
    <x v="2"/>
    <x v="2"/>
    <x v="7"/>
    <n v="120000"/>
    <s v="GHC 1,152"/>
    <n v="133.68"/>
    <x v="0"/>
    <x v="7"/>
  </r>
  <r>
    <s v="CUST0402"/>
    <s v="Sarah Oconnor"/>
    <x v="0"/>
    <n v="43"/>
    <s v="Benue"/>
    <x v="2"/>
    <x v="1"/>
    <x v="4"/>
    <x v="4"/>
    <n v="11"/>
    <x v="10"/>
    <x v="9"/>
    <x v="9"/>
    <x v="7"/>
    <n v="22000"/>
    <s v="GHC 211"/>
    <n v="134.87"/>
    <x v="1"/>
    <x v="1"/>
  </r>
  <r>
    <s v="CUST0402"/>
    <s v="Sarah Oconnor"/>
    <x v="0"/>
    <n v="43"/>
    <s v="Benue"/>
    <x v="0"/>
    <x v="1"/>
    <x v="4"/>
    <x v="4"/>
    <n v="11"/>
    <x v="3"/>
    <x v="3"/>
    <x v="3"/>
    <x v="10"/>
    <n v="58500"/>
    <s v="GHC 562"/>
    <n v="167.03"/>
    <x v="1"/>
    <x v="1"/>
  </r>
  <r>
    <s v="CUST0402"/>
    <s v="Sarah Oconnor"/>
    <x v="0"/>
    <n v="43"/>
    <s v="Benue"/>
    <x v="1"/>
    <x v="1"/>
    <x v="4"/>
    <x v="4"/>
    <n v="11"/>
    <x v="11"/>
    <x v="10"/>
    <x v="10"/>
    <x v="4"/>
    <n v="116000"/>
    <s v="GHC 1,114"/>
    <n v="43.25"/>
    <x v="1"/>
    <x v="1"/>
  </r>
  <r>
    <s v="CUST0403"/>
    <s v="Ibim Soto"/>
    <x v="0"/>
    <n v="30"/>
    <s v="Niger"/>
    <x v="3"/>
    <x v="0"/>
    <x v="2"/>
    <x v="2"/>
    <n v="30"/>
    <x v="9"/>
    <x v="1"/>
    <x v="1"/>
    <x v="1"/>
    <n v="144000"/>
    <s v="GHC 1,382"/>
    <n v="16.91"/>
    <x v="0"/>
    <x v="4"/>
  </r>
  <r>
    <s v="CUST0403"/>
    <s v="Ibim Soto"/>
    <x v="0"/>
    <n v="30"/>
    <s v="Niger"/>
    <x v="2"/>
    <x v="0"/>
    <x v="2"/>
    <x v="2"/>
    <n v="30"/>
    <x v="4"/>
    <x v="4"/>
    <x v="4"/>
    <x v="14"/>
    <n v="15000"/>
    <s v="GHC 144"/>
    <n v="77.260000000000005"/>
    <x v="0"/>
    <x v="4"/>
  </r>
  <r>
    <s v="CUST0405"/>
    <s v="Chinedu Brown"/>
    <x v="0"/>
    <n v="31"/>
    <s v="Plateau"/>
    <x v="0"/>
    <x v="1"/>
    <x v="0"/>
    <x v="0"/>
    <n v="26"/>
    <x v="0"/>
    <x v="0"/>
    <x v="0"/>
    <x v="17"/>
    <n v="490000"/>
    <s v="GHC 4,704"/>
    <n v="24.99"/>
    <x v="0"/>
    <x v="5"/>
  </r>
  <r>
    <s v="CUST0405"/>
    <s v="Chinedu Brown"/>
    <x v="0"/>
    <n v="31"/>
    <s v="Plateau"/>
    <x v="3"/>
    <x v="1"/>
    <x v="0"/>
    <x v="0"/>
    <n v="26"/>
    <x v="12"/>
    <x v="11"/>
    <x v="11"/>
    <x v="0"/>
    <n v="2850000"/>
    <s v="GHC 27,360"/>
    <n v="56.06"/>
    <x v="0"/>
    <x v="5"/>
  </r>
  <r>
    <s v="CUST0407"/>
    <s v="Grace Thompson"/>
    <x v="0"/>
    <n v="45"/>
    <s v="Borno"/>
    <x v="0"/>
    <x v="0"/>
    <x v="4"/>
    <x v="4"/>
    <n v="7"/>
    <x v="0"/>
    <x v="0"/>
    <x v="0"/>
    <x v="16"/>
    <n v="385000"/>
    <s v="GHC 3,696"/>
    <n v="121.11"/>
    <x v="1"/>
    <x v="1"/>
  </r>
  <r>
    <s v="CUST0411"/>
    <s v="Abubakar Lane"/>
    <x v="0"/>
    <n v="57"/>
    <s v="Oyo"/>
    <x v="1"/>
    <x v="0"/>
    <x v="0"/>
    <x v="0"/>
    <n v="38"/>
    <x v="2"/>
    <x v="2"/>
    <x v="2"/>
    <x v="17"/>
    <n v="420000"/>
    <s v="GHC 4,032"/>
    <n v="76.42"/>
    <x v="1"/>
    <x v="1"/>
  </r>
  <r>
    <s v="CUST0411"/>
    <s v="Abubakar Lane"/>
    <x v="0"/>
    <n v="57"/>
    <s v="Oyo"/>
    <x v="3"/>
    <x v="0"/>
    <x v="0"/>
    <x v="0"/>
    <n v="38"/>
    <x v="7"/>
    <x v="7"/>
    <x v="7"/>
    <x v="17"/>
    <n v="350000"/>
    <s v="GHC 3,360"/>
    <n v="198.39"/>
    <x v="1"/>
    <x v="1"/>
  </r>
  <r>
    <s v="CUST0415"/>
    <s v="Maryam Anthony"/>
    <x v="0"/>
    <n v="67"/>
    <s v="Osun"/>
    <x v="2"/>
    <x v="0"/>
    <x v="2"/>
    <x v="2"/>
    <n v="46"/>
    <x v="20"/>
    <x v="19"/>
    <x v="19"/>
    <x v="11"/>
    <n v="22500"/>
    <s v="GHC 216"/>
    <n v="42.34"/>
    <x v="1"/>
    <x v="1"/>
  </r>
  <r>
    <s v="CUST0417"/>
    <s v="Zina Hernandez"/>
    <x v="0"/>
    <n v="50"/>
    <s v="Adamawa"/>
    <x v="0"/>
    <x v="1"/>
    <x v="2"/>
    <x v="2"/>
    <n v="60"/>
    <x v="3"/>
    <x v="3"/>
    <x v="3"/>
    <x v="3"/>
    <n v="45000"/>
    <s v="GHC 432"/>
    <n v="149.41"/>
    <x v="0"/>
    <x v="3"/>
  </r>
  <r>
    <s v="CUST0423"/>
    <s v="Saidu Smith"/>
    <x v="0"/>
    <n v="65"/>
    <s v="Abia"/>
    <x v="2"/>
    <x v="1"/>
    <x v="2"/>
    <x v="2"/>
    <n v="58"/>
    <x v="20"/>
    <x v="19"/>
    <x v="19"/>
    <x v="8"/>
    <n v="67500"/>
    <s v="GHC 648"/>
    <n v="185.54"/>
    <x v="1"/>
    <x v="1"/>
  </r>
  <r>
    <s v="CUST0423"/>
    <s v="Saidu Smith"/>
    <x v="0"/>
    <n v="65"/>
    <s v="Abia"/>
    <x v="1"/>
    <x v="1"/>
    <x v="2"/>
    <x v="2"/>
    <n v="58"/>
    <x v="2"/>
    <x v="2"/>
    <x v="2"/>
    <x v="4"/>
    <n v="240000"/>
    <s v="GHC 2,304"/>
    <n v="18.5"/>
    <x v="1"/>
    <x v="1"/>
  </r>
  <r>
    <s v="CUST0432"/>
    <s v="Amina Espinoza"/>
    <x v="0"/>
    <n v="80"/>
    <s v="Yobe"/>
    <x v="2"/>
    <x v="1"/>
    <x v="0"/>
    <x v="0"/>
    <n v="57"/>
    <x v="4"/>
    <x v="4"/>
    <x v="4"/>
    <x v="6"/>
    <n v="5000"/>
    <s v="GHC 48"/>
    <n v="63"/>
    <x v="0"/>
    <x v="6"/>
  </r>
  <r>
    <s v="CUST0432"/>
    <s v="Amina Espinoza"/>
    <x v="0"/>
    <n v="80"/>
    <s v="Yobe"/>
    <x v="1"/>
    <x v="1"/>
    <x v="0"/>
    <x v="0"/>
    <n v="57"/>
    <x v="11"/>
    <x v="10"/>
    <x v="10"/>
    <x v="8"/>
    <n v="130500"/>
    <s v="GHC 1,253"/>
    <n v="174.4"/>
    <x v="0"/>
    <x v="6"/>
  </r>
  <r>
    <s v="CUST0432"/>
    <s v="Amina Espinoza"/>
    <x v="0"/>
    <n v="80"/>
    <s v="Yobe"/>
    <x v="0"/>
    <x v="1"/>
    <x v="0"/>
    <x v="0"/>
    <n v="57"/>
    <x v="1"/>
    <x v="1"/>
    <x v="1"/>
    <x v="3"/>
    <n v="90000"/>
    <s v="GHC 864"/>
    <n v="185.28"/>
    <x v="0"/>
    <x v="6"/>
  </r>
  <r>
    <s v="CUST0434"/>
    <s v="John Williams"/>
    <x v="0"/>
    <n v="49"/>
    <s v="Abuja (FCT)"/>
    <x v="2"/>
    <x v="1"/>
    <x v="3"/>
    <x v="3"/>
    <n v="28"/>
    <x v="4"/>
    <x v="4"/>
    <x v="4"/>
    <x v="6"/>
    <n v="5000"/>
    <s v="GHC 48"/>
    <n v="169.24"/>
    <x v="0"/>
    <x v="7"/>
  </r>
  <r>
    <s v="CUST0434"/>
    <s v="John Williams"/>
    <x v="0"/>
    <n v="49"/>
    <s v="Abuja (FCT)"/>
    <x v="0"/>
    <x v="1"/>
    <x v="3"/>
    <x v="3"/>
    <n v="28"/>
    <x v="13"/>
    <x v="12"/>
    <x v="12"/>
    <x v="13"/>
    <n v="112000"/>
    <s v="GHC 1,075"/>
    <n v="70.25"/>
    <x v="0"/>
    <x v="7"/>
  </r>
  <r>
    <s v="CUST0434"/>
    <s v="John Williams"/>
    <x v="0"/>
    <n v="49"/>
    <s v="Abuja (FCT)"/>
    <x v="3"/>
    <x v="1"/>
    <x v="3"/>
    <x v="3"/>
    <n v="28"/>
    <x v="15"/>
    <x v="14"/>
    <x v="14"/>
    <x v="19"/>
    <n v="144000"/>
    <s v="GHC 1,382"/>
    <n v="36.54"/>
    <x v="0"/>
    <x v="7"/>
  </r>
  <r>
    <s v="CUST0436"/>
    <s v="Abubakar Bullock"/>
    <x v="0"/>
    <n v="31"/>
    <s v="Kebbi"/>
    <x v="2"/>
    <x v="1"/>
    <x v="1"/>
    <x v="1"/>
    <n v="38"/>
    <x v="14"/>
    <x v="13"/>
    <x v="13"/>
    <x v="12"/>
    <n v="500"/>
    <s v="GHC 5"/>
    <n v="119.04"/>
    <x v="0"/>
    <x v="2"/>
  </r>
  <r>
    <s v="CUST0436"/>
    <s v="Abubakar Bullock"/>
    <x v="0"/>
    <n v="31"/>
    <s v="Kebbi"/>
    <x v="0"/>
    <x v="1"/>
    <x v="1"/>
    <x v="1"/>
    <n v="38"/>
    <x v="1"/>
    <x v="1"/>
    <x v="1"/>
    <x v="9"/>
    <n v="180000"/>
    <s v="GHC 1,728"/>
    <n v="193.97"/>
    <x v="0"/>
    <x v="2"/>
  </r>
  <r>
    <s v="CUST0437"/>
    <s v="Alabo Young"/>
    <x v="0"/>
    <n v="57"/>
    <s v="Borno"/>
    <x v="1"/>
    <x v="0"/>
    <x v="1"/>
    <x v="1"/>
    <n v="56"/>
    <x v="15"/>
    <x v="14"/>
    <x v="14"/>
    <x v="10"/>
    <n v="312000"/>
    <s v="GHC 2,995"/>
    <n v="190.4"/>
    <x v="1"/>
    <x v="1"/>
  </r>
  <r>
    <s v="CUST0438"/>
    <s v="Chinedu Ramos"/>
    <x v="0"/>
    <n v="67"/>
    <s v="Edo"/>
    <x v="2"/>
    <x v="0"/>
    <x v="4"/>
    <x v="4"/>
    <n v="16"/>
    <x v="20"/>
    <x v="19"/>
    <x v="19"/>
    <x v="6"/>
    <n v="37500"/>
    <s v="GHC 360"/>
    <n v="57.34"/>
    <x v="0"/>
    <x v="5"/>
  </r>
  <r>
    <s v="CUST0440"/>
    <s v="John Carter"/>
    <x v="0"/>
    <n v="50"/>
    <s v="Kwara"/>
    <x v="2"/>
    <x v="0"/>
    <x v="1"/>
    <x v="1"/>
    <n v="49"/>
    <x v="5"/>
    <x v="5"/>
    <x v="5"/>
    <x v="14"/>
    <n v="13500"/>
    <s v="GHC 130"/>
    <n v="102.91"/>
    <x v="1"/>
    <x v="1"/>
  </r>
  <r>
    <s v="CUST0440"/>
    <s v="John Carter"/>
    <x v="0"/>
    <n v="50"/>
    <s v="Kwara"/>
    <x v="1"/>
    <x v="0"/>
    <x v="1"/>
    <x v="1"/>
    <n v="49"/>
    <x v="6"/>
    <x v="6"/>
    <x v="6"/>
    <x v="6"/>
    <n v="100000"/>
    <s v="GHC 960"/>
    <n v="129.69999999999999"/>
    <x v="1"/>
    <x v="1"/>
  </r>
  <r>
    <s v="CUST0441"/>
    <s v="Grace Williams"/>
    <x v="0"/>
    <n v="26"/>
    <s v="Cross River"/>
    <x v="3"/>
    <x v="1"/>
    <x v="3"/>
    <x v="3"/>
    <n v="28"/>
    <x v="11"/>
    <x v="10"/>
    <x v="10"/>
    <x v="3"/>
    <n v="145000"/>
    <s v="GHC 1,392"/>
    <n v="104.86"/>
    <x v="1"/>
    <x v="1"/>
  </r>
  <r>
    <s v="CUST0442"/>
    <s v="Sade Johnson"/>
    <x v="0"/>
    <n v="25"/>
    <s v="Rivers"/>
    <x v="3"/>
    <x v="0"/>
    <x v="3"/>
    <x v="3"/>
    <n v="33"/>
    <x v="6"/>
    <x v="6"/>
    <x v="6"/>
    <x v="12"/>
    <n v="20000"/>
    <s v="GHC 192"/>
    <n v="153.85"/>
    <x v="0"/>
    <x v="6"/>
  </r>
  <r>
    <s v="CUST0442"/>
    <s v="Sade Johnson"/>
    <x v="0"/>
    <n v="25"/>
    <s v="Rivers"/>
    <x v="0"/>
    <x v="0"/>
    <x v="3"/>
    <x v="3"/>
    <n v="33"/>
    <x v="13"/>
    <x v="12"/>
    <x v="12"/>
    <x v="14"/>
    <n v="240000"/>
    <s v="GHC 2,304"/>
    <n v="148.22999999999999"/>
    <x v="0"/>
    <x v="6"/>
  </r>
  <r>
    <s v="CUST0442"/>
    <s v="Sade Johnson"/>
    <x v="0"/>
    <n v="25"/>
    <s v="Rivers"/>
    <x v="2"/>
    <x v="0"/>
    <x v="3"/>
    <x v="3"/>
    <n v="33"/>
    <x v="18"/>
    <x v="17"/>
    <x v="17"/>
    <x v="10"/>
    <n v="7800"/>
    <s v="GHC 75"/>
    <n v="157.34"/>
    <x v="0"/>
    <x v="6"/>
  </r>
  <r>
    <s v="CUST0443"/>
    <s v="Bola Wright"/>
    <x v="0"/>
    <n v="26"/>
    <s v="Kogi"/>
    <x v="3"/>
    <x v="1"/>
    <x v="3"/>
    <x v="3"/>
    <n v="21"/>
    <x v="11"/>
    <x v="10"/>
    <x v="10"/>
    <x v="9"/>
    <n v="290000"/>
    <s v="GHC 2,784"/>
    <n v="37.42"/>
    <x v="1"/>
    <x v="1"/>
  </r>
  <r>
    <s v="CUST0443"/>
    <s v="Bola Wright"/>
    <x v="0"/>
    <n v="26"/>
    <s v="Kogi"/>
    <x v="1"/>
    <x v="1"/>
    <x v="3"/>
    <x v="3"/>
    <n v="21"/>
    <x v="2"/>
    <x v="2"/>
    <x v="2"/>
    <x v="7"/>
    <n v="120000"/>
    <s v="GHC 1,152"/>
    <n v="174.39"/>
    <x v="1"/>
    <x v="1"/>
  </r>
  <r>
    <s v="CUST0444"/>
    <s v="Boma Shah"/>
    <x v="0"/>
    <n v="18"/>
    <s v="Lagos"/>
    <x v="2"/>
    <x v="1"/>
    <x v="0"/>
    <x v="0"/>
    <n v="8"/>
    <x v="19"/>
    <x v="18"/>
    <x v="18"/>
    <x v="9"/>
    <n v="130000"/>
    <s v="GHC 1,248"/>
    <n v="60.91"/>
    <x v="1"/>
    <x v="1"/>
  </r>
  <r>
    <s v="CUST0448"/>
    <s v="Abubakar Ryan"/>
    <x v="0"/>
    <n v="20"/>
    <s v="Yobe"/>
    <x v="1"/>
    <x v="1"/>
    <x v="0"/>
    <x v="0"/>
    <n v="32"/>
    <x v="15"/>
    <x v="14"/>
    <x v="14"/>
    <x v="17"/>
    <n v="336000"/>
    <s v="GHC 3,226"/>
    <n v="13.17"/>
    <x v="1"/>
    <x v="1"/>
  </r>
  <r>
    <s v="CUST0448"/>
    <s v="Abubakar Ryan"/>
    <x v="0"/>
    <n v="20"/>
    <s v="Yobe"/>
    <x v="0"/>
    <x v="1"/>
    <x v="0"/>
    <x v="0"/>
    <n v="32"/>
    <x v="0"/>
    <x v="0"/>
    <x v="0"/>
    <x v="9"/>
    <n v="700000"/>
    <s v="GHC 6,720"/>
    <n v="23.83"/>
    <x v="1"/>
    <x v="1"/>
  </r>
  <r>
    <s v="CUST0448"/>
    <s v="Abubakar Ryan"/>
    <x v="0"/>
    <n v="20"/>
    <s v="Yobe"/>
    <x v="3"/>
    <x v="1"/>
    <x v="0"/>
    <x v="0"/>
    <n v="32"/>
    <x v="7"/>
    <x v="7"/>
    <x v="7"/>
    <x v="17"/>
    <n v="350000"/>
    <s v="GHC 3,360"/>
    <n v="89.94"/>
    <x v="1"/>
    <x v="1"/>
  </r>
  <r>
    <s v="CUST0456"/>
    <s v="Amina Diaz"/>
    <x v="0"/>
    <n v="71"/>
    <s v="Oyo"/>
    <x v="3"/>
    <x v="1"/>
    <x v="0"/>
    <x v="0"/>
    <n v="49"/>
    <x v="16"/>
    <x v="15"/>
    <x v="15"/>
    <x v="5"/>
    <n v="1350000"/>
    <s v="GHC 12,960"/>
    <n v="80.7"/>
    <x v="1"/>
    <x v="1"/>
  </r>
  <r>
    <s v="CUST0460"/>
    <s v="Ejiro Martin"/>
    <x v="0"/>
    <n v="49"/>
    <s v="Zamfara"/>
    <x v="1"/>
    <x v="1"/>
    <x v="4"/>
    <x v="4"/>
    <n v="8"/>
    <x v="6"/>
    <x v="6"/>
    <x v="6"/>
    <x v="0"/>
    <n v="380000"/>
    <s v="GHC 3,648"/>
    <n v="161.16999999999999"/>
    <x v="1"/>
    <x v="1"/>
  </r>
  <r>
    <s v="CUST0460"/>
    <s v="Ejiro Martin"/>
    <x v="0"/>
    <n v="49"/>
    <s v="Zamfara"/>
    <x v="0"/>
    <x v="1"/>
    <x v="4"/>
    <x v="4"/>
    <n v="8"/>
    <x v="3"/>
    <x v="3"/>
    <x v="3"/>
    <x v="3"/>
    <n v="45000"/>
    <s v="GHC 432"/>
    <n v="70.39"/>
    <x v="1"/>
    <x v="1"/>
  </r>
  <r>
    <s v="CUST0460"/>
    <s v="Ejiro Martin"/>
    <x v="0"/>
    <n v="49"/>
    <s v="Zamfara"/>
    <x v="3"/>
    <x v="1"/>
    <x v="4"/>
    <x v="4"/>
    <n v="8"/>
    <x v="2"/>
    <x v="2"/>
    <x v="2"/>
    <x v="2"/>
    <n v="510000"/>
    <s v="GHC 4,896"/>
    <n v="143.01"/>
    <x v="1"/>
    <x v="1"/>
  </r>
  <r>
    <s v="CUST0465"/>
    <s v="Abubakar Ross"/>
    <x v="0"/>
    <n v="43"/>
    <s v="Enugu"/>
    <x v="2"/>
    <x v="1"/>
    <x v="2"/>
    <x v="2"/>
    <n v="1"/>
    <x v="10"/>
    <x v="9"/>
    <x v="9"/>
    <x v="0"/>
    <n v="104500"/>
    <s v="GHC 1,003"/>
    <n v="114.83"/>
    <x v="1"/>
    <x v="1"/>
  </r>
  <r>
    <s v="CUST0467"/>
    <s v="Ibim Hunter"/>
    <x v="0"/>
    <n v="65"/>
    <s v="Osun"/>
    <x v="1"/>
    <x v="1"/>
    <x v="3"/>
    <x v="3"/>
    <n v="22"/>
    <x v="15"/>
    <x v="14"/>
    <x v="14"/>
    <x v="3"/>
    <n v="240000"/>
    <s v="GHC 2,304"/>
    <n v="126.21"/>
    <x v="1"/>
    <x v="1"/>
  </r>
  <r>
    <s v="CUST0467"/>
    <s v="Ibim Hunter"/>
    <x v="0"/>
    <n v="65"/>
    <s v="Osun"/>
    <x v="2"/>
    <x v="1"/>
    <x v="3"/>
    <x v="3"/>
    <n v="22"/>
    <x v="19"/>
    <x v="18"/>
    <x v="18"/>
    <x v="5"/>
    <n v="117000"/>
    <s v="GHC 1,123"/>
    <n v="129.21"/>
    <x v="1"/>
    <x v="1"/>
  </r>
  <r>
    <s v="CUST0467"/>
    <s v="Ibim Hunter"/>
    <x v="0"/>
    <n v="65"/>
    <s v="Osun"/>
    <x v="3"/>
    <x v="1"/>
    <x v="3"/>
    <x v="3"/>
    <n v="22"/>
    <x v="6"/>
    <x v="6"/>
    <x v="6"/>
    <x v="9"/>
    <n v="400000"/>
    <s v="GHC 3,840"/>
    <n v="38.89"/>
    <x v="1"/>
    <x v="1"/>
  </r>
  <r>
    <s v="CUST0468"/>
    <s v="David Boone"/>
    <x v="0"/>
    <n v="22"/>
    <s v="Bauchi"/>
    <x v="0"/>
    <x v="0"/>
    <x v="2"/>
    <x v="2"/>
    <n v="49"/>
    <x v="13"/>
    <x v="12"/>
    <x v="12"/>
    <x v="13"/>
    <n v="112000"/>
    <s v="GHC 1,075"/>
    <n v="55.36"/>
    <x v="1"/>
    <x v="1"/>
  </r>
  <r>
    <s v="CUST0469"/>
    <s v="Halima Matthews"/>
    <x v="0"/>
    <n v="72"/>
    <s v="Katsina"/>
    <x v="3"/>
    <x v="1"/>
    <x v="3"/>
    <x v="3"/>
    <n v="26"/>
    <x v="16"/>
    <x v="15"/>
    <x v="15"/>
    <x v="12"/>
    <n v="75000"/>
    <s v="GHC 720"/>
    <n v="36.51"/>
    <x v="1"/>
    <x v="1"/>
  </r>
  <r>
    <s v="CUST0470"/>
    <s v="Sarah Gordon"/>
    <x v="0"/>
    <n v="56"/>
    <s v="Jigawa"/>
    <x v="0"/>
    <x v="1"/>
    <x v="4"/>
    <x v="4"/>
    <n v="6"/>
    <x v="1"/>
    <x v="1"/>
    <x v="1"/>
    <x v="6"/>
    <n v="45000"/>
    <s v="GHC 432"/>
    <n v="153.78"/>
    <x v="1"/>
    <x v="1"/>
  </r>
  <r>
    <s v="CUST0470"/>
    <s v="Sarah Gordon"/>
    <x v="0"/>
    <n v="56"/>
    <s v="Jigawa"/>
    <x v="1"/>
    <x v="1"/>
    <x v="4"/>
    <x v="4"/>
    <n v="6"/>
    <x v="2"/>
    <x v="2"/>
    <x v="2"/>
    <x v="19"/>
    <n v="180000"/>
    <s v="GHC 1,728"/>
    <n v="190.46"/>
    <x v="1"/>
    <x v="1"/>
  </r>
  <r>
    <s v="CUST0471"/>
    <s v="Sade Wagner"/>
    <x v="0"/>
    <n v="57"/>
    <s v="Enugu"/>
    <x v="0"/>
    <x v="0"/>
    <x v="1"/>
    <x v="1"/>
    <n v="46"/>
    <x v="1"/>
    <x v="1"/>
    <x v="1"/>
    <x v="7"/>
    <n v="36000"/>
    <s v="GHC 346"/>
    <n v="51.96"/>
    <x v="1"/>
    <x v="1"/>
  </r>
  <r>
    <s v="CUST0471"/>
    <s v="Sade Wagner"/>
    <x v="0"/>
    <n v="57"/>
    <s v="Enugu"/>
    <x v="2"/>
    <x v="0"/>
    <x v="1"/>
    <x v="1"/>
    <n v="46"/>
    <x v="5"/>
    <x v="5"/>
    <x v="5"/>
    <x v="9"/>
    <n v="18000"/>
    <s v="GHC 173"/>
    <n v="40.909999999999997"/>
    <x v="1"/>
    <x v="1"/>
  </r>
  <r>
    <s v="CUST0475"/>
    <s v="David Park"/>
    <x v="0"/>
    <n v="24"/>
    <s v="Abia"/>
    <x v="2"/>
    <x v="0"/>
    <x v="0"/>
    <x v="0"/>
    <n v="26"/>
    <x v="19"/>
    <x v="18"/>
    <x v="18"/>
    <x v="16"/>
    <n v="71500"/>
    <s v="GHC 686"/>
    <n v="191.5"/>
    <x v="1"/>
    <x v="1"/>
  </r>
  <r>
    <s v="CUST0475"/>
    <s v="David Park"/>
    <x v="0"/>
    <n v="24"/>
    <s v="Abia"/>
    <x v="1"/>
    <x v="0"/>
    <x v="0"/>
    <x v="0"/>
    <n v="26"/>
    <x v="2"/>
    <x v="2"/>
    <x v="2"/>
    <x v="14"/>
    <n v="450000"/>
    <s v="GHC 4,320"/>
    <n v="127.22"/>
    <x v="1"/>
    <x v="1"/>
  </r>
  <r>
    <s v="CUST0476"/>
    <s v="Zainab Lam"/>
    <x v="0"/>
    <n v="47"/>
    <s v="Niger"/>
    <x v="0"/>
    <x v="1"/>
    <x v="2"/>
    <x v="2"/>
    <n v="14"/>
    <x v="0"/>
    <x v="0"/>
    <x v="0"/>
    <x v="12"/>
    <n v="35000"/>
    <s v="GHC 336"/>
    <n v="1.35"/>
    <x v="1"/>
    <x v="1"/>
  </r>
  <r>
    <s v="CUST0476"/>
    <s v="Zainab Lam"/>
    <x v="0"/>
    <n v="47"/>
    <s v="Niger"/>
    <x v="3"/>
    <x v="1"/>
    <x v="2"/>
    <x v="2"/>
    <n v="14"/>
    <x v="2"/>
    <x v="2"/>
    <x v="2"/>
    <x v="1"/>
    <n v="480000"/>
    <s v="GHC 4,608"/>
    <n v="82.93"/>
    <x v="1"/>
    <x v="1"/>
  </r>
  <r>
    <s v="CUST0476"/>
    <s v="Zainab Lam"/>
    <x v="0"/>
    <n v="47"/>
    <s v="Niger"/>
    <x v="1"/>
    <x v="1"/>
    <x v="2"/>
    <x v="2"/>
    <n v="14"/>
    <x v="11"/>
    <x v="10"/>
    <x v="10"/>
    <x v="11"/>
    <n v="43500"/>
    <s v="GHC 418"/>
    <n v="107.86"/>
    <x v="1"/>
    <x v="1"/>
  </r>
  <r>
    <s v="CUST0478"/>
    <s v="Ifeanyi Ballard"/>
    <x v="0"/>
    <n v="75"/>
    <s v="Gombe"/>
    <x v="3"/>
    <x v="0"/>
    <x v="0"/>
    <x v="0"/>
    <n v="29"/>
    <x v="6"/>
    <x v="6"/>
    <x v="6"/>
    <x v="3"/>
    <n v="200000"/>
    <s v="GHC 1,920"/>
    <n v="163.35"/>
    <x v="1"/>
    <x v="1"/>
  </r>
  <r>
    <s v="CUST0478"/>
    <s v="Ifeanyi Ballard"/>
    <x v="0"/>
    <n v="75"/>
    <s v="Gombe"/>
    <x v="1"/>
    <x v="0"/>
    <x v="0"/>
    <x v="0"/>
    <n v="29"/>
    <x v="6"/>
    <x v="6"/>
    <x v="6"/>
    <x v="1"/>
    <n v="320000"/>
    <s v="GHC 3,072"/>
    <n v="47.23"/>
    <x v="1"/>
    <x v="1"/>
  </r>
  <r>
    <s v="CUST0481"/>
    <s v="Sade Reed"/>
    <x v="0"/>
    <n v="57"/>
    <s v="Kwara"/>
    <x v="1"/>
    <x v="1"/>
    <x v="2"/>
    <x v="2"/>
    <n v="18"/>
    <x v="6"/>
    <x v="6"/>
    <x v="6"/>
    <x v="17"/>
    <n v="280000"/>
    <s v="GHC 2,688"/>
    <n v="9.8699999999999992"/>
    <x v="1"/>
    <x v="1"/>
  </r>
  <r>
    <s v="CUST0481"/>
    <s v="Sade Reed"/>
    <x v="0"/>
    <n v="57"/>
    <s v="Kwara"/>
    <x v="3"/>
    <x v="1"/>
    <x v="2"/>
    <x v="2"/>
    <n v="18"/>
    <x v="12"/>
    <x v="11"/>
    <x v="11"/>
    <x v="10"/>
    <n v="1950000"/>
    <s v="GHC 18,720"/>
    <n v="63.59"/>
    <x v="1"/>
    <x v="1"/>
  </r>
  <r>
    <s v="CUST0484"/>
    <s v="Ngozi Chan"/>
    <x v="0"/>
    <n v="76"/>
    <s v="Imo"/>
    <x v="1"/>
    <x v="1"/>
    <x v="1"/>
    <x v="1"/>
    <n v="54"/>
    <x v="15"/>
    <x v="14"/>
    <x v="14"/>
    <x v="7"/>
    <n v="96000"/>
    <s v="GHC 922"/>
    <n v="124.1"/>
    <x v="1"/>
    <x v="1"/>
  </r>
  <r>
    <s v="CUST0485"/>
    <s v="Alabo Anderson"/>
    <x v="0"/>
    <n v="31"/>
    <s v="Katsina"/>
    <x v="1"/>
    <x v="0"/>
    <x v="3"/>
    <x v="3"/>
    <n v="59"/>
    <x v="11"/>
    <x v="10"/>
    <x v="10"/>
    <x v="9"/>
    <n v="290000"/>
    <s v="GHC 2,784"/>
    <n v="11.43"/>
    <x v="1"/>
    <x v="1"/>
  </r>
  <r>
    <s v="CUST0485"/>
    <s v="Alabo Anderson"/>
    <x v="0"/>
    <n v="31"/>
    <s v="Katsina"/>
    <x v="2"/>
    <x v="0"/>
    <x v="3"/>
    <x v="3"/>
    <n v="59"/>
    <x v="20"/>
    <x v="19"/>
    <x v="19"/>
    <x v="18"/>
    <n v="15000"/>
    <s v="GHC 144"/>
    <n v="13.63"/>
    <x v="1"/>
    <x v="1"/>
  </r>
  <r>
    <s v="CUST0485"/>
    <s v="Alabo Anderson"/>
    <x v="0"/>
    <n v="31"/>
    <s v="Katsina"/>
    <x v="3"/>
    <x v="0"/>
    <x v="3"/>
    <x v="3"/>
    <n v="59"/>
    <x v="9"/>
    <x v="1"/>
    <x v="1"/>
    <x v="10"/>
    <n v="117000"/>
    <s v="GHC 1,123"/>
    <n v="59.34"/>
    <x v="1"/>
    <x v="1"/>
  </r>
  <r>
    <s v="CUST0486"/>
    <s v="Tamuno Hudson"/>
    <x v="0"/>
    <n v="28"/>
    <s v="Kogi"/>
    <x v="1"/>
    <x v="0"/>
    <x v="3"/>
    <x v="3"/>
    <n v="56"/>
    <x v="9"/>
    <x v="1"/>
    <x v="1"/>
    <x v="16"/>
    <n v="99000"/>
    <s v="GHC 950"/>
    <n v="91.09"/>
    <x v="1"/>
    <x v="1"/>
  </r>
  <r>
    <s v="CUST0486"/>
    <s v="Tamuno Hudson"/>
    <x v="0"/>
    <n v="28"/>
    <s v="Kogi"/>
    <x v="0"/>
    <x v="0"/>
    <x v="3"/>
    <x v="3"/>
    <n v="56"/>
    <x v="3"/>
    <x v="3"/>
    <x v="3"/>
    <x v="12"/>
    <n v="4500"/>
    <s v="GHC 43"/>
    <n v="22.05"/>
    <x v="1"/>
    <x v="1"/>
  </r>
  <r>
    <s v="CUST0487"/>
    <s v="Kunle Gilmore"/>
    <x v="0"/>
    <n v="40"/>
    <s v="Borno"/>
    <x v="0"/>
    <x v="1"/>
    <x v="3"/>
    <x v="3"/>
    <n v="23"/>
    <x v="3"/>
    <x v="3"/>
    <x v="3"/>
    <x v="18"/>
    <n v="9000"/>
    <s v="GHC 86"/>
    <n v="159.51"/>
    <x v="1"/>
    <x v="1"/>
  </r>
  <r>
    <s v="CUST0487"/>
    <s v="Kunle Gilmore"/>
    <x v="0"/>
    <n v="40"/>
    <s v="Borno"/>
    <x v="1"/>
    <x v="1"/>
    <x v="3"/>
    <x v="3"/>
    <n v="23"/>
    <x v="6"/>
    <x v="6"/>
    <x v="6"/>
    <x v="17"/>
    <n v="280000"/>
    <s v="GHC 2,688"/>
    <n v="62.68"/>
    <x v="1"/>
    <x v="1"/>
  </r>
  <r>
    <s v="CUST0488"/>
    <s v="Michael Jones"/>
    <x v="0"/>
    <n v="61"/>
    <s v="Abia"/>
    <x v="3"/>
    <x v="0"/>
    <x v="1"/>
    <x v="1"/>
    <n v="10"/>
    <x v="2"/>
    <x v="2"/>
    <x v="2"/>
    <x v="2"/>
    <n v="510000"/>
    <s v="GHC 4,896"/>
    <n v="11.93"/>
    <x v="1"/>
    <x v="1"/>
  </r>
  <r>
    <s v="CUST0488"/>
    <s v="Michael Jones"/>
    <x v="0"/>
    <n v="61"/>
    <s v="Abia"/>
    <x v="1"/>
    <x v="0"/>
    <x v="1"/>
    <x v="1"/>
    <n v="10"/>
    <x v="15"/>
    <x v="14"/>
    <x v="14"/>
    <x v="17"/>
    <n v="336000"/>
    <s v="GHC 3,226"/>
    <n v="171.81"/>
    <x v="1"/>
    <x v="1"/>
  </r>
  <r>
    <s v="CUST0489"/>
    <s v="Oghene Wilson"/>
    <x v="0"/>
    <n v="41"/>
    <s v="Benue"/>
    <x v="2"/>
    <x v="0"/>
    <x v="1"/>
    <x v="1"/>
    <n v="51"/>
    <x v="17"/>
    <x v="16"/>
    <x v="16"/>
    <x v="17"/>
    <n v="49000"/>
    <s v="GHC 470"/>
    <n v="123.41"/>
    <x v="0"/>
    <x v="3"/>
  </r>
  <r>
    <s v="CUST0489"/>
    <s v="Oghene Wilson"/>
    <x v="0"/>
    <n v="41"/>
    <s v="Benue"/>
    <x v="3"/>
    <x v="0"/>
    <x v="1"/>
    <x v="1"/>
    <n v="51"/>
    <x v="7"/>
    <x v="7"/>
    <x v="7"/>
    <x v="14"/>
    <n v="375000"/>
    <s v="GHC 3,600"/>
    <n v="32.869999999999997"/>
    <x v="0"/>
    <x v="3"/>
  </r>
  <r>
    <s v="CUST0489"/>
    <s v="Oghene Wilson"/>
    <x v="0"/>
    <n v="41"/>
    <s v="Benue"/>
    <x v="0"/>
    <x v="0"/>
    <x v="1"/>
    <x v="1"/>
    <n v="51"/>
    <x v="13"/>
    <x v="12"/>
    <x v="12"/>
    <x v="12"/>
    <n v="16000"/>
    <s v="GHC 154"/>
    <n v="99.44"/>
    <x v="0"/>
    <x v="3"/>
  </r>
  <r>
    <s v="CUST0490"/>
    <s v="Nura Cox"/>
    <x v="0"/>
    <n v="45"/>
    <s v="Sokoto"/>
    <x v="0"/>
    <x v="0"/>
    <x v="1"/>
    <x v="1"/>
    <n v="16"/>
    <x v="3"/>
    <x v="3"/>
    <x v="3"/>
    <x v="12"/>
    <n v="4500"/>
    <s v="GHC 43"/>
    <n v="165.3"/>
    <x v="1"/>
    <x v="1"/>
  </r>
  <r>
    <s v="CUST0490"/>
    <s v="Nura Cox"/>
    <x v="0"/>
    <n v="45"/>
    <s v="Sokoto"/>
    <x v="2"/>
    <x v="0"/>
    <x v="1"/>
    <x v="1"/>
    <n v="16"/>
    <x v="17"/>
    <x v="16"/>
    <x v="16"/>
    <x v="15"/>
    <n v="42000"/>
    <s v="GHC 403"/>
    <n v="2.4700000000000002"/>
    <x v="1"/>
    <x v="1"/>
  </r>
  <r>
    <s v="CUST0496"/>
    <s v="Grace Matthews"/>
    <x v="0"/>
    <n v="76"/>
    <s v="Akwa Ibom"/>
    <x v="0"/>
    <x v="1"/>
    <x v="0"/>
    <x v="0"/>
    <n v="41"/>
    <x v="3"/>
    <x v="3"/>
    <x v="3"/>
    <x v="10"/>
    <n v="58500"/>
    <s v="GHC 562"/>
    <n v="61.55"/>
    <x v="0"/>
    <x v="5"/>
  </r>
  <r>
    <s v="CUST0496"/>
    <s v="Grace Matthews"/>
    <x v="0"/>
    <n v="76"/>
    <s v="Akwa Ibom"/>
    <x v="2"/>
    <x v="1"/>
    <x v="0"/>
    <x v="0"/>
    <n v="41"/>
    <x v="18"/>
    <x v="17"/>
    <x v="17"/>
    <x v="15"/>
    <n v="7200"/>
    <s v="GHC 69"/>
    <n v="187.13"/>
    <x v="0"/>
    <x v="5"/>
  </r>
  <r>
    <s v="CUST0497"/>
    <s v="Saidu Baker"/>
    <x v="0"/>
    <n v="26"/>
    <s v="Borno"/>
    <x v="1"/>
    <x v="0"/>
    <x v="2"/>
    <x v="2"/>
    <n v="19"/>
    <x v="11"/>
    <x v="10"/>
    <x v="10"/>
    <x v="17"/>
    <n v="203000"/>
    <s v="GHC 1,949"/>
    <n v="90.5"/>
    <x v="1"/>
    <x v="1"/>
  </r>
  <r>
    <s v="CUST0497"/>
    <s v="Saidu Baker"/>
    <x v="0"/>
    <n v="26"/>
    <s v="Borno"/>
    <x v="0"/>
    <x v="0"/>
    <x v="2"/>
    <x v="2"/>
    <n v="19"/>
    <x v="0"/>
    <x v="0"/>
    <x v="0"/>
    <x v="1"/>
    <n v="560000"/>
    <s v="GHC 5,376"/>
    <n v="73.819999999999993"/>
    <x v="1"/>
    <x v="1"/>
  </r>
  <r>
    <s v="CUST0497"/>
    <s v="Saidu Baker"/>
    <x v="0"/>
    <n v="26"/>
    <s v="Borno"/>
    <x v="3"/>
    <x v="0"/>
    <x v="2"/>
    <x v="2"/>
    <n v="19"/>
    <x v="7"/>
    <x v="7"/>
    <x v="7"/>
    <x v="12"/>
    <n v="25000"/>
    <s v="GHC 240"/>
    <n v="54.97"/>
    <x v="1"/>
    <x v="1"/>
  </r>
  <r>
    <s v="CUST0498"/>
    <s v="Shehu Harris"/>
    <x v="0"/>
    <n v="72"/>
    <s v="Osun"/>
    <x v="1"/>
    <x v="1"/>
    <x v="1"/>
    <x v="1"/>
    <n v="42"/>
    <x v="6"/>
    <x v="6"/>
    <x v="6"/>
    <x v="11"/>
    <n v="60000"/>
    <s v="GHC 576"/>
    <n v="20.13"/>
    <x v="1"/>
    <x v="1"/>
  </r>
  <r>
    <s v="CUST0498"/>
    <s v="Shehu Harris"/>
    <x v="0"/>
    <n v="72"/>
    <s v="Osun"/>
    <x v="0"/>
    <x v="1"/>
    <x v="1"/>
    <x v="1"/>
    <n v="42"/>
    <x v="1"/>
    <x v="1"/>
    <x v="1"/>
    <x v="13"/>
    <n v="63000"/>
    <s v="GHC 605"/>
    <n v="8.14"/>
    <x v="1"/>
    <x v="1"/>
  </r>
  <r>
    <s v="CUST0006"/>
    <s v="Tamuno Lewis"/>
    <x v="1"/>
    <n v="74"/>
    <s v="Plateau"/>
    <x v="2"/>
    <x v="1"/>
    <x v="2"/>
    <x v="2"/>
    <n v="9"/>
    <x v="17"/>
    <x v="16"/>
    <x v="16"/>
    <x v="6"/>
    <n v="17500"/>
    <s v="GHC 168"/>
    <n v="44.25"/>
    <x v="1"/>
    <x v="1"/>
  </r>
  <r>
    <s v="CUST0006"/>
    <s v="Tamuno Lewis"/>
    <x v="1"/>
    <n v="74"/>
    <s v="Plateau"/>
    <x v="3"/>
    <x v="1"/>
    <x v="2"/>
    <x v="2"/>
    <n v="9"/>
    <x v="12"/>
    <x v="11"/>
    <x v="11"/>
    <x v="18"/>
    <n v="300000"/>
    <s v="GHC 2,880"/>
    <n v="18.64"/>
    <x v="1"/>
    <x v="1"/>
  </r>
  <r>
    <s v="CUST0006"/>
    <s v="Tamuno Lewis"/>
    <x v="1"/>
    <n v="74"/>
    <s v="Plateau"/>
    <x v="0"/>
    <x v="1"/>
    <x v="2"/>
    <x v="2"/>
    <n v="9"/>
    <x v="13"/>
    <x v="12"/>
    <x v="12"/>
    <x v="19"/>
    <n v="96000"/>
    <s v="GHC 922"/>
    <n v="30.99"/>
    <x v="1"/>
    <x v="1"/>
  </r>
  <r>
    <s v="CUST0011"/>
    <s v="Ejiro Griffith"/>
    <x v="1"/>
    <n v="72"/>
    <s v="Bauchi"/>
    <x v="0"/>
    <x v="1"/>
    <x v="0"/>
    <x v="0"/>
    <n v="8"/>
    <x v="13"/>
    <x v="12"/>
    <x v="12"/>
    <x v="18"/>
    <n v="32000"/>
    <s v="GHC 307"/>
    <n v="14.66"/>
    <x v="0"/>
    <x v="2"/>
  </r>
  <r>
    <s v="CUST0011"/>
    <s v="Ejiro Griffith"/>
    <x v="1"/>
    <n v="72"/>
    <s v="Bauchi"/>
    <x v="3"/>
    <x v="1"/>
    <x v="0"/>
    <x v="0"/>
    <n v="8"/>
    <x v="11"/>
    <x v="10"/>
    <x v="10"/>
    <x v="18"/>
    <n v="29000"/>
    <s v="GHC 278"/>
    <n v="13.95"/>
    <x v="0"/>
    <x v="2"/>
  </r>
  <r>
    <s v="CUST0011"/>
    <s v="Ejiro Griffith"/>
    <x v="1"/>
    <n v="72"/>
    <s v="Bauchi"/>
    <x v="1"/>
    <x v="1"/>
    <x v="0"/>
    <x v="0"/>
    <n v="8"/>
    <x v="2"/>
    <x v="2"/>
    <x v="2"/>
    <x v="4"/>
    <n v="240000"/>
    <s v="GHC 2,304"/>
    <n v="14.64"/>
    <x v="0"/>
    <x v="2"/>
  </r>
  <r>
    <s v="CUST0014"/>
    <s v="Ngozi Crawford"/>
    <x v="1"/>
    <n v="22"/>
    <s v="Adamawa"/>
    <x v="0"/>
    <x v="0"/>
    <x v="0"/>
    <x v="0"/>
    <n v="6"/>
    <x v="13"/>
    <x v="12"/>
    <x v="12"/>
    <x v="12"/>
    <n v="16000"/>
    <s v="GHC 154"/>
    <n v="33.35"/>
    <x v="1"/>
    <x v="1"/>
  </r>
  <r>
    <s v="CUST0014"/>
    <s v="Ngozi Crawford"/>
    <x v="1"/>
    <n v="22"/>
    <s v="Adamawa"/>
    <x v="2"/>
    <x v="0"/>
    <x v="0"/>
    <x v="0"/>
    <n v="6"/>
    <x v="20"/>
    <x v="19"/>
    <x v="19"/>
    <x v="14"/>
    <n v="112500"/>
    <s v="GHC 1,080"/>
    <n v="53.41"/>
    <x v="1"/>
    <x v="1"/>
  </r>
  <r>
    <s v="CUST0016"/>
    <s v="Kunle Ford"/>
    <x v="1"/>
    <n v="46"/>
    <s v="Kebbi"/>
    <x v="1"/>
    <x v="0"/>
    <x v="2"/>
    <x v="2"/>
    <n v="57"/>
    <x v="2"/>
    <x v="2"/>
    <x v="2"/>
    <x v="16"/>
    <n v="330000"/>
    <s v="GHC 3,168"/>
    <n v="41.25"/>
    <x v="1"/>
    <x v="1"/>
  </r>
  <r>
    <s v="CUST0016"/>
    <s v="Kunle Ford"/>
    <x v="1"/>
    <n v="46"/>
    <s v="Kebbi"/>
    <x v="0"/>
    <x v="0"/>
    <x v="2"/>
    <x v="2"/>
    <n v="57"/>
    <x v="3"/>
    <x v="3"/>
    <x v="3"/>
    <x v="6"/>
    <n v="22500"/>
    <s v="GHC 216"/>
    <n v="53.49"/>
    <x v="1"/>
    <x v="1"/>
  </r>
  <r>
    <s v="CUST0016"/>
    <s v="Kunle Ford"/>
    <x v="1"/>
    <n v="46"/>
    <s v="Kebbi"/>
    <x v="3"/>
    <x v="0"/>
    <x v="2"/>
    <x v="2"/>
    <n v="57"/>
    <x v="15"/>
    <x v="14"/>
    <x v="14"/>
    <x v="11"/>
    <n v="72000"/>
    <s v="GHC 691"/>
    <n v="91.72"/>
    <x v="1"/>
    <x v="1"/>
  </r>
  <r>
    <s v="CUST0017"/>
    <s v="Tunde Hayes"/>
    <x v="1"/>
    <n v="74"/>
    <s v="Anambra"/>
    <x v="0"/>
    <x v="0"/>
    <x v="2"/>
    <x v="2"/>
    <n v="35"/>
    <x v="1"/>
    <x v="1"/>
    <x v="1"/>
    <x v="14"/>
    <n v="135000"/>
    <s v="GHC 1,296"/>
    <n v="57.35"/>
    <x v="0"/>
    <x v="7"/>
  </r>
  <r>
    <s v="CUST0022"/>
    <s v="Shehu Ferguson"/>
    <x v="1"/>
    <n v="58"/>
    <s v="Kogi"/>
    <x v="2"/>
    <x v="0"/>
    <x v="4"/>
    <x v="4"/>
    <n v="18"/>
    <x v="8"/>
    <x v="8"/>
    <x v="8"/>
    <x v="14"/>
    <n v="5250"/>
    <s v="GHC 50"/>
    <n v="40.31"/>
    <x v="1"/>
    <x v="1"/>
  </r>
  <r>
    <s v="CUST0023"/>
    <s v="Oghene Vazquez"/>
    <x v="1"/>
    <n v="55"/>
    <s v="Osun"/>
    <x v="3"/>
    <x v="0"/>
    <x v="3"/>
    <x v="3"/>
    <n v="2"/>
    <x v="7"/>
    <x v="7"/>
    <x v="7"/>
    <x v="10"/>
    <n v="325000"/>
    <s v="GHC 3,120"/>
    <n v="128.47999999999999"/>
    <x v="1"/>
    <x v="1"/>
  </r>
  <r>
    <s v="CUST0029"/>
    <s v="Boma Franco"/>
    <x v="1"/>
    <n v="44"/>
    <s v="Enugu"/>
    <x v="3"/>
    <x v="1"/>
    <x v="4"/>
    <x v="4"/>
    <n v="4"/>
    <x v="16"/>
    <x v="15"/>
    <x v="15"/>
    <x v="5"/>
    <n v="1350000"/>
    <s v="GHC 12,960"/>
    <n v="166.2"/>
    <x v="1"/>
    <x v="1"/>
  </r>
  <r>
    <s v="CUST0029"/>
    <s v="Boma Franco"/>
    <x v="1"/>
    <n v="44"/>
    <s v="Enugu"/>
    <x v="0"/>
    <x v="1"/>
    <x v="4"/>
    <x v="4"/>
    <n v="4"/>
    <x v="0"/>
    <x v="0"/>
    <x v="0"/>
    <x v="1"/>
    <n v="560000"/>
    <s v="GHC 5,376"/>
    <n v="179.49"/>
    <x v="1"/>
    <x v="1"/>
  </r>
  <r>
    <s v="CUST0031"/>
    <s v="Kunle West"/>
    <x v="1"/>
    <n v="69"/>
    <s v="Kogi"/>
    <x v="3"/>
    <x v="1"/>
    <x v="3"/>
    <x v="3"/>
    <n v="35"/>
    <x v="16"/>
    <x v="15"/>
    <x v="15"/>
    <x v="15"/>
    <n v="900000"/>
    <s v="GHC 8,640"/>
    <n v="95.66"/>
    <x v="0"/>
    <x v="4"/>
  </r>
  <r>
    <s v="CUST0032"/>
    <s v="Maryam Terry"/>
    <x v="1"/>
    <n v="65"/>
    <s v="Kogi"/>
    <x v="2"/>
    <x v="0"/>
    <x v="1"/>
    <x v="1"/>
    <n v="32"/>
    <x v="17"/>
    <x v="16"/>
    <x v="16"/>
    <x v="10"/>
    <n v="45500"/>
    <s v="GHC 437"/>
    <n v="133.94"/>
    <x v="1"/>
    <x v="1"/>
  </r>
  <r>
    <s v="CUST0033"/>
    <s v="Amina Mosley"/>
    <x v="1"/>
    <n v="75"/>
    <s v="Borno"/>
    <x v="1"/>
    <x v="0"/>
    <x v="2"/>
    <x v="2"/>
    <n v="59"/>
    <x v="11"/>
    <x v="10"/>
    <x v="10"/>
    <x v="14"/>
    <n v="217500"/>
    <s v="GHC 2,088"/>
    <n v="27.57"/>
    <x v="1"/>
    <x v="1"/>
  </r>
  <r>
    <s v="CUST0034"/>
    <s v="Shehu Anderson"/>
    <x v="1"/>
    <n v="22"/>
    <s v="Edo"/>
    <x v="3"/>
    <x v="1"/>
    <x v="3"/>
    <x v="3"/>
    <n v="21"/>
    <x v="15"/>
    <x v="14"/>
    <x v="14"/>
    <x v="1"/>
    <n v="384000"/>
    <s v="GHC 3,686"/>
    <n v="167.06"/>
    <x v="1"/>
    <x v="1"/>
  </r>
  <r>
    <s v="CUST0034"/>
    <s v="Shehu Anderson"/>
    <x v="1"/>
    <n v="22"/>
    <s v="Edo"/>
    <x v="2"/>
    <x v="1"/>
    <x v="3"/>
    <x v="3"/>
    <n v="21"/>
    <x v="13"/>
    <x v="12"/>
    <x v="12"/>
    <x v="18"/>
    <n v="32000"/>
    <s v="GHC 307"/>
    <n v="149.93"/>
    <x v="1"/>
    <x v="1"/>
  </r>
  <r>
    <s v="CUST0038"/>
    <s v="Shehu Randall"/>
    <x v="1"/>
    <n v="50"/>
    <s v="Adamawa"/>
    <x v="1"/>
    <x v="1"/>
    <x v="2"/>
    <x v="2"/>
    <n v="30"/>
    <x v="2"/>
    <x v="2"/>
    <x v="2"/>
    <x v="4"/>
    <n v="240000"/>
    <s v="GHC 2,304"/>
    <n v="176.39"/>
    <x v="0"/>
    <x v="4"/>
  </r>
  <r>
    <s v="CUST0040"/>
    <s v="Chinedu Ruiz"/>
    <x v="1"/>
    <n v="46"/>
    <s v="Kogi"/>
    <x v="2"/>
    <x v="1"/>
    <x v="3"/>
    <x v="3"/>
    <n v="36"/>
    <x v="4"/>
    <x v="4"/>
    <x v="4"/>
    <x v="10"/>
    <n v="13000"/>
    <s v="GHC 125"/>
    <n v="59.2"/>
    <x v="1"/>
    <x v="1"/>
  </r>
  <r>
    <s v="CUST0040"/>
    <s v="Chinedu Ruiz"/>
    <x v="1"/>
    <n v="46"/>
    <s v="Kogi"/>
    <x v="1"/>
    <x v="1"/>
    <x v="3"/>
    <x v="3"/>
    <n v="36"/>
    <x v="6"/>
    <x v="6"/>
    <x v="6"/>
    <x v="0"/>
    <n v="380000"/>
    <s v="GHC 3,648"/>
    <n v="61.59"/>
    <x v="1"/>
    <x v="1"/>
  </r>
  <r>
    <s v="CUST0047"/>
    <s v="Bala Christian"/>
    <x v="1"/>
    <n v="70"/>
    <s v="Delta"/>
    <x v="1"/>
    <x v="0"/>
    <x v="1"/>
    <x v="1"/>
    <n v="42"/>
    <x v="6"/>
    <x v="6"/>
    <x v="6"/>
    <x v="9"/>
    <n v="400000"/>
    <s v="GHC 3,840"/>
    <n v="158.63"/>
    <x v="1"/>
    <x v="1"/>
  </r>
  <r>
    <s v="CUST0049"/>
    <s v="Zainab Taylor"/>
    <x v="1"/>
    <n v="21"/>
    <s v="Enugu"/>
    <x v="2"/>
    <x v="1"/>
    <x v="1"/>
    <x v="1"/>
    <n v="34"/>
    <x v="10"/>
    <x v="9"/>
    <x v="9"/>
    <x v="16"/>
    <n v="60500"/>
    <s v="GHC 581"/>
    <n v="69.92"/>
    <x v="0"/>
    <x v="0"/>
  </r>
  <r>
    <s v="CUST0049"/>
    <s v="Zainab Taylor"/>
    <x v="1"/>
    <n v="21"/>
    <s v="Enugu"/>
    <x v="1"/>
    <x v="1"/>
    <x v="1"/>
    <x v="1"/>
    <n v="34"/>
    <x v="2"/>
    <x v="2"/>
    <x v="2"/>
    <x v="19"/>
    <n v="180000"/>
    <s v="GHC 1,728"/>
    <n v="134.19"/>
    <x v="0"/>
    <x v="0"/>
  </r>
  <r>
    <s v="CUST0050"/>
    <s v="Tega Stevens"/>
    <x v="1"/>
    <n v="68"/>
    <s v="Yobe"/>
    <x v="3"/>
    <x v="1"/>
    <x v="2"/>
    <x v="2"/>
    <n v="43"/>
    <x v="6"/>
    <x v="6"/>
    <x v="6"/>
    <x v="10"/>
    <n v="260000"/>
    <s v="GHC 2,496"/>
    <n v="194.05"/>
    <x v="0"/>
    <x v="2"/>
  </r>
  <r>
    <s v="CUST0050"/>
    <s v="Tega Stevens"/>
    <x v="1"/>
    <n v="68"/>
    <s v="Yobe"/>
    <x v="0"/>
    <x v="1"/>
    <x v="2"/>
    <x v="2"/>
    <n v="43"/>
    <x v="13"/>
    <x v="12"/>
    <x v="12"/>
    <x v="5"/>
    <n v="288000"/>
    <s v="GHC 2,765"/>
    <n v="131.69999999999999"/>
    <x v="0"/>
    <x v="2"/>
  </r>
  <r>
    <s v="CUST0052"/>
    <s v="Halima Johnston"/>
    <x v="1"/>
    <n v="36"/>
    <s v="Abia"/>
    <x v="2"/>
    <x v="0"/>
    <x v="4"/>
    <x v="4"/>
    <n v="36"/>
    <x v="4"/>
    <x v="4"/>
    <x v="4"/>
    <x v="6"/>
    <n v="5000"/>
    <s v="GHC 48"/>
    <n v="129.72"/>
    <x v="0"/>
    <x v="4"/>
  </r>
  <r>
    <s v="CUST0053"/>
    <s v="Grace Christensen"/>
    <x v="1"/>
    <n v="53"/>
    <s v="Zamfara"/>
    <x v="2"/>
    <x v="1"/>
    <x v="3"/>
    <x v="3"/>
    <n v="27"/>
    <x v="8"/>
    <x v="8"/>
    <x v="8"/>
    <x v="2"/>
    <n v="5950"/>
    <s v="GHC 57"/>
    <n v="184.41"/>
    <x v="0"/>
    <x v="0"/>
  </r>
  <r>
    <s v="CUST0056"/>
    <s v="Tega Daniels"/>
    <x v="1"/>
    <n v="28"/>
    <s v="Nasarawa"/>
    <x v="2"/>
    <x v="0"/>
    <x v="4"/>
    <x v="4"/>
    <n v="34"/>
    <x v="0"/>
    <x v="0"/>
    <x v="0"/>
    <x v="8"/>
    <n v="315000"/>
    <s v="GHC 3,024"/>
    <n v="156.41"/>
    <x v="1"/>
    <x v="1"/>
  </r>
  <r>
    <s v="CUST0056"/>
    <s v="Tega Daniels"/>
    <x v="1"/>
    <n v="28"/>
    <s v="Nasarawa"/>
    <x v="1"/>
    <x v="0"/>
    <x v="4"/>
    <x v="4"/>
    <n v="34"/>
    <x v="2"/>
    <x v="2"/>
    <x v="2"/>
    <x v="10"/>
    <n v="390000"/>
    <s v="GHC 3,744"/>
    <n v="124.84"/>
    <x v="1"/>
    <x v="1"/>
  </r>
  <r>
    <s v="CUST0057"/>
    <s v="Chinedu Davis"/>
    <x v="1"/>
    <n v="58"/>
    <s v="Adamawa"/>
    <x v="3"/>
    <x v="1"/>
    <x v="2"/>
    <x v="2"/>
    <n v="21"/>
    <x v="11"/>
    <x v="10"/>
    <x v="10"/>
    <x v="17"/>
    <n v="203000"/>
    <s v="GHC 1,949"/>
    <n v="149.47999999999999"/>
    <x v="0"/>
    <x v="2"/>
  </r>
  <r>
    <s v="CUST0065"/>
    <s v="Kunle Shaw"/>
    <x v="1"/>
    <n v="75"/>
    <s v="Abia"/>
    <x v="2"/>
    <x v="1"/>
    <x v="4"/>
    <x v="4"/>
    <n v="8"/>
    <x v="4"/>
    <x v="4"/>
    <x v="4"/>
    <x v="5"/>
    <n v="18000"/>
    <s v="GHC 173"/>
    <n v="47.34"/>
    <x v="1"/>
    <x v="1"/>
  </r>
  <r>
    <s v="CUST0065"/>
    <s v="Kunle Shaw"/>
    <x v="1"/>
    <n v="75"/>
    <s v="Abia"/>
    <x v="1"/>
    <x v="1"/>
    <x v="4"/>
    <x v="4"/>
    <n v="8"/>
    <x v="6"/>
    <x v="6"/>
    <x v="6"/>
    <x v="15"/>
    <n v="240000"/>
    <s v="GHC 2,304"/>
    <n v="78.03"/>
    <x v="1"/>
    <x v="1"/>
  </r>
  <r>
    <s v="CUST0067"/>
    <s v="Ejiro Smith"/>
    <x v="1"/>
    <n v="61"/>
    <s v="Oyo"/>
    <x v="1"/>
    <x v="1"/>
    <x v="4"/>
    <x v="4"/>
    <n v="18"/>
    <x v="6"/>
    <x v="6"/>
    <x v="6"/>
    <x v="9"/>
    <n v="400000"/>
    <s v="GHC 3,840"/>
    <n v="128.52000000000001"/>
    <x v="1"/>
    <x v="1"/>
  </r>
  <r>
    <s v="CUST0067"/>
    <s v="Ejiro Smith"/>
    <x v="1"/>
    <n v="61"/>
    <s v="Oyo"/>
    <x v="3"/>
    <x v="1"/>
    <x v="4"/>
    <x v="4"/>
    <n v="18"/>
    <x v="9"/>
    <x v="1"/>
    <x v="1"/>
    <x v="16"/>
    <n v="99000"/>
    <s v="GHC 950"/>
    <n v="10.59"/>
    <x v="1"/>
    <x v="1"/>
  </r>
  <r>
    <s v="CUST0068"/>
    <s v="Halima Anderson"/>
    <x v="1"/>
    <n v="32"/>
    <s v="Ondo"/>
    <x v="3"/>
    <x v="0"/>
    <x v="2"/>
    <x v="2"/>
    <n v="54"/>
    <x v="2"/>
    <x v="2"/>
    <x v="2"/>
    <x v="9"/>
    <n v="600000"/>
    <s v="GHC 5,760"/>
    <n v="157.83000000000001"/>
    <x v="0"/>
    <x v="4"/>
  </r>
  <r>
    <s v="CUST0070"/>
    <s v="Ese Obrien"/>
    <x v="1"/>
    <n v="18"/>
    <s v="Enugu"/>
    <x v="0"/>
    <x v="1"/>
    <x v="3"/>
    <x v="3"/>
    <n v="4"/>
    <x v="3"/>
    <x v="3"/>
    <x v="3"/>
    <x v="7"/>
    <n v="18000"/>
    <s v="GHC 173"/>
    <n v="102.89"/>
    <x v="1"/>
    <x v="1"/>
  </r>
  <r>
    <s v="CUST0073"/>
    <s v="Ese Flowers"/>
    <x v="1"/>
    <n v="64"/>
    <s v="Bauchi"/>
    <x v="2"/>
    <x v="1"/>
    <x v="4"/>
    <x v="4"/>
    <n v="30"/>
    <x v="0"/>
    <x v="0"/>
    <x v="0"/>
    <x v="4"/>
    <n v="280000"/>
    <s v="GHC 2,688"/>
    <n v="90.59"/>
    <x v="1"/>
    <x v="1"/>
  </r>
  <r>
    <s v="CUST0075"/>
    <s v="Tega Medina"/>
    <x v="1"/>
    <n v="31"/>
    <s v="Kogi"/>
    <x v="3"/>
    <x v="1"/>
    <x v="4"/>
    <x v="4"/>
    <n v="56"/>
    <x v="11"/>
    <x v="10"/>
    <x v="10"/>
    <x v="1"/>
    <n v="232000"/>
    <s v="GHC 2,227"/>
    <n v="31.37"/>
    <x v="1"/>
    <x v="1"/>
  </r>
  <r>
    <s v="CUST0075"/>
    <s v="Tega Medina"/>
    <x v="1"/>
    <n v="31"/>
    <s v="Kogi"/>
    <x v="0"/>
    <x v="1"/>
    <x v="4"/>
    <x v="4"/>
    <n v="56"/>
    <x v="3"/>
    <x v="3"/>
    <x v="3"/>
    <x v="15"/>
    <n v="54000"/>
    <s v="GHC 518"/>
    <n v="169.53"/>
    <x v="1"/>
    <x v="1"/>
  </r>
  <r>
    <s v="CUST0075"/>
    <s v="Tega Medina"/>
    <x v="1"/>
    <n v="31"/>
    <s v="Kogi"/>
    <x v="1"/>
    <x v="1"/>
    <x v="4"/>
    <x v="4"/>
    <n v="56"/>
    <x v="15"/>
    <x v="14"/>
    <x v="14"/>
    <x v="8"/>
    <n v="216000"/>
    <s v="GHC 2,074"/>
    <n v="73.83"/>
    <x v="1"/>
    <x v="1"/>
  </r>
  <r>
    <s v="CUST0076"/>
    <s v="Nura Mcneil"/>
    <x v="1"/>
    <n v="70"/>
    <s v="Kano"/>
    <x v="3"/>
    <x v="1"/>
    <x v="1"/>
    <x v="1"/>
    <n v="2"/>
    <x v="9"/>
    <x v="1"/>
    <x v="1"/>
    <x v="6"/>
    <n v="45000"/>
    <s v="GHC 432"/>
    <n v="36.69"/>
    <x v="1"/>
    <x v="1"/>
  </r>
  <r>
    <s v="CUST0076"/>
    <s v="Nura Mcneil"/>
    <x v="1"/>
    <n v="70"/>
    <s v="Kano"/>
    <x v="0"/>
    <x v="1"/>
    <x v="1"/>
    <x v="1"/>
    <n v="2"/>
    <x v="0"/>
    <x v="0"/>
    <x v="0"/>
    <x v="12"/>
    <n v="35000"/>
    <s v="GHC 336"/>
    <n v="14.38"/>
    <x v="1"/>
    <x v="1"/>
  </r>
  <r>
    <s v="CUST0080"/>
    <s v="Kunle Williams"/>
    <x v="1"/>
    <n v="66"/>
    <s v="Rivers"/>
    <x v="2"/>
    <x v="1"/>
    <x v="4"/>
    <x v="4"/>
    <n v="2"/>
    <x v="20"/>
    <x v="19"/>
    <x v="19"/>
    <x v="10"/>
    <n v="97500"/>
    <s v="GHC 936"/>
    <n v="58.26"/>
    <x v="1"/>
    <x v="1"/>
  </r>
  <r>
    <s v="CUST0080"/>
    <s v="Kunle Williams"/>
    <x v="1"/>
    <n v="66"/>
    <s v="Rivers"/>
    <x v="3"/>
    <x v="1"/>
    <x v="4"/>
    <x v="4"/>
    <n v="2"/>
    <x v="9"/>
    <x v="1"/>
    <x v="1"/>
    <x v="19"/>
    <n v="54000"/>
    <s v="GHC 518"/>
    <n v="193.26"/>
    <x v="1"/>
    <x v="1"/>
  </r>
  <r>
    <s v="CUST0080"/>
    <s v="Kunle Williams"/>
    <x v="1"/>
    <n v="66"/>
    <s v="Rivers"/>
    <x v="0"/>
    <x v="1"/>
    <x v="4"/>
    <x v="4"/>
    <n v="2"/>
    <x v="0"/>
    <x v="0"/>
    <x v="0"/>
    <x v="15"/>
    <n v="420000"/>
    <s v="GHC 4,032"/>
    <n v="166.49"/>
    <x v="1"/>
    <x v="1"/>
  </r>
  <r>
    <s v="CUST0081"/>
    <s v="Chinedu Ortiz"/>
    <x v="1"/>
    <n v="71"/>
    <s v="Anambra"/>
    <x v="3"/>
    <x v="0"/>
    <x v="2"/>
    <x v="2"/>
    <n v="28"/>
    <x v="7"/>
    <x v="7"/>
    <x v="7"/>
    <x v="11"/>
    <n v="75000"/>
    <s v="GHC 720"/>
    <n v="155.93"/>
    <x v="0"/>
    <x v="4"/>
  </r>
  <r>
    <s v="CUST0081"/>
    <s v="Chinedu Ortiz"/>
    <x v="1"/>
    <n v="71"/>
    <s v="Anambra"/>
    <x v="1"/>
    <x v="0"/>
    <x v="2"/>
    <x v="2"/>
    <n v="28"/>
    <x v="15"/>
    <x v="14"/>
    <x v="14"/>
    <x v="2"/>
    <n v="408000"/>
    <s v="GHC 3,917"/>
    <n v="126.83"/>
    <x v="0"/>
    <x v="4"/>
  </r>
  <r>
    <s v="CUST0082"/>
    <s v="Michael Ortiz"/>
    <x v="1"/>
    <n v="40"/>
    <s v="Ekiti"/>
    <x v="0"/>
    <x v="1"/>
    <x v="0"/>
    <x v="0"/>
    <n v="47"/>
    <x v="3"/>
    <x v="3"/>
    <x v="3"/>
    <x v="11"/>
    <n v="13500"/>
    <s v="GHC 130"/>
    <n v="152.16"/>
    <x v="0"/>
    <x v="7"/>
  </r>
  <r>
    <s v="CUST0085"/>
    <s v="Alabo Turner"/>
    <x v="1"/>
    <n v="40"/>
    <s v="Niger"/>
    <x v="1"/>
    <x v="1"/>
    <x v="4"/>
    <x v="4"/>
    <n v="33"/>
    <x v="6"/>
    <x v="6"/>
    <x v="6"/>
    <x v="14"/>
    <n v="300000"/>
    <s v="GHC 2,880"/>
    <n v="8.31"/>
    <x v="1"/>
    <x v="1"/>
  </r>
  <r>
    <s v="CUST0085"/>
    <s v="Alabo Turner"/>
    <x v="1"/>
    <n v="40"/>
    <s v="Niger"/>
    <x v="3"/>
    <x v="1"/>
    <x v="4"/>
    <x v="4"/>
    <n v="33"/>
    <x v="12"/>
    <x v="11"/>
    <x v="11"/>
    <x v="9"/>
    <n v="3000000"/>
    <s v="GHC 28,800"/>
    <n v="105.05"/>
    <x v="1"/>
    <x v="1"/>
  </r>
  <r>
    <s v="CUST0086"/>
    <s v="Amina Rivas"/>
    <x v="1"/>
    <n v="62"/>
    <s v="Gombe"/>
    <x v="3"/>
    <x v="1"/>
    <x v="1"/>
    <x v="1"/>
    <n v="25"/>
    <x v="6"/>
    <x v="6"/>
    <x v="6"/>
    <x v="5"/>
    <n v="360000"/>
    <s v="GHC 3,456"/>
    <n v="66.27"/>
    <x v="1"/>
    <x v="1"/>
  </r>
  <r>
    <s v="CUST0089"/>
    <s v="Michael Schultz"/>
    <x v="1"/>
    <n v="20"/>
    <s v="Bayelsa"/>
    <x v="0"/>
    <x v="0"/>
    <x v="0"/>
    <x v="0"/>
    <n v="39"/>
    <x v="13"/>
    <x v="12"/>
    <x v="12"/>
    <x v="4"/>
    <n v="128000"/>
    <s v="GHC 1,229"/>
    <n v="82.47"/>
    <x v="0"/>
    <x v="4"/>
  </r>
  <r>
    <s v="CUST0089"/>
    <s v="Michael Schultz"/>
    <x v="1"/>
    <n v="20"/>
    <s v="Bayelsa"/>
    <x v="3"/>
    <x v="0"/>
    <x v="0"/>
    <x v="0"/>
    <n v="39"/>
    <x v="12"/>
    <x v="11"/>
    <x v="11"/>
    <x v="14"/>
    <n v="2250000"/>
    <s v="GHC 21,600"/>
    <n v="122.31"/>
    <x v="0"/>
    <x v="4"/>
  </r>
  <r>
    <s v="CUST0089"/>
    <s v="Michael Schultz"/>
    <x v="1"/>
    <n v="20"/>
    <s v="Bayelsa"/>
    <x v="2"/>
    <x v="0"/>
    <x v="0"/>
    <x v="0"/>
    <n v="39"/>
    <x v="8"/>
    <x v="8"/>
    <x v="8"/>
    <x v="3"/>
    <n v="3500"/>
    <s v="GHC 34"/>
    <n v="107.04"/>
    <x v="0"/>
    <x v="4"/>
  </r>
  <r>
    <s v="CUST0091"/>
    <s v="Ngozi Fox"/>
    <x v="1"/>
    <n v="31"/>
    <s v="Cross River"/>
    <x v="0"/>
    <x v="0"/>
    <x v="1"/>
    <x v="1"/>
    <n v="49"/>
    <x v="3"/>
    <x v="3"/>
    <x v="3"/>
    <x v="15"/>
    <n v="54000"/>
    <s v="GHC 518"/>
    <n v="163.43"/>
    <x v="1"/>
    <x v="1"/>
  </r>
  <r>
    <s v="CUST0091"/>
    <s v="Ngozi Fox"/>
    <x v="1"/>
    <n v="31"/>
    <s v="Cross River"/>
    <x v="2"/>
    <x v="0"/>
    <x v="1"/>
    <x v="1"/>
    <n v="49"/>
    <x v="5"/>
    <x v="5"/>
    <x v="5"/>
    <x v="10"/>
    <n v="11700"/>
    <s v="GHC 112"/>
    <n v="83.27"/>
    <x v="1"/>
    <x v="1"/>
  </r>
  <r>
    <s v="CUST0091"/>
    <s v="Ngozi Fox"/>
    <x v="1"/>
    <n v="31"/>
    <s v="Cross River"/>
    <x v="1"/>
    <x v="0"/>
    <x v="1"/>
    <x v="1"/>
    <n v="49"/>
    <x v="15"/>
    <x v="14"/>
    <x v="14"/>
    <x v="10"/>
    <n v="312000"/>
    <s v="GHC 2,995"/>
    <n v="75.11"/>
    <x v="1"/>
    <x v="1"/>
  </r>
  <r>
    <s v="CUST0094"/>
    <s v="Maryam Tucker"/>
    <x v="1"/>
    <n v="31"/>
    <s v="Oyo"/>
    <x v="1"/>
    <x v="0"/>
    <x v="4"/>
    <x v="4"/>
    <n v="27"/>
    <x v="6"/>
    <x v="6"/>
    <x v="6"/>
    <x v="12"/>
    <n v="20000"/>
    <s v="GHC 192"/>
    <n v="58.61"/>
    <x v="0"/>
    <x v="3"/>
  </r>
  <r>
    <s v="CUST0094"/>
    <s v="Maryam Tucker"/>
    <x v="1"/>
    <n v="31"/>
    <s v="Oyo"/>
    <x v="3"/>
    <x v="0"/>
    <x v="4"/>
    <x v="4"/>
    <n v="27"/>
    <x v="7"/>
    <x v="7"/>
    <x v="7"/>
    <x v="17"/>
    <n v="350000"/>
    <s v="GHC 3,360"/>
    <n v="48.49"/>
    <x v="0"/>
    <x v="3"/>
  </r>
  <r>
    <s v="CUST0094"/>
    <s v="Maryam Tucker"/>
    <x v="1"/>
    <n v="31"/>
    <s v="Oyo"/>
    <x v="2"/>
    <x v="0"/>
    <x v="4"/>
    <x v="4"/>
    <n v="27"/>
    <x v="18"/>
    <x v="17"/>
    <x v="17"/>
    <x v="11"/>
    <n v="1800"/>
    <s v="GHC 17"/>
    <n v="133.04"/>
    <x v="0"/>
    <x v="3"/>
  </r>
  <r>
    <s v="CUST0095"/>
    <s v="Sarah James"/>
    <x v="1"/>
    <n v="62"/>
    <s v="Kaduna"/>
    <x v="3"/>
    <x v="0"/>
    <x v="4"/>
    <x v="4"/>
    <n v="25"/>
    <x v="9"/>
    <x v="1"/>
    <x v="1"/>
    <x v="11"/>
    <n v="27000"/>
    <s v="GHC 259"/>
    <n v="71.739999999999995"/>
    <x v="1"/>
    <x v="1"/>
  </r>
  <r>
    <s v="CUST0095"/>
    <s v="Sarah James"/>
    <x v="1"/>
    <n v="62"/>
    <s v="Kaduna"/>
    <x v="2"/>
    <x v="0"/>
    <x v="4"/>
    <x v="4"/>
    <n v="25"/>
    <x v="17"/>
    <x v="16"/>
    <x v="16"/>
    <x v="7"/>
    <n v="14000"/>
    <s v="GHC 134"/>
    <n v="48.6"/>
    <x v="1"/>
    <x v="1"/>
  </r>
  <r>
    <s v="CUST0097"/>
    <s v="Ese Perez"/>
    <x v="1"/>
    <n v="55"/>
    <s v="Zamfara"/>
    <x v="3"/>
    <x v="1"/>
    <x v="1"/>
    <x v="1"/>
    <n v="53"/>
    <x v="7"/>
    <x v="7"/>
    <x v="7"/>
    <x v="18"/>
    <n v="50000"/>
    <s v="GHC 480"/>
    <n v="172.5"/>
    <x v="0"/>
    <x v="6"/>
  </r>
  <r>
    <s v="CUST0098"/>
    <s v="Tega Murray"/>
    <x v="1"/>
    <n v="50"/>
    <s v="Delta"/>
    <x v="3"/>
    <x v="1"/>
    <x v="3"/>
    <x v="3"/>
    <n v="28"/>
    <x v="12"/>
    <x v="11"/>
    <x v="11"/>
    <x v="15"/>
    <n v="1800000"/>
    <s v="GHC 17,280"/>
    <n v="138.57"/>
    <x v="1"/>
    <x v="1"/>
  </r>
  <r>
    <s v="CUST0098"/>
    <s v="Tega Murray"/>
    <x v="1"/>
    <n v="50"/>
    <s v="Delta"/>
    <x v="1"/>
    <x v="1"/>
    <x v="3"/>
    <x v="3"/>
    <n v="28"/>
    <x v="15"/>
    <x v="14"/>
    <x v="14"/>
    <x v="11"/>
    <n v="72000"/>
    <s v="GHC 691"/>
    <n v="53.71"/>
    <x v="1"/>
    <x v="1"/>
  </r>
  <r>
    <s v="CUST0100"/>
    <s v="Kunle Davis"/>
    <x v="1"/>
    <n v="67"/>
    <s v="Gombe"/>
    <x v="1"/>
    <x v="0"/>
    <x v="2"/>
    <x v="2"/>
    <n v="2"/>
    <x v="9"/>
    <x v="1"/>
    <x v="1"/>
    <x v="15"/>
    <n v="108000"/>
    <s v="GHC 1,037"/>
    <n v="47.58"/>
    <x v="1"/>
    <x v="1"/>
  </r>
  <r>
    <s v="CUST0100"/>
    <s v="Kunle Davis"/>
    <x v="1"/>
    <n v="67"/>
    <s v="Gombe"/>
    <x v="2"/>
    <x v="0"/>
    <x v="2"/>
    <x v="2"/>
    <n v="2"/>
    <x v="17"/>
    <x v="16"/>
    <x v="16"/>
    <x v="0"/>
    <n v="66500"/>
    <s v="GHC 638"/>
    <n v="76.88"/>
    <x v="1"/>
    <x v="1"/>
  </r>
  <r>
    <s v="CUST0101"/>
    <s v="Bola Brown"/>
    <x v="1"/>
    <n v="35"/>
    <s v="Nasarawa"/>
    <x v="3"/>
    <x v="1"/>
    <x v="4"/>
    <x v="4"/>
    <n v="24"/>
    <x v="15"/>
    <x v="14"/>
    <x v="14"/>
    <x v="7"/>
    <n v="96000"/>
    <s v="GHC 922"/>
    <n v="50.3"/>
    <x v="1"/>
    <x v="1"/>
  </r>
  <r>
    <s v="CUST0101"/>
    <s v="Bola Brown"/>
    <x v="1"/>
    <n v="35"/>
    <s v="Nasarawa"/>
    <x v="2"/>
    <x v="1"/>
    <x v="4"/>
    <x v="4"/>
    <n v="24"/>
    <x v="13"/>
    <x v="12"/>
    <x v="12"/>
    <x v="1"/>
    <n v="256000"/>
    <s v="GHC 2,458"/>
    <n v="147.27000000000001"/>
    <x v="1"/>
    <x v="1"/>
  </r>
  <r>
    <s v="CUST0101"/>
    <s v="Bola Brown"/>
    <x v="1"/>
    <n v="35"/>
    <s v="Nasarawa"/>
    <x v="2"/>
    <x v="1"/>
    <x v="4"/>
    <x v="4"/>
    <n v="24"/>
    <x v="19"/>
    <x v="18"/>
    <x v="18"/>
    <x v="5"/>
    <n v="117000"/>
    <s v="GHC 1,123"/>
    <n v="77.7"/>
    <x v="1"/>
    <x v="1"/>
  </r>
  <r>
    <s v="CUST0104"/>
    <s v="Zina Fischer"/>
    <x v="1"/>
    <n v="32"/>
    <s v="Katsina"/>
    <x v="1"/>
    <x v="0"/>
    <x v="3"/>
    <x v="3"/>
    <n v="20"/>
    <x v="2"/>
    <x v="2"/>
    <x v="2"/>
    <x v="14"/>
    <n v="450000"/>
    <s v="GHC 4,320"/>
    <n v="128.65"/>
    <x v="1"/>
    <x v="1"/>
  </r>
  <r>
    <s v="CUST0104"/>
    <s v="Zina Fischer"/>
    <x v="1"/>
    <n v="32"/>
    <s v="Katsina"/>
    <x v="2"/>
    <x v="0"/>
    <x v="3"/>
    <x v="3"/>
    <n v="20"/>
    <x v="10"/>
    <x v="9"/>
    <x v="9"/>
    <x v="15"/>
    <n v="66000"/>
    <s v="GHC 634"/>
    <n v="136.18"/>
    <x v="1"/>
    <x v="1"/>
  </r>
  <r>
    <s v="CUST0109"/>
    <s v="Tamuno Bates"/>
    <x v="1"/>
    <n v="32"/>
    <s v="Gombe"/>
    <x v="2"/>
    <x v="0"/>
    <x v="3"/>
    <x v="3"/>
    <n v="21"/>
    <x v="13"/>
    <x v="12"/>
    <x v="12"/>
    <x v="10"/>
    <n v="208000"/>
    <s v="GHC 1,997"/>
    <n v="10.6"/>
    <x v="0"/>
    <x v="3"/>
  </r>
  <r>
    <s v="CUST0111"/>
    <s v="Fatima Blevins"/>
    <x v="1"/>
    <n v="61"/>
    <s v="Oyo"/>
    <x v="2"/>
    <x v="0"/>
    <x v="2"/>
    <x v="2"/>
    <n v="19"/>
    <x v="4"/>
    <x v="4"/>
    <x v="4"/>
    <x v="8"/>
    <n v="9000"/>
    <s v="GHC 86"/>
    <n v="86.47"/>
    <x v="1"/>
    <x v="1"/>
  </r>
  <r>
    <s v="CUST0111"/>
    <s v="Fatima Blevins"/>
    <x v="1"/>
    <n v="61"/>
    <s v="Oyo"/>
    <x v="0"/>
    <x v="0"/>
    <x v="2"/>
    <x v="2"/>
    <n v="19"/>
    <x v="1"/>
    <x v="1"/>
    <x v="1"/>
    <x v="15"/>
    <n v="108000"/>
    <s v="GHC 1,037"/>
    <n v="152.88999999999999"/>
    <x v="1"/>
    <x v="1"/>
  </r>
  <r>
    <s v="CUST0111"/>
    <s v="Fatima Blevins"/>
    <x v="1"/>
    <n v="61"/>
    <s v="Oyo"/>
    <x v="1"/>
    <x v="0"/>
    <x v="2"/>
    <x v="2"/>
    <n v="19"/>
    <x v="9"/>
    <x v="1"/>
    <x v="1"/>
    <x v="0"/>
    <n v="171000"/>
    <s v="GHC 1,642"/>
    <n v="80.42"/>
    <x v="1"/>
    <x v="1"/>
  </r>
  <r>
    <s v="CUST0112"/>
    <s v="Bala Smith"/>
    <x v="1"/>
    <n v="62"/>
    <s v="Cross River"/>
    <x v="1"/>
    <x v="0"/>
    <x v="2"/>
    <x v="2"/>
    <n v="25"/>
    <x v="11"/>
    <x v="10"/>
    <x v="10"/>
    <x v="16"/>
    <n v="159500"/>
    <s v="GHC 1,531"/>
    <n v="74.95"/>
    <x v="0"/>
    <x v="0"/>
  </r>
  <r>
    <s v="CUST0112"/>
    <s v="Bala Smith"/>
    <x v="1"/>
    <n v="62"/>
    <s v="Cross River"/>
    <x v="2"/>
    <x v="0"/>
    <x v="2"/>
    <x v="2"/>
    <n v="25"/>
    <x v="19"/>
    <x v="18"/>
    <x v="18"/>
    <x v="6"/>
    <n v="32500"/>
    <s v="GHC 312"/>
    <n v="187.82"/>
    <x v="0"/>
    <x v="0"/>
  </r>
  <r>
    <s v="CUST0112"/>
    <s v="Bala Smith"/>
    <x v="1"/>
    <n v="62"/>
    <s v="Cross River"/>
    <x v="3"/>
    <x v="0"/>
    <x v="2"/>
    <x v="2"/>
    <n v="25"/>
    <x v="11"/>
    <x v="10"/>
    <x v="10"/>
    <x v="10"/>
    <n v="188500"/>
    <s v="GHC 1,810"/>
    <n v="120.69"/>
    <x v="0"/>
    <x v="0"/>
  </r>
  <r>
    <s v="CUST0114"/>
    <s v="Amina Todd"/>
    <x v="1"/>
    <n v="66"/>
    <s v="Abia"/>
    <x v="3"/>
    <x v="1"/>
    <x v="2"/>
    <x v="2"/>
    <n v="33"/>
    <x v="7"/>
    <x v="7"/>
    <x v="7"/>
    <x v="17"/>
    <n v="350000"/>
    <s v="GHC 3,360"/>
    <n v="134.91999999999999"/>
    <x v="0"/>
    <x v="4"/>
  </r>
  <r>
    <s v="CUST0115"/>
    <s v="Maryam Smith"/>
    <x v="1"/>
    <n v="19"/>
    <s v="Taraba"/>
    <x v="2"/>
    <x v="1"/>
    <x v="4"/>
    <x v="4"/>
    <n v="42"/>
    <x v="18"/>
    <x v="17"/>
    <x v="17"/>
    <x v="4"/>
    <n v="4800"/>
    <s v="GHC 46"/>
    <n v="164.42"/>
    <x v="1"/>
    <x v="1"/>
  </r>
  <r>
    <s v="CUST0121"/>
    <s v="Tunde Smith"/>
    <x v="1"/>
    <n v="36"/>
    <s v="Kogi"/>
    <x v="1"/>
    <x v="1"/>
    <x v="1"/>
    <x v="1"/>
    <n v="31"/>
    <x v="15"/>
    <x v="14"/>
    <x v="14"/>
    <x v="18"/>
    <n v="48000"/>
    <s v="GHC 461"/>
    <n v="147.87"/>
    <x v="1"/>
    <x v="1"/>
  </r>
  <r>
    <s v="CUST0121"/>
    <s v="Tunde Smith"/>
    <x v="1"/>
    <n v="36"/>
    <s v="Kogi"/>
    <x v="2"/>
    <x v="1"/>
    <x v="1"/>
    <x v="1"/>
    <n v="31"/>
    <x v="18"/>
    <x v="17"/>
    <x v="17"/>
    <x v="19"/>
    <n v="3600"/>
    <s v="GHC 35"/>
    <n v="83.87"/>
    <x v="1"/>
    <x v="1"/>
  </r>
  <r>
    <s v="CUST0121"/>
    <s v="Tunde Smith"/>
    <x v="1"/>
    <n v="36"/>
    <s v="Kogi"/>
    <x v="3"/>
    <x v="1"/>
    <x v="1"/>
    <x v="1"/>
    <n v="31"/>
    <x v="9"/>
    <x v="1"/>
    <x v="1"/>
    <x v="10"/>
    <n v="117000"/>
    <s v="GHC 1,123"/>
    <n v="199.44"/>
    <x v="1"/>
    <x v="1"/>
  </r>
  <r>
    <s v="CUST0123"/>
    <s v="Tega Chen"/>
    <x v="1"/>
    <n v="36"/>
    <s v="Sokoto"/>
    <x v="0"/>
    <x v="1"/>
    <x v="4"/>
    <x v="4"/>
    <n v="46"/>
    <x v="0"/>
    <x v="0"/>
    <x v="0"/>
    <x v="2"/>
    <n v="595000"/>
    <s v="GHC 5,712"/>
    <n v="165.48"/>
    <x v="1"/>
    <x v="1"/>
  </r>
  <r>
    <s v="CUST0123"/>
    <s v="Tega Chen"/>
    <x v="1"/>
    <n v="36"/>
    <s v="Sokoto"/>
    <x v="1"/>
    <x v="1"/>
    <x v="4"/>
    <x v="4"/>
    <n v="46"/>
    <x v="2"/>
    <x v="2"/>
    <x v="2"/>
    <x v="7"/>
    <n v="120000"/>
    <s v="GHC 1,152"/>
    <n v="17.8"/>
    <x v="1"/>
    <x v="1"/>
  </r>
  <r>
    <s v="CUST0124"/>
    <s v="Shehu Nguyen"/>
    <x v="1"/>
    <n v="33"/>
    <s v="Taraba"/>
    <x v="3"/>
    <x v="1"/>
    <x v="4"/>
    <x v="4"/>
    <n v="60"/>
    <x v="15"/>
    <x v="14"/>
    <x v="14"/>
    <x v="0"/>
    <n v="456000"/>
    <s v="GHC 4,378"/>
    <n v="116.7"/>
    <x v="0"/>
    <x v="5"/>
  </r>
  <r>
    <s v="CUST0124"/>
    <s v="Shehu Nguyen"/>
    <x v="1"/>
    <n v="33"/>
    <s v="Taraba"/>
    <x v="0"/>
    <x v="1"/>
    <x v="4"/>
    <x v="4"/>
    <n v="60"/>
    <x v="13"/>
    <x v="12"/>
    <x v="12"/>
    <x v="15"/>
    <n v="192000"/>
    <s v="GHC 1,843"/>
    <n v="52.68"/>
    <x v="0"/>
    <x v="5"/>
  </r>
  <r>
    <s v="CUST0125"/>
    <s v="Halima Aguilar"/>
    <x v="1"/>
    <n v="23"/>
    <s v="Delta"/>
    <x v="3"/>
    <x v="1"/>
    <x v="3"/>
    <x v="3"/>
    <n v="20"/>
    <x v="15"/>
    <x v="14"/>
    <x v="14"/>
    <x v="4"/>
    <n v="192000"/>
    <s v="GHC 1,843"/>
    <n v="73.83"/>
    <x v="1"/>
    <x v="1"/>
  </r>
  <r>
    <s v="CUST0125"/>
    <s v="Halima Aguilar"/>
    <x v="1"/>
    <n v="23"/>
    <s v="Delta"/>
    <x v="2"/>
    <x v="1"/>
    <x v="3"/>
    <x v="3"/>
    <n v="20"/>
    <x v="8"/>
    <x v="8"/>
    <x v="8"/>
    <x v="1"/>
    <n v="5600"/>
    <s v="GHC 54"/>
    <n v="191.49"/>
    <x v="1"/>
    <x v="1"/>
  </r>
  <r>
    <s v="CUST0125"/>
    <s v="Halima Aguilar"/>
    <x v="1"/>
    <n v="23"/>
    <s v="Delta"/>
    <x v="1"/>
    <x v="1"/>
    <x v="3"/>
    <x v="3"/>
    <n v="20"/>
    <x v="6"/>
    <x v="6"/>
    <x v="6"/>
    <x v="9"/>
    <n v="400000"/>
    <s v="GHC 3,840"/>
    <n v="91.27"/>
    <x v="1"/>
    <x v="1"/>
  </r>
  <r>
    <s v="CUST0126"/>
    <s v="Ejiro Ware"/>
    <x v="1"/>
    <n v="69"/>
    <s v="Taraba"/>
    <x v="2"/>
    <x v="0"/>
    <x v="2"/>
    <x v="2"/>
    <n v="49"/>
    <x v="19"/>
    <x v="18"/>
    <x v="18"/>
    <x v="11"/>
    <n v="19500"/>
    <s v="GHC 187"/>
    <n v="140.9"/>
    <x v="1"/>
    <x v="1"/>
  </r>
  <r>
    <s v="CUST0127"/>
    <s v="Ifeanyi Clayton"/>
    <x v="1"/>
    <n v="23"/>
    <s v="Zamfara"/>
    <x v="2"/>
    <x v="0"/>
    <x v="0"/>
    <x v="0"/>
    <n v="37"/>
    <x v="10"/>
    <x v="9"/>
    <x v="9"/>
    <x v="2"/>
    <n v="93500"/>
    <s v="GHC 898"/>
    <n v="18.64"/>
    <x v="1"/>
    <x v="1"/>
  </r>
  <r>
    <s v="CUST0127"/>
    <s v="Ifeanyi Clayton"/>
    <x v="1"/>
    <n v="23"/>
    <s v="Zamfara"/>
    <x v="1"/>
    <x v="0"/>
    <x v="0"/>
    <x v="0"/>
    <n v="37"/>
    <x v="11"/>
    <x v="10"/>
    <x v="10"/>
    <x v="14"/>
    <n v="217500"/>
    <s v="GHC 2,088"/>
    <n v="161.83000000000001"/>
    <x v="1"/>
    <x v="1"/>
  </r>
  <r>
    <s v="CUST0127"/>
    <s v="Ifeanyi Clayton"/>
    <x v="1"/>
    <n v="23"/>
    <s v="Zamfara"/>
    <x v="3"/>
    <x v="0"/>
    <x v="0"/>
    <x v="0"/>
    <n v="37"/>
    <x v="2"/>
    <x v="2"/>
    <x v="2"/>
    <x v="14"/>
    <n v="450000"/>
    <s v="GHC 4,320"/>
    <n v="102.89"/>
    <x v="1"/>
    <x v="1"/>
  </r>
  <r>
    <s v="CUST0129"/>
    <s v="Shehu Lee"/>
    <x v="1"/>
    <n v="33"/>
    <s v="Kogi"/>
    <x v="2"/>
    <x v="1"/>
    <x v="3"/>
    <x v="3"/>
    <n v="58"/>
    <x v="19"/>
    <x v="18"/>
    <x v="18"/>
    <x v="15"/>
    <n v="78000"/>
    <s v="GHC 749"/>
    <n v="27.03"/>
    <x v="1"/>
    <x v="1"/>
  </r>
  <r>
    <s v="CUST0129"/>
    <s v="Shehu Lee"/>
    <x v="1"/>
    <n v="33"/>
    <s v="Kogi"/>
    <x v="1"/>
    <x v="1"/>
    <x v="3"/>
    <x v="3"/>
    <n v="58"/>
    <x v="9"/>
    <x v="1"/>
    <x v="1"/>
    <x v="5"/>
    <n v="162000"/>
    <s v="GHC 1,555"/>
    <n v="36.11"/>
    <x v="1"/>
    <x v="1"/>
  </r>
  <r>
    <s v="CUST0132"/>
    <s v="Nura Yang"/>
    <x v="1"/>
    <n v="56"/>
    <s v="Niger"/>
    <x v="1"/>
    <x v="0"/>
    <x v="2"/>
    <x v="2"/>
    <n v="20"/>
    <x v="15"/>
    <x v="14"/>
    <x v="14"/>
    <x v="19"/>
    <n v="144000"/>
    <s v="GHC 1,382"/>
    <n v="176"/>
    <x v="0"/>
    <x v="7"/>
  </r>
  <r>
    <s v="CUST0132"/>
    <s v="Nura Yang"/>
    <x v="1"/>
    <n v="56"/>
    <s v="Niger"/>
    <x v="3"/>
    <x v="0"/>
    <x v="2"/>
    <x v="2"/>
    <n v="20"/>
    <x v="16"/>
    <x v="15"/>
    <x v="15"/>
    <x v="18"/>
    <n v="150000"/>
    <s v="GHC 1,440"/>
    <n v="111.39"/>
    <x v="0"/>
    <x v="7"/>
  </r>
  <r>
    <s v="CUST0133"/>
    <s v="Oghene Cooper"/>
    <x v="1"/>
    <n v="64"/>
    <s v="Bauchi"/>
    <x v="2"/>
    <x v="1"/>
    <x v="3"/>
    <x v="3"/>
    <n v="45"/>
    <x v="8"/>
    <x v="8"/>
    <x v="8"/>
    <x v="3"/>
    <n v="3500"/>
    <s v="GHC 34"/>
    <n v="169.94"/>
    <x v="0"/>
    <x v="3"/>
  </r>
  <r>
    <s v="CUST0134"/>
    <s v="Obinna Branch"/>
    <x v="1"/>
    <n v="75"/>
    <s v="Oyo"/>
    <x v="1"/>
    <x v="1"/>
    <x v="3"/>
    <x v="3"/>
    <n v="27"/>
    <x v="2"/>
    <x v="2"/>
    <x v="2"/>
    <x v="13"/>
    <n v="210000"/>
    <s v="GHC 2,016"/>
    <n v="18.95"/>
    <x v="0"/>
    <x v="5"/>
  </r>
  <r>
    <s v="CUST0134"/>
    <s v="Obinna Branch"/>
    <x v="1"/>
    <n v="75"/>
    <s v="Oyo"/>
    <x v="0"/>
    <x v="1"/>
    <x v="3"/>
    <x v="3"/>
    <n v="27"/>
    <x v="13"/>
    <x v="12"/>
    <x v="12"/>
    <x v="9"/>
    <n v="320000"/>
    <s v="GHC 3,072"/>
    <n v="54.06"/>
    <x v="0"/>
    <x v="5"/>
  </r>
  <r>
    <s v="CUST0135"/>
    <s v="Bola Anderson"/>
    <x v="1"/>
    <n v="25"/>
    <s v="Benue"/>
    <x v="2"/>
    <x v="0"/>
    <x v="1"/>
    <x v="1"/>
    <n v="31"/>
    <x v="3"/>
    <x v="3"/>
    <x v="3"/>
    <x v="7"/>
    <n v="18000"/>
    <s v="GHC 173"/>
    <n v="192.43"/>
    <x v="1"/>
    <x v="1"/>
  </r>
  <r>
    <s v="CUST0136"/>
    <s v="John Hill"/>
    <x v="1"/>
    <n v="47"/>
    <s v="Ondo"/>
    <x v="2"/>
    <x v="1"/>
    <x v="2"/>
    <x v="2"/>
    <n v="59"/>
    <x v="19"/>
    <x v="18"/>
    <x v="18"/>
    <x v="3"/>
    <n v="65000"/>
    <s v="GHC 624"/>
    <n v="129.91999999999999"/>
    <x v="1"/>
    <x v="1"/>
  </r>
  <r>
    <s v="CUST0136"/>
    <s v="John Hill"/>
    <x v="1"/>
    <n v="47"/>
    <s v="Ondo"/>
    <x v="0"/>
    <x v="1"/>
    <x v="2"/>
    <x v="2"/>
    <n v="59"/>
    <x v="1"/>
    <x v="1"/>
    <x v="1"/>
    <x v="1"/>
    <n v="144000"/>
    <s v="GHC 1,382"/>
    <n v="72.25"/>
    <x v="1"/>
    <x v="1"/>
  </r>
  <r>
    <s v="CUST0137"/>
    <s v="Zina Singh"/>
    <x v="1"/>
    <n v="28"/>
    <s v="Taraba"/>
    <x v="0"/>
    <x v="1"/>
    <x v="1"/>
    <x v="1"/>
    <n v="59"/>
    <x v="3"/>
    <x v="3"/>
    <x v="3"/>
    <x v="5"/>
    <n v="81000"/>
    <s v="GHC 778"/>
    <n v="3.74"/>
    <x v="1"/>
    <x v="1"/>
  </r>
  <r>
    <s v="CUST0138"/>
    <s v="Ibim Brown"/>
    <x v="1"/>
    <n v="53"/>
    <s v="Plateau"/>
    <x v="2"/>
    <x v="0"/>
    <x v="3"/>
    <x v="3"/>
    <n v="22"/>
    <x v="19"/>
    <x v="18"/>
    <x v="18"/>
    <x v="16"/>
    <n v="71500"/>
    <s v="GHC 686"/>
    <n v="131.09"/>
    <x v="1"/>
    <x v="1"/>
  </r>
  <r>
    <s v="CUST0140"/>
    <s v="Amaka Vang"/>
    <x v="1"/>
    <n v="45"/>
    <s v="Kaduna"/>
    <x v="2"/>
    <x v="0"/>
    <x v="2"/>
    <x v="2"/>
    <n v="1"/>
    <x v="10"/>
    <x v="9"/>
    <x v="9"/>
    <x v="5"/>
    <n v="99000"/>
    <s v="GHC 950"/>
    <n v="3.64"/>
    <x v="1"/>
    <x v="1"/>
  </r>
  <r>
    <s v="CUST0142"/>
    <s v="Bala Hood"/>
    <x v="1"/>
    <n v="48"/>
    <s v="Ekiti"/>
    <x v="2"/>
    <x v="1"/>
    <x v="4"/>
    <x v="4"/>
    <n v="51"/>
    <x v="8"/>
    <x v="8"/>
    <x v="8"/>
    <x v="4"/>
    <n v="2800"/>
    <s v="GHC 27"/>
    <n v="198.05"/>
    <x v="1"/>
    <x v="1"/>
  </r>
  <r>
    <s v="CUST0142"/>
    <s v="Bala Hood"/>
    <x v="1"/>
    <n v="48"/>
    <s v="Ekiti"/>
    <x v="3"/>
    <x v="1"/>
    <x v="4"/>
    <x v="4"/>
    <n v="51"/>
    <x v="15"/>
    <x v="14"/>
    <x v="14"/>
    <x v="11"/>
    <n v="72000"/>
    <s v="GHC 691"/>
    <n v="136.97"/>
    <x v="1"/>
    <x v="1"/>
  </r>
  <r>
    <s v="CUST0143"/>
    <s v="Bola Brooks"/>
    <x v="1"/>
    <n v="27"/>
    <s v="Kebbi"/>
    <x v="2"/>
    <x v="1"/>
    <x v="4"/>
    <x v="4"/>
    <n v="25"/>
    <x v="0"/>
    <x v="0"/>
    <x v="0"/>
    <x v="16"/>
    <n v="385000"/>
    <s v="GHC 3,696"/>
    <n v="129.16"/>
    <x v="1"/>
    <x v="1"/>
  </r>
  <r>
    <s v="CUST0143"/>
    <s v="Bola Brooks"/>
    <x v="1"/>
    <n v="27"/>
    <s v="Kebbi"/>
    <x v="1"/>
    <x v="1"/>
    <x v="4"/>
    <x v="4"/>
    <n v="25"/>
    <x v="15"/>
    <x v="14"/>
    <x v="14"/>
    <x v="7"/>
    <n v="96000"/>
    <s v="GHC 922"/>
    <n v="195.48"/>
    <x v="1"/>
    <x v="1"/>
  </r>
  <r>
    <s v="CUST0143"/>
    <s v="Bola Brooks"/>
    <x v="1"/>
    <n v="27"/>
    <s v="Kebbi"/>
    <x v="2"/>
    <x v="1"/>
    <x v="4"/>
    <x v="4"/>
    <n v="25"/>
    <x v="19"/>
    <x v="18"/>
    <x v="18"/>
    <x v="4"/>
    <n v="52000"/>
    <s v="GHC 499"/>
    <n v="183.87"/>
    <x v="1"/>
    <x v="1"/>
  </r>
  <r>
    <s v="CUST0145"/>
    <s v="Halima Valencia"/>
    <x v="1"/>
    <n v="65"/>
    <s v="Adamawa"/>
    <x v="1"/>
    <x v="1"/>
    <x v="4"/>
    <x v="4"/>
    <n v="25"/>
    <x v="11"/>
    <x v="10"/>
    <x v="10"/>
    <x v="11"/>
    <n v="43500"/>
    <s v="GHC 418"/>
    <n v="46.81"/>
    <x v="1"/>
    <x v="1"/>
  </r>
  <r>
    <s v="CUST0145"/>
    <s v="Halima Valencia"/>
    <x v="1"/>
    <n v="65"/>
    <s v="Adamawa"/>
    <x v="2"/>
    <x v="1"/>
    <x v="4"/>
    <x v="4"/>
    <n v="25"/>
    <x v="17"/>
    <x v="16"/>
    <x v="16"/>
    <x v="9"/>
    <n v="70000"/>
    <s v="GHC 672"/>
    <n v="121.23"/>
    <x v="1"/>
    <x v="1"/>
  </r>
  <r>
    <s v="CUST0146"/>
    <s v="Tamuno Boyd"/>
    <x v="1"/>
    <n v="57"/>
    <s v="Kano"/>
    <x v="2"/>
    <x v="1"/>
    <x v="3"/>
    <x v="3"/>
    <n v="51"/>
    <x v="20"/>
    <x v="19"/>
    <x v="19"/>
    <x v="9"/>
    <n v="150000"/>
    <s v="GHC 1,440"/>
    <n v="17.600000000000001"/>
    <x v="0"/>
    <x v="0"/>
  </r>
  <r>
    <s v="CUST0146"/>
    <s v="Tamuno Boyd"/>
    <x v="1"/>
    <n v="57"/>
    <s v="Kano"/>
    <x v="1"/>
    <x v="1"/>
    <x v="3"/>
    <x v="3"/>
    <n v="51"/>
    <x v="2"/>
    <x v="2"/>
    <x v="2"/>
    <x v="11"/>
    <n v="90000"/>
    <s v="GHC 864"/>
    <n v="159.71"/>
    <x v="0"/>
    <x v="0"/>
  </r>
  <r>
    <s v="CUST0147"/>
    <s v="Chinedu Martinez"/>
    <x v="1"/>
    <n v="50"/>
    <s v="Plateau"/>
    <x v="1"/>
    <x v="1"/>
    <x v="3"/>
    <x v="3"/>
    <n v="46"/>
    <x v="9"/>
    <x v="1"/>
    <x v="1"/>
    <x v="14"/>
    <n v="135000"/>
    <s v="GHC 1,296"/>
    <n v="188.62"/>
    <x v="1"/>
    <x v="1"/>
  </r>
  <r>
    <s v="CUST0148"/>
    <s v="Ejiro Finley"/>
    <x v="1"/>
    <n v="50"/>
    <s v="Anambra"/>
    <x v="2"/>
    <x v="0"/>
    <x v="3"/>
    <x v="3"/>
    <n v="6"/>
    <x v="4"/>
    <x v="4"/>
    <x v="4"/>
    <x v="11"/>
    <n v="3000"/>
    <s v="GHC 29"/>
    <n v="71.11"/>
    <x v="1"/>
    <x v="1"/>
  </r>
  <r>
    <s v="CUST0148"/>
    <s v="Ejiro Finley"/>
    <x v="1"/>
    <n v="50"/>
    <s v="Anambra"/>
    <x v="1"/>
    <x v="0"/>
    <x v="3"/>
    <x v="3"/>
    <n v="6"/>
    <x v="15"/>
    <x v="14"/>
    <x v="14"/>
    <x v="16"/>
    <n v="264000"/>
    <s v="GHC 2,534"/>
    <n v="119.81"/>
    <x v="1"/>
    <x v="1"/>
  </r>
  <r>
    <s v="CUST0148"/>
    <s v="Ejiro Finley"/>
    <x v="1"/>
    <n v="50"/>
    <s v="Anambra"/>
    <x v="3"/>
    <x v="0"/>
    <x v="3"/>
    <x v="3"/>
    <n v="6"/>
    <x v="16"/>
    <x v="15"/>
    <x v="15"/>
    <x v="17"/>
    <n v="1050000"/>
    <s v="GHC 10,080"/>
    <n v="2.96"/>
    <x v="1"/>
    <x v="1"/>
  </r>
  <r>
    <s v="CUST0149"/>
    <s v="Omamuzo Levine"/>
    <x v="1"/>
    <n v="26"/>
    <s v="Imo"/>
    <x v="2"/>
    <x v="0"/>
    <x v="0"/>
    <x v="0"/>
    <n v="44"/>
    <x v="4"/>
    <x v="4"/>
    <x v="4"/>
    <x v="8"/>
    <n v="9000"/>
    <s v="GHC 86"/>
    <n v="33.86"/>
    <x v="0"/>
    <x v="7"/>
  </r>
  <r>
    <s v="CUST0149"/>
    <s v="Omamuzo Levine"/>
    <x v="1"/>
    <n v="26"/>
    <s v="Imo"/>
    <x v="1"/>
    <x v="0"/>
    <x v="0"/>
    <x v="0"/>
    <n v="44"/>
    <x v="11"/>
    <x v="10"/>
    <x v="10"/>
    <x v="11"/>
    <n v="43500"/>
    <s v="GHC 418"/>
    <n v="60.3"/>
    <x v="0"/>
    <x v="7"/>
  </r>
  <r>
    <s v="CUST0150"/>
    <s v="Ejiro Roman"/>
    <x v="1"/>
    <n v="48"/>
    <s v="Imo"/>
    <x v="2"/>
    <x v="1"/>
    <x v="3"/>
    <x v="3"/>
    <n v="39"/>
    <x v="17"/>
    <x v="16"/>
    <x v="16"/>
    <x v="10"/>
    <n v="45500"/>
    <s v="GHC 437"/>
    <n v="168.4"/>
    <x v="0"/>
    <x v="7"/>
  </r>
  <r>
    <s v="CUST0151"/>
    <s v="Tega Mendez"/>
    <x v="1"/>
    <n v="72"/>
    <s v="Bayelsa"/>
    <x v="0"/>
    <x v="1"/>
    <x v="1"/>
    <x v="1"/>
    <n v="53"/>
    <x v="3"/>
    <x v="3"/>
    <x v="3"/>
    <x v="16"/>
    <n v="49500"/>
    <s v="GHC 475"/>
    <n v="192.93"/>
    <x v="1"/>
    <x v="1"/>
  </r>
  <r>
    <s v="CUST0151"/>
    <s v="Tega Mendez"/>
    <x v="1"/>
    <n v="72"/>
    <s v="Bayelsa"/>
    <x v="2"/>
    <x v="1"/>
    <x v="1"/>
    <x v="1"/>
    <n v="53"/>
    <x v="14"/>
    <x v="13"/>
    <x v="13"/>
    <x v="1"/>
    <n v="8000"/>
    <s v="GHC 77"/>
    <n v="147.11000000000001"/>
    <x v="1"/>
    <x v="1"/>
  </r>
  <r>
    <s v="CUST0151"/>
    <s v="Tega Mendez"/>
    <x v="1"/>
    <n v="72"/>
    <s v="Bayelsa"/>
    <x v="3"/>
    <x v="1"/>
    <x v="1"/>
    <x v="1"/>
    <n v="53"/>
    <x v="11"/>
    <x v="10"/>
    <x v="10"/>
    <x v="8"/>
    <n v="130500"/>
    <s v="GHC 1,253"/>
    <n v="65.510000000000005"/>
    <x v="1"/>
    <x v="1"/>
  </r>
  <r>
    <s v="CUST0152"/>
    <s v="Tamuno Yang"/>
    <x v="1"/>
    <n v="62"/>
    <s v="Delta"/>
    <x v="0"/>
    <x v="0"/>
    <x v="2"/>
    <x v="2"/>
    <n v="38"/>
    <x v="1"/>
    <x v="1"/>
    <x v="1"/>
    <x v="11"/>
    <n v="27000"/>
    <s v="GHC 259"/>
    <n v="166.34"/>
    <x v="0"/>
    <x v="6"/>
  </r>
  <r>
    <s v="CUST0152"/>
    <s v="Tamuno Yang"/>
    <x v="1"/>
    <n v="62"/>
    <s v="Delta"/>
    <x v="2"/>
    <x v="0"/>
    <x v="2"/>
    <x v="2"/>
    <n v="38"/>
    <x v="20"/>
    <x v="19"/>
    <x v="19"/>
    <x v="6"/>
    <n v="37500"/>
    <s v="GHC 360"/>
    <n v="134.76"/>
    <x v="0"/>
    <x v="6"/>
  </r>
  <r>
    <s v="CUST0153"/>
    <s v="Maryam Williams"/>
    <x v="1"/>
    <n v="46"/>
    <s v="Edo"/>
    <x v="2"/>
    <x v="0"/>
    <x v="3"/>
    <x v="3"/>
    <n v="46"/>
    <x v="19"/>
    <x v="18"/>
    <x v="18"/>
    <x v="17"/>
    <n v="91000"/>
    <s v="GHC 874"/>
    <n v="184.74"/>
    <x v="0"/>
    <x v="0"/>
  </r>
  <r>
    <s v="CUST0153"/>
    <s v="Maryam Williams"/>
    <x v="1"/>
    <n v="46"/>
    <s v="Edo"/>
    <x v="3"/>
    <x v="0"/>
    <x v="3"/>
    <x v="3"/>
    <n v="46"/>
    <x v="9"/>
    <x v="1"/>
    <x v="1"/>
    <x v="15"/>
    <n v="108000"/>
    <s v="GHC 1,037"/>
    <n v="158.25"/>
    <x v="0"/>
    <x v="0"/>
  </r>
  <r>
    <s v="CUST0155"/>
    <s v="Ngozi Fowler"/>
    <x v="1"/>
    <n v="17"/>
    <s v="Anambra"/>
    <x v="0"/>
    <x v="1"/>
    <x v="3"/>
    <x v="3"/>
    <n v="15"/>
    <x v="3"/>
    <x v="3"/>
    <x v="3"/>
    <x v="3"/>
    <n v="45000"/>
    <s v="GHC 432"/>
    <n v="96.81"/>
    <x v="1"/>
    <x v="1"/>
  </r>
  <r>
    <s v="CUST0155"/>
    <s v="Ngozi Fowler"/>
    <x v="1"/>
    <n v="17"/>
    <s v="Anambra"/>
    <x v="2"/>
    <x v="1"/>
    <x v="3"/>
    <x v="3"/>
    <n v="15"/>
    <x v="10"/>
    <x v="9"/>
    <x v="9"/>
    <x v="11"/>
    <n v="16500"/>
    <s v="GHC 158"/>
    <n v="184.15"/>
    <x v="1"/>
    <x v="1"/>
  </r>
  <r>
    <s v="CUST0156"/>
    <s v="Ifeanyi Garcia"/>
    <x v="1"/>
    <n v="34"/>
    <s v="Ekiti"/>
    <x v="2"/>
    <x v="1"/>
    <x v="0"/>
    <x v="0"/>
    <n v="22"/>
    <x v="10"/>
    <x v="9"/>
    <x v="9"/>
    <x v="14"/>
    <n v="82500"/>
    <s v="GHC 792"/>
    <n v="144.54"/>
    <x v="1"/>
    <x v="1"/>
  </r>
  <r>
    <s v="CUST0156"/>
    <s v="Ifeanyi Garcia"/>
    <x v="1"/>
    <n v="34"/>
    <s v="Ekiti"/>
    <x v="1"/>
    <x v="1"/>
    <x v="0"/>
    <x v="0"/>
    <n v="22"/>
    <x v="2"/>
    <x v="2"/>
    <x v="2"/>
    <x v="18"/>
    <n v="60000"/>
    <s v="GHC 576"/>
    <n v="13.9"/>
    <x v="1"/>
    <x v="1"/>
  </r>
  <r>
    <s v="CUST0157"/>
    <s v="Ifeanyi Jimenez"/>
    <x v="1"/>
    <n v="18"/>
    <s v="Bayelsa"/>
    <x v="0"/>
    <x v="0"/>
    <x v="0"/>
    <x v="0"/>
    <n v="44"/>
    <x v="3"/>
    <x v="3"/>
    <x v="3"/>
    <x v="10"/>
    <n v="58500"/>
    <s v="GHC 562"/>
    <n v="46.76"/>
    <x v="1"/>
    <x v="1"/>
  </r>
  <r>
    <s v="CUST0157"/>
    <s v="Ifeanyi Jimenez"/>
    <x v="1"/>
    <n v="18"/>
    <s v="Bayelsa"/>
    <x v="2"/>
    <x v="0"/>
    <x v="0"/>
    <x v="0"/>
    <n v="44"/>
    <x v="18"/>
    <x v="17"/>
    <x v="17"/>
    <x v="17"/>
    <n v="8400"/>
    <s v="GHC 81"/>
    <n v="37.68"/>
    <x v="1"/>
    <x v="1"/>
  </r>
  <r>
    <s v="CUST0161"/>
    <s v="Michael Wilson"/>
    <x v="1"/>
    <n v="65"/>
    <s v="Kogi"/>
    <x v="0"/>
    <x v="0"/>
    <x v="3"/>
    <x v="3"/>
    <n v="37"/>
    <x v="0"/>
    <x v="0"/>
    <x v="0"/>
    <x v="19"/>
    <n v="210000"/>
    <s v="GHC 2,016"/>
    <n v="58.12"/>
    <x v="0"/>
    <x v="6"/>
  </r>
  <r>
    <s v="CUST0161"/>
    <s v="Michael Wilson"/>
    <x v="1"/>
    <n v="65"/>
    <s v="Kogi"/>
    <x v="3"/>
    <x v="0"/>
    <x v="3"/>
    <x v="3"/>
    <n v="37"/>
    <x v="7"/>
    <x v="7"/>
    <x v="7"/>
    <x v="9"/>
    <n v="500000"/>
    <s v="GHC 4,800"/>
    <n v="168.48"/>
    <x v="0"/>
    <x v="6"/>
  </r>
  <r>
    <s v="CUST0161"/>
    <s v="Michael Wilson"/>
    <x v="1"/>
    <n v="65"/>
    <s v="Kogi"/>
    <x v="1"/>
    <x v="0"/>
    <x v="3"/>
    <x v="3"/>
    <n v="37"/>
    <x v="9"/>
    <x v="1"/>
    <x v="1"/>
    <x v="12"/>
    <n v="9000"/>
    <s v="GHC 86"/>
    <n v="173.17"/>
    <x v="0"/>
    <x v="6"/>
  </r>
  <r>
    <s v="CUST0162"/>
    <s v="Grace Gallegos"/>
    <x v="1"/>
    <n v="33"/>
    <s v="Benue"/>
    <x v="2"/>
    <x v="1"/>
    <x v="3"/>
    <x v="3"/>
    <n v="36"/>
    <x v="18"/>
    <x v="17"/>
    <x v="17"/>
    <x v="12"/>
    <n v="600"/>
    <s v="GHC 6"/>
    <n v="16.989999999999998"/>
    <x v="1"/>
    <x v="1"/>
  </r>
  <r>
    <s v="CUST0162"/>
    <s v="Grace Gallegos"/>
    <x v="1"/>
    <n v="33"/>
    <s v="Benue"/>
    <x v="0"/>
    <x v="1"/>
    <x v="3"/>
    <x v="3"/>
    <n v="36"/>
    <x v="3"/>
    <x v="3"/>
    <x v="3"/>
    <x v="8"/>
    <n v="40500"/>
    <s v="GHC 389"/>
    <n v="58.77"/>
    <x v="1"/>
    <x v="1"/>
  </r>
  <r>
    <s v="CUST0163"/>
    <s v="Nura Jackson"/>
    <x v="1"/>
    <n v="52"/>
    <s v="Abuja (FCT)"/>
    <x v="1"/>
    <x v="1"/>
    <x v="2"/>
    <x v="2"/>
    <n v="37"/>
    <x v="15"/>
    <x v="14"/>
    <x v="14"/>
    <x v="18"/>
    <n v="48000"/>
    <s v="GHC 461"/>
    <n v="164.61"/>
    <x v="1"/>
    <x v="1"/>
  </r>
  <r>
    <s v="CUST0163"/>
    <s v="Nura Jackson"/>
    <x v="1"/>
    <n v="52"/>
    <s v="Abuja (FCT)"/>
    <x v="0"/>
    <x v="1"/>
    <x v="2"/>
    <x v="2"/>
    <n v="37"/>
    <x v="0"/>
    <x v="0"/>
    <x v="0"/>
    <x v="17"/>
    <n v="490000"/>
    <s v="GHC 4,704"/>
    <n v="109.5"/>
    <x v="1"/>
    <x v="1"/>
  </r>
  <r>
    <s v="CUST0163"/>
    <s v="Nura Jackson"/>
    <x v="1"/>
    <n v="52"/>
    <s v="Abuja (FCT)"/>
    <x v="3"/>
    <x v="1"/>
    <x v="2"/>
    <x v="2"/>
    <n v="37"/>
    <x v="6"/>
    <x v="6"/>
    <x v="6"/>
    <x v="4"/>
    <n v="160000"/>
    <s v="GHC 1,536"/>
    <n v="147.33000000000001"/>
    <x v="1"/>
    <x v="1"/>
  </r>
  <r>
    <s v="CUST0165"/>
    <s v="Oghene Allison"/>
    <x v="1"/>
    <n v="70"/>
    <s v="Abuja (FCT)"/>
    <x v="3"/>
    <x v="0"/>
    <x v="0"/>
    <x v="0"/>
    <n v="51"/>
    <x v="2"/>
    <x v="2"/>
    <x v="2"/>
    <x v="3"/>
    <n v="300000"/>
    <s v="GHC 2,880"/>
    <n v="65.069999999999993"/>
    <x v="1"/>
    <x v="1"/>
  </r>
  <r>
    <s v="CUST0165"/>
    <s v="Oghene Allison"/>
    <x v="1"/>
    <n v="70"/>
    <s v="Abuja (FCT)"/>
    <x v="2"/>
    <x v="0"/>
    <x v="0"/>
    <x v="0"/>
    <n v="51"/>
    <x v="14"/>
    <x v="13"/>
    <x v="13"/>
    <x v="2"/>
    <n v="8500"/>
    <s v="GHC 82"/>
    <n v="114.76"/>
    <x v="1"/>
    <x v="1"/>
  </r>
  <r>
    <s v="CUST0165"/>
    <s v="Oghene Allison"/>
    <x v="1"/>
    <n v="70"/>
    <s v="Abuja (FCT)"/>
    <x v="0"/>
    <x v="0"/>
    <x v="0"/>
    <x v="0"/>
    <n v="51"/>
    <x v="13"/>
    <x v="12"/>
    <x v="12"/>
    <x v="17"/>
    <n v="224000"/>
    <s v="GHC 2,150"/>
    <n v="27.55"/>
    <x v="1"/>
    <x v="1"/>
  </r>
  <r>
    <s v="CUST0166"/>
    <s v="Sade Suarez"/>
    <x v="1"/>
    <n v="51"/>
    <s v="Borno"/>
    <x v="2"/>
    <x v="0"/>
    <x v="1"/>
    <x v="1"/>
    <n v="16"/>
    <x v="14"/>
    <x v="13"/>
    <x v="13"/>
    <x v="10"/>
    <n v="6500"/>
    <s v="GHC 62"/>
    <n v="125.75"/>
    <x v="1"/>
    <x v="1"/>
  </r>
  <r>
    <s v="CUST0166"/>
    <s v="Sade Suarez"/>
    <x v="1"/>
    <n v="51"/>
    <s v="Borno"/>
    <x v="0"/>
    <x v="0"/>
    <x v="1"/>
    <x v="1"/>
    <n v="16"/>
    <x v="0"/>
    <x v="0"/>
    <x v="0"/>
    <x v="11"/>
    <n v="105000"/>
    <s v="GHC 1,008"/>
    <n v="15.57"/>
    <x v="1"/>
    <x v="1"/>
  </r>
  <r>
    <s v="CUST0166"/>
    <s v="Sade Suarez"/>
    <x v="1"/>
    <n v="51"/>
    <s v="Borno"/>
    <x v="1"/>
    <x v="0"/>
    <x v="1"/>
    <x v="1"/>
    <n v="16"/>
    <x v="11"/>
    <x v="10"/>
    <x v="10"/>
    <x v="8"/>
    <n v="130500"/>
    <s v="GHC 1,253"/>
    <n v="103.36"/>
    <x v="1"/>
    <x v="1"/>
  </r>
  <r>
    <s v="CUST0171"/>
    <s v="Maryam Dixon"/>
    <x v="1"/>
    <n v="33"/>
    <s v="Jigawa"/>
    <x v="0"/>
    <x v="0"/>
    <x v="4"/>
    <x v="4"/>
    <n v="42"/>
    <x v="0"/>
    <x v="0"/>
    <x v="0"/>
    <x v="13"/>
    <n v="245000"/>
    <s v="GHC 2,352"/>
    <n v="70.56"/>
    <x v="1"/>
    <x v="1"/>
  </r>
  <r>
    <s v="CUST0173"/>
    <s v="Maryam Soto"/>
    <x v="1"/>
    <n v="42"/>
    <s v="Bauchi"/>
    <x v="2"/>
    <x v="0"/>
    <x v="1"/>
    <x v="1"/>
    <n v="48"/>
    <x v="20"/>
    <x v="19"/>
    <x v="19"/>
    <x v="1"/>
    <n v="120000"/>
    <s v="GHC 1,152"/>
    <n v="22.99"/>
    <x v="1"/>
    <x v="1"/>
  </r>
  <r>
    <s v="CUST0174"/>
    <s v="Kunle Jones"/>
    <x v="1"/>
    <n v="17"/>
    <s v="Gombe"/>
    <x v="0"/>
    <x v="1"/>
    <x v="2"/>
    <x v="2"/>
    <n v="9"/>
    <x v="3"/>
    <x v="3"/>
    <x v="3"/>
    <x v="12"/>
    <n v="4500"/>
    <s v="GHC 43"/>
    <n v="117.68"/>
    <x v="1"/>
    <x v="1"/>
  </r>
  <r>
    <s v="CUST0174"/>
    <s v="Kunle Jones"/>
    <x v="1"/>
    <n v="17"/>
    <s v="Gombe"/>
    <x v="2"/>
    <x v="1"/>
    <x v="2"/>
    <x v="2"/>
    <n v="9"/>
    <x v="14"/>
    <x v="13"/>
    <x v="13"/>
    <x v="18"/>
    <n v="1000"/>
    <s v="GHC 10"/>
    <n v="43.54"/>
    <x v="1"/>
    <x v="1"/>
  </r>
  <r>
    <s v="CUST0175"/>
    <s v="Tamuno Patton"/>
    <x v="1"/>
    <n v="80"/>
    <s v="Cross River"/>
    <x v="2"/>
    <x v="1"/>
    <x v="4"/>
    <x v="4"/>
    <n v="28"/>
    <x v="1"/>
    <x v="1"/>
    <x v="1"/>
    <x v="13"/>
    <n v="63000"/>
    <s v="GHC 605"/>
    <n v="16.260000000000002"/>
    <x v="1"/>
    <x v="1"/>
  </r>
  <r>
    <s v="CUST0175"/>
    <s v="Tamuno Patton"/>
    <x v="1"/>
    <n v="80"/>
    <s v="Cross River"/>
    <x v="2"/>
    <x v="1"/>
    <x v="4"/>
    <x v="4"/>
    <n v="28"/>
    <x v="18"/>
    <x v="17"/>
    <x v="17"/>
    <x v="10"/>
    <n v="7800"/>
    <s v="GHC 75"/>
    <n v="107.51"/>
    <x v="1"/>
    <x v="1"/>
  </r>
  <r>
    <s v="CUST0175"/>
    <s v="Tamuno Patton"/>
    <x v="1"/>
    <n v="80"/>
    <s v="Cross River"/>
    <x v="1"/>
    <x v="1"/>
    <x v="4"/>
    <x v="4"/>
    <n v="28"/>
    <x v="15"/>
    <x v="14"/>
    <x v="14"/>
    <x v="11"/>
    <n v="72000"/>
    <s v="GHC 691"/>
    <n v="127.04"/>
    <x v="1"/>
    <x v="1"/>
  </r>
  <r>
    <s v="CUST0178"/>
    <s v="Ejiro Johnson"/>
    <x v="1"/>
    <n v="23"/>
    <s v="Yobe"/>
    <x v="1"/>
    <x v="0"/>
    <x v="1"/>
    <x v="1"/>
    <n v="24"/>
    <x v="9"/>
    <x v="1"/>
    <x v="1"/>
    <x v="12"/>
    <n v="9000"/>
    <s v="GHC 86"/>
    <n v="171.81"/>
    <x v="1"/>
    <x v="1"/>
  </r>
  <r>
    <s v="CUST0178"/>
    <s v="Ejiro Johnson"/>
    <x v="1"/>
    <n v="23"/>
    <s v="Yobe"/>
    <x v="2"/>
    <x v="0"/>
    <x v="1"/>
    <x v="1"/>
    <n v="24"/>
    <x v="8"/>
    <x v="8"/>
    <x v="8"/>
    <x v="15"/>
    <n v="4200"/>
    <s v="GHC 40"/>
    <n v="9.67"/>
    <x v="1"/>
    <x v="1"/>
  </r>
  <r>
    <s v="CUST0178"/>
    <s v="Ejiro Johnson"/>
    <x v="1"/>
    <n v="23"/>
    <s v="Yobe"/>
    <x v="3"/>
    <x v="0"/>
    <x v="1"/>
    <x v="1"/>
    <n v="24"/>
    <x v="16"/>
    <x v="15"/>
    <x v="15"/>
    <x v="19"/>
    <n v="450000"/>
    <s v="GHC 4,320"/>
    <n v="184.09"/>
    <x v="1"/>
    <x v="1"/>
  </r>
  <r>
    <s v="CUST0179"/>
    <s v="Bola Curtis"/>
    <x v="1"/>
    <n v="69"/>
    <s v="Osun"/>
    <x v="3"/>
    <x v="1"/>
    <x v="1"/>
    <x v="1"/>
    <n v="16"/>
    <x v="2"/>
    <x v="2"/>
    <x v="2"/>
    <x v="2"/>
    <n v="510000"/>
    <s v="GHC 4,896"/>
    <n v="45.03"/>
    <x v="0"/>
    <x v="2"/>
  </r>
  <r>
    <s v="CUST0179"/>
    <s v="Bola Curtis"/>
    <x v="1"/>
    <n v="69"/>
    <s v="Osun"/>
    <x v="1"/>
    <x v="1"/>
    <x v="1"/>
    <x v="1"/>
    <n v="16"/>
    <x v="9"/>
    <x v="1"/>
    <x v="1"/>
    <x v="11"/>
    <n v="27000"/>
    <s v="GHC 259"/>
    <n v="190.84"/>
    <x v="0"/>
    <x v="2"/>
  </r>
  <r>
    <s v="CUST0179"/>
    <s v="Bola Curtis"/>
    <x v="1"/>
    <n v="69"/>
    <s v="Osun"/>
    <x v="2"/>
    <x v="1"/>
    <x v="1"/>
    <x v="1"/>
    <n v="16"/>
    <x v="10"/>
    <x v="9"/>
    <x v="9"/>
    <x v="3"/>
    <n v="55000"/>
    <s v="GHC 528"/>
    <n v="173.27"/>
    <x v="0"/>
    <x v="2"/>
  </r>
  <r>
    <s v="CUST0180"/>
    <s v="Ese Haley"/>
    <x v="1"/>
    <n v="27"/>
    <s v="Sokoto"/>
    <x v="2"/>
    <x v="0"/>
    <x v="1"/>
    <x v="1"/>
    <n v="24"/>
    <x v="1"/>
    <x v="1"/>
    <x v="1"/>
    <x v="1"/>
    <n v="144000"/>
    <s v="GHC 1,382"/>
    <n v="118.54"/>
    <x v="1"/>
    <x v="1"/>
  </r>
  <r>
    <s v="CUST0180"/>
    <s v="Ese Haley"/>
    <x v="1"/>
    <n v="27"/>
    <s v="Sokoto"/>
    <x v="2"/>
    <x v="0"/>
    <x v="1"/>
    <x v="1"/>
    <n v="24"/>
    <x v="8"/>
    <x v="8"/>
    <x v="8"/>
    <x v="5"/>
    <n v="6300"/>
    <s v="GHC 60"/>
    <n v="146.63"/>
    <x v="1"/>
    <x v="1"/>
  </r>
  <r>
    <s v="CUST0181"/>
    <s v="Halima Walker"/>
    <x v="1"/>
    <n v="35"/>
    <s v="Lagos"/>
    <x v="1"/>
    <x v="1"/>
    <x v="2"/>
    <x v="2"/>
    <n v="2"/>
    <x v="11"/>
    <x v="10"/>
    <x v="10"/>
    <x v="3"/>
    <n v="145000"/>
    <s v="GHC 1,392"/>
    <n v="169.88"/>
    <x v="1"/>
    <x v="1"/>
  </r>
  <r>
    <s v="CUST0181"/>
    <s v="Halima Walker"/>
    <x v="1"/>
    <n v="35"/>
    <s v="Lagos"/>
    <x v="0"/>
    <x v="1"/>
    <x v="2"/>
    <x v="2"/>
    <n v="2"/>
    <x v="13"/>
    <x v="12"/>
    <x v="12"/>
    <x v="4"/>
    <n v="128000"/>
    <s v="GHC 1,229"/>
    <n v="41.44"/>
    <x v="1"/>
    <x v="1"/>
  </r>
  <r>
    <s v="CUST0181"/>
    <s v="Halima Walker"/>
    <x v="1"/>
    <n v="35"/>
    <s v="Lagos"/>
    <x v="2"/>
    <x v="1"/>
    <x v="2"/>
    <x v="2"/>
    <n v="2"/>
    <x v="20"/>
    <x v="19"/>
    <x v="19"/>
    <x v="18"/>
    <n v="15000"/>
    <s v="GHC 144"/>
    <n v="98.66"/>
    <x v="1"/>
    <x v="1"/>
  </r>
  <r>
    <s v="CUST0182"/>
    <s v="Obinna Mills"/>
    <x v="1"/>
    <n v="51"/>
    <s v="Katsina"/>
    <x v="2"/>
    <x v="0"/>
    <x v="2"/>
    <x v="2"/>
    <n v="59"/>
    <x v="4"/>
    <x v="4"/>
    <x v="4"/>
    <x v="2"/>
    <n v="17000"/>
    <s v="GHC 163"/>
    <n v="116.36"/>
    <x v="1"/>
    <x v="1"/>
  </r>
  <r>
    <s v="CUST0182"/>
    <s v="Obinna Mills"/>
    <x v="1"/>
    <n v="51"/>
    <s v="Katsina"/>
    <x v="3"/>
    <x v="0"/>
    <x v="2"/>
    <x v="2"/>
    <n v="59"/>
    <x v="2"/>
    <x v="2"/>
    <x v="2"/>
    <x v="10"/>
    <n v="390000"/>
    <s v="GHC 3,744"/>
    <n v="127.62"/>
    <x v="1"/>
    <x v="1"/>
  </r>
  <r>
    <s v="CUST0184"/>
    <s v="Ngozi Webb"/>
    <x v="1"/>
    <n v="35"/>
    <s v="Anambra"/>
    <x v="3"/>
    <x v="0"/>
    <x v="1"/>
    <x v="1"/>
    <n v="29"/>
    <x v="15"/>
    <x v="14"/>
    <x v="14"/>
    <x v="7"/>
    <n v="96000"/>
    <s v="GHC 922"/>
    <n v="92.94"/>
    <x v="1"/>
    <x v="1"/>
  </r>
  <r>
    <s v="CUST0184"/>
    <s v="Ngozi Webb"/>
    <x v="1"/>
    <n v="35"/>
    <s v="Anambra"/>
    <x v="1"/>
    <x v="0"/>
    <x v="1"/>
    <x v="1"/>
    <n v="29"/>
    <x v="9"/>
    <x v="1"/>
    <x v="1"/>
    <x v="3"/>
    <n v="90000"/>
    <s v="GHC 864"/>
    <n v="31.94"/>
    <x v="1"/>
    <x v="1"/>
  </r>
  <r>
    <s v="CUST0184"/>
    <s v="Ngozi Webb"/>
    <x v="1"/>
    <n v="35"/>
    <s v="Anambra"/>
    <x v="2"/>
    <x v="0"/>
    <x v="1"/>
    <x v="1"/>
    <n v="29"/>
    <x v="13"/>
    <x v="12"/>
    <x v="12"/>
    <x v="16"/>
    <n v="176000"/>
    <s v="GHC 1,690"/>
    <n v="43.4"/>
    <x v="1"/>
    <x v="1"/>
  </r>
  <r>
    <s v="CUST0186"/>
    <s v="Halima Harrison"/>
    <x v="1"/>
    <n v="28"/>
    <s v="Sokoto"/>
    <x v="0"/>
    <x v="0"/>
    <x v="4"/>
    <x v="4"/>
    <n v="52"/>
    <x v="3"/>
    <x v="3"/>
    <x v="3"/>
    <x v="15"/>
    <n v="54000"/>
    <s v="GHC 518"/>
    <n v="164.82"/>
    <x v="0"/>
    <x v="4"/>
  </r>
  <r>
    <s v="CUST0187"/>
    <s v="Chinedu Brown"/>
    <x v="1"/>
    <n v="49"/>
    <s v="Kaduna"/>
    <x v="3"/>
    <x v="0"/>
    <x v="3"/>
    <x v="3"/>
    <n v="5"/>
    <x v="6"/>
    <x v="6"/>
    <x v="6"/>
    <x v="14"/>
    <n v="300000"/>
    <s v="GHC 2,880"/>
    <n v="9.02"/>
    <x v="1"/>
    <x v="1"/>
  </r>
  <r>
    <s v="CUST0189"/>
    <s v="Zainab Mcguire"/>
    <x v="1"/>
    <n v="73"/>
    <s v="Plateau"/>
    <x v="2"/>
    <x v="0"/>
    <x v="1"/>
    <x v="1"/>
    <n v="40"/>
    <x v="14"/>
    <x v="13"/>
    <x v="13"/>
    <x v="17"/>
    <n v="7000"/>
    <s v="GHC 67"/>
    <n v="76.91"/>
    <x v="1"/>
    <x v="1"/>
  </r>
  <r>
    <s v="CUST0189"/>
    <s v="Zainab Mcguire"/>
    <x v="1"/>
    <n v="73"/>
    <s v="Plateau"/>
    <x v="1"/>
    <x v="0"/>
    <x v="1"/>
    <x v="1"/>
    <n v="40"/>
    <x v="6"/>
    <x v="6"/>
    <x v="6"/>
    <x v="2"/>
    <n v="340000"/>
    <s v="GHC 3,264"/>
    <n v="128.71"/>
    <x v="1"/>
    <x v="1"/>
  </r>
  <r>
    <s v="CUST0189"/>
    <s v="Zainab Mcguire"/>
    <x v="1"/>
    <n v="73"/>
    <s v="Plateau"/>
    <x v="3"/>
    <x v="0"/>
    <x v="1"/>
    <x v="1"/>
    <n v="40"/>
    <x v="11"/>
    <x v="10"/>
    <x v="10"/>
    <x v="5"/>
    <n v="261000"/>
    <s v="GHC 2,506"/>
    <n v="126.34"/>
    <x v="1"/>
    <x v="1"/>
  </r>
  <r>
    <s v="CUST0190"/>
    <s v="Funke Thomas"/>
    <x v="1"/>
    <n v="64"/>
    <s v="Ekiti"/>
    <x v="3"/>
    <x v="1"/>
    <x v="1"/>
    <x v="1"/>
    <n v="35"/>
    <x v="2"/>
    <x v="2"/>
    <x v="2"/>
    <x v="9"/>
    <n v="600000"/>
    <s v="GHC 5,760"/>
    <n v="5.7"/>
    <x v="1"/>
    <x v="1"/>
  </r>
  <r>
    <s v="CUST0190"/>
    <s v="Funke Thomas"/>
    <x v="1"/>
    <n v="64"/>
    <s v="Ekiti"/>
    <x v="0"/>
    <x v="1"/>
    <x v="1"/>
    <x v="1"/>
    <n v="35"/>
    <x v="3"/>
    <x v="3"/>
    <x v="3"/>
    <x v="8"/>
    <n v="40500"/>
    <s v="GHC 389"/>
    <n v="6.35"/>
    <x v="1"/>
    <x v="1"/>
  </r>
  <r>
    <s v="CUST0190"/>
    <s v="Funke Thomas"/>
    <x v="1"/>
    <n v="64"/>
    <s v="Ekiti"/>
    <x v="2"/>
    <x v="1"/>
    <x v="1"/>
    <x v="1"/>
    <n v="35"/>
    <x v="5"/>
    <x v="5"/>
    <x v="5"/>
    <x v="1"/>
    <n v="14400"/>
    <s v="GHC 138"/>
    <n v="161.83000000000001"/>
    <x v="1"/>
    <x v="1"/>
  </r>
  <r>
    <s v="CUST0191"/>
    <s v="Sarah Meyer"/>
    <x v="1"/>
    <n v="61"/>
    <s v="Osun"/>
    <x v="1"/>
    <x v="0"/>
    <x v="0"/>
    <x v="0"/>
    <n v="7"/>
    <x v="2"/>
    <x v="2"/>
    <x v="2"/>
    <x v="19"/>
    <n v="180000"/>
    <s v="GHC 1,728"/>
    <n v="187.07"/>
    <x v="0"/>
    <x v="4"/>
  </r>
  <r>
    <s v="CUST0191"/>
    <s v="Sarah Meyer"/>
    <x v="1"/>
    <n v="61"/>
    <s v="Osun"/>
    <x v="2"/>
    <x v="0"/>
    <x v="0"/>
    <x v="0"/>
    <n v="7"/>
    <x v="18"/>
    <x v="17"/>
    <x v="17"/>
    <x v="16"/>
    <n v="6600"/>
    <s v="GHC 63"/>
    <n v="47.69"/>
    <x v="0"/>
    <x v="4"/>
  </r>
  <r>
    <s v="CUST0191"/>
    <s v="Sarah Meyer"/>
    <x v="1"/>
    <n v="61"/>
    <s v="Osun"/>
    <x v="0"/>
    <x v="0"/>
    <x v="0"/>
    <x v="0"/>
    <n v="7"/>
    <x v="1"/>
    <x v="1"/>
    <x v="1"/>
    <x v="12"/>
    <n v="9000"/>
    <s v="GHC 86"/>
    <n v="182.84"/>
    <x v="0"/>
    <x v="4"/>
  </r>
  <r>
    <s v="CUST0193"/>
    <s v="Sarah Thomas"/>
    <x v="1"/>
    <n v="77"/>
    <s v="Lagos"/>
    <x v="3"/>
    <x v="1"/>
    <x v="0"/>
    <x v="0"/>
    <n v="59"/>
    <x v="9"/>
    <x v="1"/>
    <x v="1"/>
    <x v="0"/>
    <n v="171000"/>
    <s v="GHC 1,642"/>
    <n v="4.87"/>
    <x v="1"/>
    <x v="1"/>
  </r>
  <r>
    <s v="CUST0197"/>
    <s v="Ibim Murphy"/>
    <x v="1"/>
    <n v="37"/>
    <s v="Kogi"/>
    <x v="2"/>
    <x v="1"/>
    <x v="1"/>
    <x v="1"/>
    <n v="57"/>
    <x v="8"/>
    <x v="8"/>
    <x v="8"/>
    <x v="11"/>
    <n v="1050"/>
    <s v="GHC 10"/>
    <n v="32.950000000000003"/>
    <x v="1"/>
    <x v="1"/>
  </r>
  <r>
    <s v="CUST0199"/>
    <s v="John Morales"/>
    <x v="1"/>
    <n v="19"/>
    <s v="Kwara"/>
    <x v="0"/>
    <x v="0"/>
    <x v="0"/>
    <x v="0"/>
    <n v="39"/>
    <x v="3"/>
    <x v="3"/>
    <x v="3"/>
    <x v="5"/>
    <n v="81000"/>
    <s v="GHC 778"/>
    <n v="139.59"/>
    <x v="0"/>
    <x v="7"/>
  </r>
  <r>
    <s v="CUST0201"/>
    <s v="John Mcgrath"/>
    <x v="1"/>
    <n v="41"/>
    <s v="Anambra"/>
    <x v="1"/>
    <x v="0"/>
    <x v="1"/>
    <x v="1"/>
    <n v="14"/>
    <x v="11"/>
    <x v="10"/>
    <x v="10"/>
    <x v="8"/>
    <n v="130500"/>
    <s v="GHC 1,253"/>
    <n v="94.45"/>
    <x v="1"/>
    <x v="1"/>
  </r>
  <r>
    <s v="CUST0201"/>
    <s v="John Mcgrath"/>
    <x v="1"/>
    <n v="41"/>
    <s v="Anambra"/>
    <x v="0"/>
    <x v="0"/>
    <x v="1"/>
    <x v="1"/>
    <n v="14"/>
    <x v="13"/>
    <x v="12"/>
    <x v="12"/>
    <x v="10"/>
    <n v="208000"/>
    <s v="GHC 1,997"/>
    <n v="128.55000000000001"/>
    <x v="1"/>
    <x v="1"/>
  </r>
  <r>
    <s v="CUST0202"/>
    <s v="Shehu Hays"/>
    <x v="1"/>
    <n v="63"/>
    <s v="Jigawa"/>
    <x v="0"/>
    <x v="1"/>
    <x v="4"/>
    <x v="4"/>
    <n v="12"/>
    <x v="13"/>
    <x v="12"/>
    <x v="12"/>
    <x v="7"/>
    <n v="64000"/>
    <s v="GHC 614"/>
    <n v="30.65"/>
    <x v="0"/>
    <x v="3"/>
  </r>
  <r>
    <s v="CUST0202"/>
    <s v="Shehu Hays"/>
    <x v="1"/>
    <n v="63"/>
    <s v="Jigawa"/>
    <x v="2"/>
    <x v="1"/>
    <x v="4"/>
    <x v="4"/>
    <n v="12"/>
    <x v="4"/>
    <x v="4"/>
    <x v="4"/>
    <x v="5"/>
    <n v="18000"/>
    <s v="GHC 173"/>
    <n v="133.79"/>
    <x v="0"/>
    <x v="3"/>
  </r>
  <r>
    <s v="CUST0203"/>
    <s v="Ibim Castro"/>
    <x v="1"/>
    <n v="45"/>
    <s v="Oyo"/>
    <x v="0"/>
    <x v="1"/>
    <x v="2"/>
    <x v="2"/>
    <n v="53"/>
    <x v="1"/>
    <x v="1"/>
    <x v="1"/>
    <x v="18"/>
    <n v="18000"/>
    <s v="GHC 173"/>
    <n v="16.25"/>
    <x v="1"/>
    <x v="1"/>
  </r>
  <r>
    <s v="CUST0203"/>
    <s v="Ibim Castro"/>
    <x v="1"/>
    <n v="45"/>
    <s v="Oyo"/>
    <x v="2"/>
    <x v="1"/>
    <x v="2"/>
    <x v="2"/>
    <n v="53"/>
    <x v="19"/>
    <x v="18"/>
    <x v="18"/>
    <x v="2"/>
    <n v="110500"/>
    <s v="GHC 1,061"/>
    <n v="114.46"/>
    <x v="1"/>
    <x v="1"/>
  </r>
  <r>
    <s v="CUST0204"/>
    <s v="Obinna Patterson"/>
    <x v="1"/>
    <n v="31"/>
    <s v="Nasarawa"/>
    <x v="2"/>
    <x v="0"/>
    <x v="0"/>
    <x v="0"/>
    <n v="11"/>
    <x v="8"/>
    <x v="8"/>
    <x v="8"/>
    <x v="6"/>
    <n v="1750"/>
    <s v="GHC 17"/>
    <n v="199.46"/>
    <x v="0"/>
    <x v="3"/>
  </r>
  <r>
    <s v="CUST0205"/>
    <s v="Saidu Munoz"/>
    <x v="1"/>
    <n v="56"/>
    <s v="Kaduna"/>
    <x v="2"/>
    <x v="0"/>
    <x v="2"/>
    <x v="2"/>
    <n v="25"/>
    <x v="19"/>
    <x v="18"/>
    <x v="18"/>
    <x v="7"/>
    <n v="26000"/>
    <s v="GHC 250"/>
    <n v="156.44999999999999"/>
    <x v="1"/>
    <x v="1"/>
  </r>
  <r>
    <s v="CUST0205"/>
    <s v="Saidu Munoz"/>
    <x v="1"/>
    <n v="56"/>
    <s v="Kaduna"/>
    <x v="1"/>
    <x v="0"/>
    <x v="2"/>
    <x v="2"/>
    <n v="25"/>
    <x v="11"/>
    <x v="10"/>
    <x v="10"/>
    <x v="0"/>
    <n v="275500"/>
    <s v="GHC 2,645"/>
    <n v="30.35"/>
    <x v="1"/>
    <x v="1"/>
  </r>
  <r>
    <s v="CUST0207"/>
    <s v="Bola Miller"/>
    <x v="1"/>
    <n v="66"/>
    <s v="Bayelsa"/>
    <x v="3"/>
    <x v="0"/>
    <x v="1"/>
    <x v="1"/>
    <n v="4"/>
    <x v="15"/>
    <x v="14"/>
    <x v="14"/>
    <x v="1"/>
    <n v="384000"/>
    <s v="GHC 3,686"/>
    <n v="62.53"/>
    <x v="1"/>
    <x v="1"/>
  </r>
  <r>
    <s v="CUST0208"/>
    <s v="Ngozi Acevedo"/>
    <x v="1"/>
    <n v="45"/>
    <s v="Borno"/>
    <x v="1"/>
    <x v="1"/>
    <x v="1"/>
    <x v="1"/>
    <n v="48"/>
    <x v="6"/>
    <x v="6"/>
    <x v="6"/>
    <x v="17"/>
    <n v="280000"/>
    <s v="GHC 2,688"/>
    <n v="182.73"/>
    <x v="0"/>
    <x v="3"/>
  </r>
  <r>
    <s v="CUST0208"/>
    <s v="Ngozi Acevedo"/>
    <x v="1"/>
    <n v="45"/>
    <s v="Borno"/>
    <x v="2"/>
    <x v="1"/>
    <x v="1"/>
    <x v="1"/>
    <n v="48"/>
    <x v="10"/>
    <x v="9"/>
    <x v="9"/>
    <x v="15"/>
    <n v="66000"/>
    <s v="GHC 634"/>
    <n v="152.02000000000001"/>
    <x v="0"/>
    <x v="3"/>
  </r>
  <r>
    <s v="CUST0208"/>
    <s v="Ngozi Acevedo"/>
    <x v="1"/>
    <n v="45"/>
    <s v="Borno"/>
    <x v="0"/>
    <x v="1"/>
    <x v="1"/>
    <x v="1"/>
    <n v="48"/>
    <x v="13"/>
    <x v="12"/>
    <x v="12"/>
    <x v="19"/>
    <n v="96000"/>
    <s v="GHC 922"/>
    <n v="103.3"/>
    <x v="0"/>
    <x v="3"/>
  </r>
  <r>
    <s v="CUST0210"/>
    <s v="Ejiro Gill"/>
    <x v="1"/>
    <n v="41"/>
    <s v="Akwa Ibom"/>
    <x v="1"/>
    <x v="1"/>
    <x v="2"/>
    <x v="2"/>
    <n v="53"/>
    <x v="6"/>
    <x v="6"/>
    <x v="6"/>
    <x v="9"/>
    <n v="400000"/>
    <s v="GHC 3,840"/>
    <n v="74.81"/>
    <x v="1"/>
    <x v="1"/>
  </r>
  <r>
    <s v="CUST0211"/>
    <s v="Alabo Clay"/>
    <x v="1"/>
    <n v="38"/>
    <s v="Taraba"/>
    <x v="1"/>
    <x v="1"/>
    <x v="1"/>
    <x v="1"/>
    <n v="23"/>
    <x v="11"/>
    <x v="10"/>
    <x v="10"/>
    <x v="0"/>
    <n v="275500"/>
    <s v="GHC 2,645"/>
    <n v="10.41"/>
    <x v="1"/>
    <x v="1"/>
  </r>
  <r>
    <s v="CUST0211"/>
    <s v="Alabo Clay"/>
    <x v="1"/>
    <n v="38"/>
    <s v="Taraba"/>
    <x v="2"/>
    <x v="1"/>
    <x v="1"/>
    <x v="1"/>
    <n v="23"/>
    <x v="3"/>
    <x v="3"/>
    <x v="3"/>
    <x v="4"/>
    <n v="36000"/>
    <s v="GHC 346"/>
    <n v="171.49"/>
    <x v="1"/>
    <x v="1"/>
  </r>
  <r>
    <s v="CUST0211"/>
    <s v="Alabo Clay"/>
    <x v="1"/>
    <n v="38"/>
    <s v="Taraba"/>
    <x v="2"/>
    <x v="1"/>
    <x v="1"/>
    <x v="1"/>
    <n v="23"/>
    <x v="8"/>
    <x v="8"/>
    <x v="8"/>
    <x v="17"/>
    <n v="4900"/>
    <s v="GHC 47"/>
    <n v="54.18"/>
    <x v="1"/>
    <x v="1"/>
  </r>
  <r>
    <s v="CUST0212"/>
    <s v="Michael Williams"/>
    <x v="1"/>
    <n v="18"/>
    <s v="Lagos"/>
    <x v="0"/>
    <x v="1"/>
    <x v="0"/>
    <x v="0"/>
    <n v="59"/>
    <x v="3"/>
    <x v="3"/>
    <x v="3"/>
    <x v="3"/>
    <n v="45000"/>
    <s v="GHC 432"/>
    <n v="121.86"/>
    <x v="1"/>
    <x v="1"/>
  </r>
  <r>
    <s v="CUST0214"/>
    <s v="Ese Cooper"/>
    <x v="1"/>
    <n v="51"/>
    <s v="Edo"/>
    <x v="2"/>
    <x v="1"/>
    <x v="2"/>
    <x v="2"/>
    <n v="13"/>
    <x v="17"/>
    <x v="16"/>
    <x v="16"/>
    <x v="12"/>
    <n v="3500"/>
    <s v="GHC 34"/>
    <n v="136.31"/>
    <x v="1"/>
    <x v="1"/>
  </r>
  <r>
    <s v="CUST0215"/>
    <s v="Grace Figueroa"/>
    <x v="1"/>
    <n v="53"/>
    <s v="Edo"/>
    <x v="2"/>
    <x v="1"/>
    <x v="4"/>
    <x v="4"/>
    <n v="26"/>
    <x v="0"/>
    <x v="0"/>
    <x v="0"/>
    <x v="15"/>
    <n v="420000"/>
    <s v="GHC 4,032"/>
    <n v="181.35"/>
    <x v="1"/>
    <x v="1"/>
  </r>
  <r>
    <s v="CUST0215"/>
    <s v="Grace Figueroa"/>
    <x v="1"/>
    <n v="53"/>
    <s v="Edo"/>
    <x v="2"/>
    <x v="1"/>
    <x v="4"/>
    <x v="4"/>
    <n v="26"/>
    <x v="19"/>
    <x v="18"/>
    <x v="18"/>
    <x v="19"/>
    <n v="39000"/>
    <s v="GHC 374"/>
    <n v="60.39"/>
    <x v="1"/>
    <x v="1"/>
  </r>
  <r>
    <s v="CUST0215"/>
    <s v="Grace Figueroa"/>
    <x v="1"/>
    <n v="53"/>
    <s v="Edo"/>
    <x v="1"/>
    <x v="1"/>
    <x v="4"/>
    <x v="4"/>
    <n v="26"/>
    <x v="15"/>
    <x v="14"/>
    <x v="14"/>
    <x v="7"/>
    <n v="96000"/>
    <s v="GHC 922"/>
    <n v="36.64"/>
    <x v="1"/>
    <x v="1"/>
  </r>
  <r>
    <s v="CUST0217"/>
    <s v="Kunle Collins"/>
    <x v="1"/>
    <n v="76"/>
    <s v="Benue"/>
    <x v="0"/>
    <x v="0"/>
    <x v="2"/>
    <x v="2"/>
    <n v="56"/>
    <x v="3"/>
    <x v="3"/>
    <x v="3"/>
    <x v="0"/>
    <n v="85500"/>
    <s v="GHC 821"/>
    <n v="68.86"/>
    <x v="0"/>
    <x v="2"/>
  </r>
  <r>
    <s v="CUST0221"/>
    <s v="Zina Cochran"/>
    <x v="1"/>
    <n v="59"/>
    <s v="Kwara"/>
    <x v="2"/>
    <x v="0"/>
    <x v="1"/>
    <x v="1"/>
    <n v="22"/>
    <x v="5"/>
    <x v="5"/>
    <x v="5"/>
    <x v="6"/>
    <n v="4500"/>
    <s v="GHC 43"/>
    <n v="46.07"/>
    <x v="1"/>
    <x v="1"/>
  </r>
  <r>
    <s v="CUST0225"/>
    <s v="Bala Cummings"/>
    <x v="1"/>
    <n v="41"/>
    <s v="Edo"/>
    <x v="2"/>
    <x v="0"/>
    <x v="1"/>
    <x v="1"/>
    <n v="23"/>
    <x v="0"/>
    <x v="0"/>
    <x v="0"/>
    <x v="12"/>
    <n v="35000"/>
    <s v="GHC 336"/>
    <n v="66.459999999999994"/>
    <x v="0"/>
    <x v="0"/>
  </r>
  <r>
    <s v="CUST0225"/>
    <s v="Bala Cummings"/>
    <x v="1"/>
    <n v="41"/>
    <s v="Edo"/>
    <x v="3"/>
    <x v="0"/>
    <x v="1"/>
    <x v="1"/>
    <n v="23"/>
    <x v="9"/>
    <x v="1"/>
    <x v="1"/>
    <x v="7"/>
    <n v="36000"/>
    <s v="GHC 346"/>
    <n v="134.49"/>
    <x v="0"/>
    <x v="0"/>
  </r>
  <r>
    <s v="CUST0228"/>
    <s v="Zina Fuller"/>
    <x v="1"/>
    <n v="50"/>
    <s v="Jigawa"/>
    <x v="1"/>
    <x v="1"/>
    <x v="0"/>
    <x v="0"/>
    <n v="52"/>
    <x v="11"/>
    <x v="10"/>
    <x v="10"/>
    <x v="1"/>
    <n v="232000"/>
    <s v="GHC 2,227"/>
    <n v="182.29"/>
    <x v="0"/>
    <x v="6"/>
  </r>
  <r>
    <s v="CUST0228"/>
    <s v="Zina Fuller"/>
    <x v="1"/>
    <n v="50"/>
    <s v="Jigawa"/>
    <x v="2"/>
    <x v="1"/>
    <x v="0"/>
    <x v="0"/>
    <n v="52"/>
    <x v="10"/>
    <x v="9"/>
    <x v="9"/>
    <x v="10"/>
    <n v="71500"/>
    <s v="GHC 686"/>
    <n v="36.659999999999997"/>
    <x v="0"/>
    <x v="6"/>
  </r>
  <r>
    <s v="CUST0228"/>
    <s v="Zina Fuller"/>
    <x v="1"/>
    <n v="50"/>
    <s v="Jigawa"/>
    <x v="3"/>
    <x v="1"/>
    <x v="0"/>
    <x v="0"/>
    <n v="52"/>
    <x v="7"/>
    <x v="7"/>
    <x v="7"/>
    <x v="6"/>
    <n v="125000"/>
    <s v="GHC 1,200"/>
    <n v="122.47"/>
    <x v="0"/>
    <x v="6"/>
  </r>
  <r>
    <s v="CUST0230"/>
    <s v="Ngozi Pierce"/>
    <x v="1"/>
    <n v="71"/>
    <s v="Imo"/>
    <x v="1"/>
    <x v="1"/>
    <x v="0"/>
    <x v="0"/>
    <n v="23"/>
    <x v="15"/>
    <x v="14"/>
    <x v="14"/>
    <x v="1"/>
    <n v="384000"/>
    <s v="GHC 3,686"/>
    <n v="169.84"/>
    <x v="1"/>
    <x v="1"/>
  </r>
  <r>
    <s v="CUST0230"/>
    <s v="Ngozi Pierce"/>
    <x v="1"/>
    <n v="71"/>
    <s v="Imo"/>
    <x v="2"/>
    <x v="1"/>
    <x v="0"/>
    <x v="0"/>
    <n v="23"/>
    <x v="18"/>
    <x v="17"/>
    <x v="17"/>
    <x v="1"/>
    <n v="9600"/>
    <s v="GHC 92"/>
    <n v="15.44"/>
    <x v="1"/>
    <x v="1"/>
  </r>
  <r>
    <s v="CUST0230"/>
    <s v="Ngozi Pierce"/>
    <x v="1"/>
    <n v="71"/>
    <s v="Imo"/>
    <x v="3"/>
    <x v="1"/>
    <x v="0"/>
    <x v="0"/>
    <n v="23"/>
    <x v="7"/>
    <x v="7"/>
    <x v="7"/>
    <x v="8"/>
    <n v="225000"/>
    <s v="GHC 2,160"/>
    <n v="48.56"/>
    <x v="1"/>
    <x v="1"/>
  </r>
  <r>
    <s v="CUST0231"/>
    <s v="Sade Smith"/>
    <x v="1"/>
    <n v="80"/>
    <s v="Osun"/>
    <x v="2"/>
    <x v="1"/>
    <x v="4"/>
    <x v="4"/>
    <n v="26"/>
    <x v="10"/>
    <x v="9"/>
    <x v="9"/>
    <x v="1"/>
    <n v="88000"/>
    <s v="GHC 845"/>
    <n v="63.55"/>
    <x v="1"/>
    <x v="1"/>
  </r>
  <r>
    <s v="CUST0231"/>
    <s v="Sade Smith"/>
    <x v="1"/>
    <n v="80"/>
    <s v="Osun"/>
    <x v="1"/>
    <x v="1"/>
    <x v="4"/>
    <x v="4"/>
    <n v="26"/>
    <x v="9"/>
    <x v="1"/>
    <x v="1"/>
    <x v="17"/>
    <n v="126000"/>
    <s v="GHC 1,210"/>
    <n v="20.98"/>
    <x v="1"/>
    <x v="1"/>
  </r>
  <r>
    <s v="CUST0231"/>
    <s v="Sade Smith"/>
    <x v="1"/>
    <n v="80"/>
    <s v="Osun"/>
    <x v="2"/>
    <x v="1"/>
    <x v="4"/>
    <x v="4"/>
    <n v="26"/>
    <x v="13"/>
    <x v="12"/>
    <x v="12"/>
    <x v="12"/>
    <n v="16000"/>
    <s v="GHC 154"/>
    <n v="111.65"/>
    <x v="1"/>
    <x v="1"/>
  </r>
  <r>
    <s v="CUST0232"/>
    <s v="Chinedu Hughes"/>
    <x v="1"/>
    <n v="54"/>
    <s v="Zamfara"/>
    <x v="0"/>
    <x v="0"/>
    <x v="1"/>
    <x v="1"/>
    <n v="42"/>
    <x v="0"/>
    <x v="0"/>
    <x v="0"/>
    <x v="9"/>
    <n v="700000"/>
    <s v="GHC 6,720"/>
    <n v="66.73"/>
    <x v="1"/>
    <x v="1"/>
  </r>
  <r>
    <s v="CUST0233"/>
    <s v="John Benjamin"/>
    <x v="1"/>
    <n v="62"/>
    <s v="Nasarawa"/>
    <x v="3"/>
    <x v="0"/>
    <x v="4"/>
    <x v="4"/>
    <n v="7"/>
    <x v="6"/>
    <x v="6"/>
    <x v="6"/>
    <x v="19"/>
    <n v="120000"/>
    <s v="GHC 1,152"/>
    <n v="9.6300000000000008"/>
    <x v="1"/>
    <x v="1"/>
  </r>
  <r>
    <s v="CUST0233"/>
    <s v="John Benjamin"/>
    <x v="1"/>
    <n v="62"/>
    <s v="Nasarawa"/>
    <x v="2"/>
    <x v="0"/>
    <x v="4"/>
    <x v="4"/>
    <n v="7"/>
    <x v="10"/>
    <x v="9"/>
    <x v="9"/>
    <x v="17"/>
    <n v="77000"/>
    <s v="GHC 739"/>
    <n v="28.52"/>
    <x v="1"/>
    <x v="1"/>
  </r>
  <r>
    <s v="CUST0233"/>
    <s v="John Benjamin"/>
    <x v="1"/>
    <n v="62"/>
    <s v="Nasarawa"/>
    <x v="0"/>
    <x v="0"/>
    <x v="4"/>
    <x v="4"/>
    <n v="7"/>
    <x v="13"/>
    <x v="12"/>
    <x v="12"/>
    <x v="13"/>
    <n v="112000"/>
    <s v="GHC 1,075"/>
    <n v="51.23"/>
    <x v="1"/>
    <x v="1"/>
  </r>
  <r>
    <s v="CUST0234"/>
    <s v="Bala Hardin"/>
    <x v="1"/>
    <n v="31"/>
    <s v="Kebbi"/>
    <x v="1"/>
    <x v="0"/>
    <x v="1"/>
    <x v="1"/>
    <n v="30"/>
    <x v="11"/>
    <x v="10"/>
    <x v="10"/>
    <x v="0"/>
    <n v="275500"/>
    <s v="GHC 2,645"/>
    <n v="91.75"/>
    <x v="0"/>
    <x v="3"/>
  </r>
  <r>
    <s v="CUST0238"/>
    <s v="John Patel"/>
    <x v="1"/>
    <n v="69"/>
    <s v="Adamawa"/>
    <x v="2"/>
    <x v="1"/>
    <x v="4"/>
    <x v="4"/>
    <n v="57"/>
    <x v="18"/>
    <x v="17"/>
    <x v="17"/>
    <x v="18"/>
    <n v="1200"/>
    <s v="GHC 12"/>
    <n v="11.09"/>
    <x v="1"/>
    <x v="1"/>
  </r>
  <r>
    <s v="CUST0244"/>
    <s v="Ifeanyi Austin"/>
    <x v="1"/>
    <n v="60"/>
    <s v="Nasarawa"/>
    <x v="2"/>
    <x v="0"/>
    <x v="4"/>
    <x v="4"/>
    <n v="58"/>
    <x v="20"/>
    <x v="19"/>
    <x v="19"/>
    <x v="3"/>
    <n v="75000"/>
    <s v="GHC 720"/>
    <n v="51.69"/>
    <x v="1"/>
    <x v="1"/>
  </r>
  <r>
    <s v="CUST0244"/>
    <s v="Ifeanyi Austin"/>
    <x v="1"/>
    <n v="60"/>
    <s v="Nasarawa"/>
    <x v="1"/>
    <x v="0"/>
    <x v="4"/>
    <x v="4"/>
    <n v="58"/>
    <x v="9"/>
    <x v="1"/>
    <x v="1"/>
    <x v="15"/>
    <n v="108000"/>
    <s v="GHC 1,037"/>
    <n v="182.31"/>
    <x v="1"/>
    <x v="1"/>
  </r>
  <r>
    <s v="CUST0245"/>
    <s v="Michael Jones"/>
    <x v="1"/>
    <n v="73"/>
    <s v="Yobe"/>
    <x v="0"/>
    <x v="0"/>
    <x v="1"/>
    <x v="1"/>
    <n v="19"/>
    <x v="13"/>
    <x v="12"/>
    <x v="12"/>
    <x v="13"/>
    <n v="112000"/>
    <s v="GHC 1,075"/>
    <n v="125.57"/>
    <x v="1"/>
    <x v="1"/>
  </r>
  <r>
    <s v="CUST0246"/>
    <s v="Fatima Foster"/>
    <x v="1"/>
    <n v="70"/>
    <s v="Anambra"/>
    <x v="1"/>
    <x v="0"/>
    <x v="4"/>
    <x v="4"/>
    <n v="35"/>
    <x v="11"/>
    <x v="10"/>
    <x v="10"/>
    <x v="18"/>
    <n v="29000"/>
    <s v="GHC 278"/>
    <n v="143.52000000000001"/>
    <x v="1"/>
    <x v="1"/>
  </r>
  <r>
    <s v="CUST0249"/>
    <s v="Omamuzo Jones"/>
    <x v="1"/>
    <n v="66"/>
    <s v="Kano"/>
    <x v="3"/>
    <x v="1"/>
    <x v="0"/>
    <x v="0"/>
    <n v="11"/>
    <x v="15"/>
    <x v="14"/>
    <x v="14"/>
    <x v="15"/>
    <n v="288000"/>
    <s v="GHC 2,765"/>
    <n v="135.62"/>
    <x v="1"/>
    <x v="1"/>
  </r>
  <r>
    <s v="CUST0249"/>
    <s v="Omamuzo Jones"/>
    <x v="1"/>
    <n v="66"/>
    <s v="Kano"/>
    <x v="2"/>
    <x v="1"/>
    <x v="0"/>
    <x v="0"/>
    <n v="11"/>
    <x v="5"/>
    <x v="5"/>
    <x v="5"/>
    <x v="5"/>
    <n v="16200"/>
    <s v="GHC 156"/>
    <n v="110.93"/>
    <x v="1"/>
    <x v="1"/>
  </r>
  <r>
    <s v="CUST0249"/>
    <s v="Omamuzo Jones"/>
    <x v="1"/>
    <n v="66"/>
    <s v="Kano"/>
    <x v="1"/>
    <x v="1"/>
    <x v="0"/>
    <x v="0"/>
    <n v="11"/>
    <x v="6"/>
    <x v="6"/>
    <x v="6"/>
    <x v="12"/>
    <n v="20000"/>
    <s v="GHC 192"/>
    <n v="25.09"/>
    <x v="1"/>
    <x v="1"/>
  </r>
  <r>
    <s v="CUST0253"/>
    <s v="Zainab Blackwell"/>
    <x v="1"/>
    <n v="62"/>
    <s v="Borno"/>
    <x v="2"/>
    <x v="1"/>
    <x v="3"/>
    <x v="3"/>
    <n v="57"/>
    <x v="4"/>
    <x v="4"/>
    <x v="4"/>
    <x v="9"/>
    <n v="20000"/>
    <s v="GHC 192"/>
    <n v="35.57"/>
    <x v="1"/>
    <x v="1"/>
  </r>
  <r>
    <s v="CUST0253"/>
    <s v="Zainab Blackwell"/>
    <x v="1"/>
    <n v="62"/>
    <s v="Borno"/>
    <x v="3"/>
    <x v="1"/>
    <x v="3"/>
    <x v="3"/>
    <n v="57"/>
    <x v="6"/>
    <x v="6"/>
    <x v="6"/>
    <x v="6"/>
    <n v="100000"/>
    <s v="GHC 960"/>
    <n v="168.44"/>
    <x v="1"/>
    <x v="1"/>
  </r>
  <r>
    <s v="CUST0255"/>
    <s v="Ejiro Miller"/>
    <x v="1"/>
    <n v="66"/>
    <s v="Osun"/>
    <x v="3"/>
    <x v="1"/>
    <x v="2"/>
    <x v="2"/>
    <n v="9"/>
    <x v="9"/>
    <x v="1"/>
    <x v="1"/>
    <x v="9"/>
    <n v="180000"/>
    <s v="GHC 1,728"/>
    <n v="132.69999999999999"/>
    <x v="1"/>
    <x v="1"/>
  </r>
  <r>
    <s v="CUST0255"/>
    <s v="Ejiro Miller"/>
    <x v="1"/>
    <n v="66"/>
    <s v="Osun"/>
    <x v="2"/>
    <x v="1"/>
    <x v="2"/>
    <x v="2"/>
    <n v="9"/>
    <x v="18"/>
    <x v="17"/>
    <x v="17"/>
    <x v="6"/>
    <n v="3000"/>
    <s v="GHC 29"/>
    <n v="151.56"/>
    <x v="1"/>
    <x v="1"/>
  </r>
  <r>
    <s v="CUST0256"/>
    <s v="Alabo Smith"/>
    <x v="1"/>
    <n v="36"/>
    <s v="Enugu"/>
    <x v="0"/>
    <x v="0"/>
    <x v="1"/>
    <x v="1"/>
    <n v="48"/>
    <x v="1"/>
    <x v="1"/>
    <x v="1"/>
    <x v="18"/>
    <n v="18000"/>
    <s v="GHC 173"/>
    <n v="74.2"/>
    <x v="0"/>
    <x v="4"/>
  </r>
  <r>
    <s v="CUST0256"/>
    <s v="Alabo Smith"/>
    <x v="1"/>
    <n v="36"/>
    <s v="Enugu"/>
    <x v="1"/>
    <x v="0"/>
    <x v="1"/>
    <x v="1"/>
    <n v="48"/>
    <x v="6"/>
    <x v="6"/>
    <x v="6"/>
    <x v="15"/>
    <n v="240000"/>
    <s v="GHC 2,304"/>
    <n v="103.82"/>
    <x v="0"/>
    <x v="4"/>
  </r>
  <r>
    <s v="CUST0258"/>
    <s v="Sarah Munoz"/>
    <x v="1"/>
    <n v="67"/>
    <s v="Ekiti"/>
    <x v="2"/>
    <x v="1"/>
    <x v="2"/>
    <x v="2"/>
    <n v="32"/>
    <x v="13"/>
    <x v="12"/>
    <x v="12"/>
    <x v="8"/>
    <n v="144000"/>
    <s v="GHC 1,382"/>
    <n v="103.15"/>
    <x v="0"/>
    <x v="5"/>
  </r>
  <r>
    <s v="CUST0258"/>
    <s v="Sarah Munoz"/>
    <x v="1"/>
    <n v="67"/>
    <s v="Ekiti"/>
    <x v="1"/>
    <x v="1"/>
    <x v="2"/>
    <x v="2"/>
    <n v="32"/>
    <x v="6"/>
    <x v="6"/>
    <x v="6"/>
    <x v="19"/>
    <n v="120000"/>
    <s v="GHC 1,152"/>
    <n v="30.47"/>
    <x v="0"/>
    <x v="5"/>
  </r>
  <r>
    <s v="CUST0260"/>
    <s v="Amina Johns"/>
    <x v="1"/>
    <n v="33"/>
    <s v="Zamfara"/>
    <x v="2"/>
    <x v="0"/>
    <x v="4"/>
    <x v="4"/>
    <n v="58"/>
    <x v="14"/>
    <x v="13"/>
    <x v="13"/>
    <x v="13"/>
    <n v="3500"/>
    <s v="GHC 34"/>
    <n v="189.48"/>
    <x v="0"/>
    <x v="5"/>
  </r>
  <r>
    <s v="CUST0260"/>
    <s v="Amina Johns"/>
    <x v="1"/>
    <n v="33"/>
    <s v="Zamfara"/>
    <x v="3"/>
    <x v="0"/>
    <x v="4"/>
    <x v="4"/>
    <n v="58"/>
    <x v="12"/>
    <x v="11"/>
    <x v="11"/>
    <x v="1"/>
    <n v="2400000"/>
    <s v="GHC 23,040"/>
    <n v="121.5"/>
    <x v="0"/>
    <x v="5"/>
  </r>
  <r>
    <s v="CUST0260"/>
    <s v="Amina Johns"/>
    <x v="1"/>
    <n v="33"/>
    <s v="Zamfara"/>
    <x v="1"/>
    <x v="0"/>
    <x v="4"/>
    <x v="4"/>
    <n v="58"/>
    <x v="11"/>
    <x v="10"/>
    <x v="10"/>
    <x v="17"/>
    <n v="203000"/>
    <s v="GHC 1,949"/>
    <n v="34.53"/>
    <x v="0"/>
    <x v="5"/>
  </r>
  <r>
    <s v="CUST0262"/>
    <s v="Funke Alexander"/>
    <x v="1"/>
    <n v="41"/>
    <s v="Bauchi"/>
    <x v="1"/>
    <x v="1"/>
    <x v="2"/>
    <x v="2"/>
    <n v="53"/>
    <x v="9"/>
    <x v="1"/>
    <x v="1"/>
    <x v="6"/>
    <n v="45000"/>
    <s v="GHC 432"/>
    <n v="96.71"/>
    <x v="0"/>
    <x v="3"/>
  </r>
  <r>
    <s v="CUST0262"/>
    <s v="Funke Alexander"/>
    <x v="1"/>
    <n v="41"/>
    <s v="Bauchi"/>
    <x v="3"/>
    <x v="1"/>
    <x v="2"/>
    <x v="2"/>
    <n v="53"/>
    <x v="9"/>
    <x v="1"/>
    <x v="1"/>
    <x v="17"/>
    <n v="126000"/>
    <s v="GHC 1,210"/>
    <n v="179.45"/>
    <x v="0"/>
    <x v="3"/>
  </r>
  <r>
    <s v="CUST0262"/>
    <s v="Funke Alexander"/>
    <x v="1"/>
    <n v="41"/>
    <s v="Bauchi"/>
    <x v="2"/>
    <x v="1"/>
    <x v="2"/>
    <x v="2"/>
    <n v="53"/>
    <x v="19"/>
    <x v="18"/>
    <x v="18"/>
    <x v="18"/>
    <n v="13000"/>
    <s v="GHC 125"/>
    <n v="84.43"/>
    <x v="0"/>
    <x v="3"/>
  </r>
  <r>
    <s v="CUST0263"/>
    <s v="Sarah Fritz"/>
    <x v="1"/>
    <n v="70"/>
    <s v="Osun"/>
    <x v="1"/>
    <x v="1"/>
    <x v="1"/>
    <x v="1"/>
    <n v="51"/>
    <x v="2"/>
    <x v="2"/>
    <x v="2"/>
    <x v="4"/>
    <n v="240000"/>
    <s v="GHC 2,304"/>
    <n v="95.69"/>
    <x v="1"/>
    <x v="1"/>
  </r>
  <r>
    <s v="CUST0263"/>
    <s v="Sarah Fritz"/>
    <x v="1"/>
    <n v="70"/>
    <s v="Osun"/>
    <x v="0"/>
    <x v="1"/>
    <x v="1"/>
    <x v="1"/>
    <n v="51"/>
    <x v="13"/>
    <x v="12"/>
    <x v="12"/>
    <x v="5"/>
    <n v="288000"/>
    <s v="GHC 2,765"/>
    <n v="57.01"/>
    <x v="1"/>
    <x v="1"/>
  </r>
  <r>
    <s v="CUST0263"/>
    <s v="Sarah Fritz"/>
    <x v="1"/>
    <n v="70"/>
    <s v="Osun"/>
    <x v="2"/>
    <x v="1"/>
    <x v="1"/>
    <x v="1"/>
    <n v="51"/>
    <x v="20"/>
    <x v="19"/>
    <x v="19"/>
    <x v="12"/>
    <n v="7500"/>
    <s v="GHC 72"/>
    <n v="51.93"/>
    <x v="1"/>
    <x v="1"/>
  </r>
  <r>
    <s v="CUST0264"/>
    <s v="Tunde Smith"/>
    <x v="1"/>
    <n v="31"/>
    <s v="Bauchi"/>
    <x v="2"/>
    <x v="0"/>
    <x v="1"/>
    <x v="1"/>
    <n v="25"/>
    <x v="0"/>
    <x v="0"/>
    <x v="0"/>
    <x v="8"/>
    <n v="315000"/>
    <s v="GHC 3,024"/>
    <n v="130.49"/>
    <x v="1"/>
    <x v="1"/>
  </r>
  <r>
    <s v="CUST0265"/>
    <s v="Saidu Martinez"/>
    <x v="1"/>
    <n v="70"/>
    <s v="Gombe"/>
    <x v="2"/>
    <x v="1"/>
    <x v="0"/>
    <x v="0"/>
    <n v="44"/>
    <x v="19"/>
    <x v="18"/>
    <x v="18"/>
    <x v="8"/>
    <n v="58500"/>
    <s v="GHC 562"/>
    <n v="111.2"/>
    <x v="1"/>
    <x v="1"/>
  </r>
  <r>
    <s v="CUST0265"/>
    <s v="Saidu Martinez"/>
    <x v="1"/>
    <n v="70"/>
    <s v="Gombe"/>
    <x v="1"/>
    <x v="1"/>
    <x v="0"/>
    <x v="0"/>
    <n v="44"/>
    <x v="2"/>
    <x v="2"/>
    <x v="2"/>
    <x v="10"/>
    <n v="390000"/>
    <s v="GHC 3,744"/>
    <n v="115.74"/>
    <x v="1"/>
    <x v="1"/>
  </r>
  <r>
    <s v="CUST0265"/>
    <s v="Saidu Martinez"/>
    <x v="1"/>
    <n v="70"/>
    <s v="Gombe"/>
    <x v="0"/>
    <x v="1"/>
    <x v="0"/>
    <x v="0"/>
    <n v="44"/>
    <x v="3"/>
    <x v="3"/>
    <x v="3"/>
    <x v="7"/>
    <n v="18000"/>
    <s v="GHC 173"/>
    <n v="171.07"/>
    <x v="1"/>
    <x v="1"/>
  </r>
  <r>
    <s v="CUST0266"/>
    <s v="Nura Hunter"/>
    <x v="1"/>
    <n v="73"/>
    <s v="Abuja (FCT)"/>
    <x v="1"/>
    <x v="0"/>
    <x v="1"/>
    <x v="1"/>
    <n v="14"/>
    <x v="9"/>
    <x v="1"/>
    <x v="1"/>
    <x v="6"/>
    <n v="45000"/>
    <s v="GHC 432"/>
    <n v="160.97"/>
    <x v="1"/>
    <x v="1"/>
  </r>
  <r>
    <s v="CUST0266"/>
    <s v="Nura Hunter"/>
    <x v="1"/>
    <n v="73"/>
    <s v="Abuja (FCT)"/>
    <x v="2"/>
    <x v="0"/>
    <x v="1"/>
    <x v="1"/>
    <n v="14"/>
    <x v="10"/>
    <x v="9"/>
    <x v="9"/>
    <x v="17"/>
    <n v="77000"/>
    <s v="GHC 739"/>
    <n v="185.21"/>
    <x v="1"/>
    <x v="1"/>
  </r>
  <r>
    <s v="CUST0266"/>
    <s v="Nura Hunter"/>
    <x v="1"/>
    <n v="73"/>
    <s v="Abuja (FCT)"/>
    <x v="0"/>
    <x v="0"/>
    <x v="1"/>
    <x v="1"/>
    <n v="14"/>
    <x v="13"/>
    <x v="12"/>
    <x v="12"/>
    <x v="4"/>
    <n v="128000"/>
    <s v="GHC 1,229"/>
    <n v="13.28"/>
    <x v="1"/>
    <x v="1"/>
  </r>
  <r>
    <s v="CUST0267"/>
    <s v="Ejiro Mendoza"/>
    <x v="1"/>
    <n v="26"/>
    <s v="Rivers"/>
    <x v="1"/>
    <x v="1"/>
    <x v="2"/>
    <x v="2"/>
    <n v="60"/>
    <x v="11"/>
    <x v="10"/>
    <x v="10"/>
    <x v="13"/>
    <n v="101500"/>
    <s v="GHC 974"/>
    <n v="88.07"/>
    <x v="1"/>
    <x v="1"/>
  </r>
  <r>
    <s v="CUST0267"/>
    <s v="Ejiro Mendoza"/>
    <x v="1"/>
    <n v="26"/>
    <s v="Rivers"/>
    <x v="2"/>
    <x v="1"/>
    <x v="2"/>
    <x v="2"/>
    <n v="60"/>
    <x v="19"/>
    <x v="18"/>
    <x v="18"/>
    <x v="18"/>
    <n v="13000"/>
    <s v="GHC 125"/>
    <n v="57.56"/>
    <x v="1"/>
    <x v="1"/>
  </r>
  <r>
    <s v="CUST0268"/>
    <s v="Michael Peterson"/>
    <x v="1"/>
    <n v="45"/>
    <s v="Abuja (FCT)"/>
    <x v="3"/>
    <x v="0"/>
    <x v="4"/>
    <x v="4"/>
    <n v="24"/>
    <x v="16"/>
    <x v="15"/>
    <x v="15"/>
    <x v="10"/>
    <n v="975000"/>
    <s v="GHC 9,360"/>
    <n v="70.95"/>
    <x v="1"/>
    <x v="1"/>
  </r>
  <r>
    <s v="CUST0271"/>
    <s v="John Benson"/>
    <x v="1"/>
    <n v="30"/>
    <s v="Edo"/>
    <x v="3"/>
    <x v="0"/>
    <x v="0"/>
    <x v="0"/>
    <n v="25"/>
    <x v="9"/>
    <x v="1"/>
    <x v="1"/>
    <x v="8"/>
    <n v="81000"/>
    <s v="GHC 778"/>
    <n v="140.31"/>
    <x v="1"/>
    <x v="1"/>
  </r>
  <r>
    <s v="CUST0271"/>
    <s v="John Benson"/>
    <x v="1"/>
    <n v="30"/>
    <s v="Edo"/>
    <x v="2"/>
    <x v="0"/>
    <x v="0"/>
    <x v="0"/>
    <n v="25"/>
    <x v="8"/>
    <x v="8"/>
    <x v="8"/>
    <x v="10"/>
    <n v="4550"/>
    <s v="GHC 44"/>
    <n v="57.81"/>
    <x v="1"/>
    <x v="1"/>
  </r>
  <r>
    <s v="CUST0276"/>
    <s v="Zainab Rogers"/>
    <x v="1"/>
    <n v="76"/>
    <s v="Bayelsa"/>
    <x v="3"/>
    <x v="1"/>
    <x v="3"/>
    <x v="3"/>
    <n v="12"/>
    <x v="15"/>
    <x v="14"/>
    <x v="14"/>
    <x v="0"/>
    <n v="456000"/>
    <s v="GHC 4,378"/>
    <n v="90.42"/>
    <x v="0"/>
    <x v="6"/>
  </r>
  <r>
    <s v="CUST0276"/>
    <s v="Zainab Rogers"/>
    <x v="1"/>
    <n v="76"/>
    <s v="Bayelsa"/>
    <x v="0"/>
    <x v="1"/>
    <x v="3"/>
    <x v="3"/>
    <n v="12"/>
    <x v="3"/>
    <x v="3"/>
    <x v="3"/>
    <x v="4"/>
    <n v="36000"/>
    <s v="GHC 346"/>
    <n v="195.86"/>
    <x v="0"/>
    <x v="6"/>
  </r>
  <r>
    <s v="CUST0277"/>
    <s v="Ngozi Dunn"/>
    <x v="1"/>
    <n v="50"/>
    <s v="Imo"/>
    <x v="2"/>
    <x v="1"/>
    <x v="0"/>
    <x v="0"/>
    <n v="55"/>
    <x v="5"/>
    <x v="5"/>
    <x v="5"/>
    <x v="1"/>
    <n v="14400"/>
    <s v="GHC 138"/>
    <n v="35.729999999999997"/>
    <x v="0"/>
    <x v="6"/>
  </r>
  <r>
    <s v="CUST0281"/>
    <s v="Tamuno Ortiz"/>
    <x v="1"/>
    <n v="25"/>
    <s v="Katsina"/>
    <x v="3"/>
    <x v="0"/>
    <x v="1"/>
    <x v="1"/>
    <n v="22"/>
    <x v="16"/>
    <x v="15"/>
    <x v="15"/>
    <x v="14"/>
    <n v="1125000"/>
    <s v="GHC 10,800"/>
    <n v="54.61"/>
    <x v="1"/>
    <x v="1"/>
  </r>
  <r>
    <s v="CUST0281"/>
    <s v="Tamuno Ortiz"/>
    <x v="1"/>
    <n v="25"/>
    <s v="Katsina"/>
    <x v="2"/>
    <x v="0"/>
    <x v="1"/>
    <x v="1"/>
    <n v="22"/>
    <x v="17"/>
    <x v="16"/>
    <x v="16"/>
    <x v="2"/>
    <n v="59500"/>
    <s v="GHC 571"/>
    <n v="149.71"/>
    <x v="1"/>
    <x v="1"/>
  </r>
  <r>
    <s v="CUST0283"/>
    <s v="Sarah Ballard"/>
    <x v="1"/>
    <n v="26"/>
    <s v="Anambra"/>
    <x v="3"/>
    <x v="1"/>
    <x v="4"/>
    <x v="4"/>
    <n v="40"/>
    <x v="11"/>
    <x v="10"/>
    <x v="10"/>
    <x v="14"/>
    <n v="217500"/>
    <s v="GHC 2,088"/>
    <n v="147.65"/>
    <x v="1"/>
    <x v="1"/>
  </r>
  <r>
    <s v="CUST0283"/>
    <s v="Sarah Ballard"/>
    <x v="1"/>
    <n v="26"/>
    <s v="Anambra"/>
    <x v="1"/>
    <x v="1"/>
    <x v="4"/>
    <x v="4"/>
    <n v="40"/>
    <x v="6"/>
    <x v="6"/>
    <x v="6"/>
    <x v="19"/>
    <n v="120000"/>
    <s v="GHC 1,152"/>
    <n v="26.69"/>
    <x v="1"/>
    <x v="1"/>
  </r>
  <r>
    <s v="CUST0284"/>
    <s v="Funke Shaffer"/>
    <x v="1"/>
    <n v="20"/>
    <s v="Ekiti"/>
    <x v="3"/>
    <x v="1"/>
    <x v="3"/>
    <x v="3"/>
    <n v="56"/>
    <x v="2"/>
    <x v="2"/>
    <x v="2"/>
    <x v="5"/>
    <n v="540000"/>
    <s v="GHC 5,184"/>
    <n v="193.92"/>
    <x v="1"/>
    <x v="1"/>
  </r>
  <r>
    <s v="CUST0284"/>
    <s v="Funke Shaffer"/>
    <x v="1"/>
    <n v="20"/>
    <s v="Ekiti"/>
    <x v="2"/>
    <x v="1"/>
    <x v="3"/>
    <x v="3"/>
    <n v="56"/>
    <x v="18"/>
    <x v="17"/>
    <x v="17"/>
    <x v="14"/>
    <n v="9000"/>
    <s v="GHC 86"/>
    <n v="118.37"/>
    <x v="1"/>
    <x v="1"/>
  </r>
  <r>
    <s v="CUST0284"/>
    <s v="Funke Shaffer"/>
    <x v="1"/>
    <n v="20"/>
    <s v="Ekiti"/>
    <x v="0"/>
    <x v="1"/>
    <x v="3"/>
    <x v="3"/>
    <n v="56"/>
    <x v="0"/>
    <x v="0"/>
    <x v="0"/>
    <x v="5"/>
    <n v="630000"/>
    <s v="GHC 6,048"/>
    <n v="104.93"/>
    <x v="1"/>
    <x v="1"/>
  </r>
  <r>
    <s v="CUST0287"/>
    <s v="Omamuzo Rivera"/>
    <x v="1"/>
    <n v="64"/>
    <s v="Osun"/>
    <x v="3"/>
    <x v="1"/>
    <x v="0"/>
    <x v="0"/>
    <n v="6"/>
    <x v="16"/>
    <x v="15"/>
    <x v="15"/>
    <x v="11"/>
    <n v="225000"/>
    <s v="GHC 2,160"/>
    <n v="38.01"/>
    <x v="1"/>
    <x v="1"/>
  </r>
  <r>
    <s v="CUST0287"/>
    <s v="Omamuzo Rivera"/>
    <x v="1"/>
    <n v="64"/>
    <s v="Osun"/>
    <x v="0"/>
    <x v="1"/>
    <x v="0"/>
    <x v="0"/>
    <n v="6"/>
    <x v="3"/>
    <x v="3"/>
    <x v="3"/>
    <x v="7"/>
    <n v="18000"/>
    <s v="GHC 173"/>
    <n v="27.76"/>
    <x v="1"/>
    <x v="1"/>
  </r>
  <r>
    <s v="CUST0287"/>
    <s v="Omamuzo Rivera"/>
    <x v="1"/>
    <n v="64"/>
    <s v="Osun"/>
    <x v="2"/>
    <x v="1"/>
    <x v="0"/>
    <x v="0"/>
    <n v="6"/>
    <x v="10"/>
    <x v="9"/>
    <x v="9"/>
    <x v="8"/>
    <n v="49500"/>
    <s v="GHC 475"/>
    <n v="123.74"/>
    <x v="1"/>
    <x v="1"/>
  </r>
  <r>
    <s v="CUST0289"/>
    <s v="Fatima Wheeler"/>
    <x v="1"/>
    <n v="59"/>
    <s v="Kogi"/>
    <x v="3"/>
    <x v="1"/>
    <x v="1"/>
    <x v="1"/>
    <n v="51"/>
    <x v="6"/>
    <x v="6"/>
    <x v="6"/>
    <x v="6"/>
    <n v="100000"/>
    <s v="GHC 960"/>
    <n v="168.79"/>
    <x v="1"/>
    <x v="1"/>
  </r>
  <r>
    <s v="CUST0290"/>
    <s v="Sade Ryan"/>
    <x v="1"/>
    <n v="50"/>
    <s v="Kebbi"/>
    <x v="2"/>
    <x v="0"/>
    <x v="0"/>
    <x v="0"/>
    <n v="35"/>
    <x v="4"/>
    <x v="4"/>
    <x v="4"/>
    <x v="4"/>
    <n v="8000"/>
    <s v="GHC 77"/>
    <n v="194.93"/>
    <x v="0"/>
    <x v="4"/>
  </r>
  <r>
    <s v="CUST0290"/>
    <s v="Sade Ryan"/>
    <x v="1"/>
    <n v="50"/>
    <s v="Kebbi"/>
    <x v="1"/>
    <x v="0"/>
    <x v="0"/>
    <x v="0"/>
    <n v="35"/>
    <x v="11"/>
    <x v="10"/>
    <x v="10"/>
    <x v="14"/>
    <n v="217500"/>
    <s v="GHC 2,088"/>
    <n v="154.36000000000001"/>
    <x v="0"/>
    <x v="4"/>
  </r>
  <r>
    <s v="CUST0292"/>
    <s v="Ese Rose"/>
    <x v="1"/>
    <n v="36"/>
    <s v="Rivers"/>
    <x v="0"/>
    <x v="0"/>
    <x v="1"/>
    <x v="1"/>
    <n v="17"/>
    <x v="0"/>
    <x v="0"/>
    <x v="0"/>
    <x v="19"/>
    <n v="210000"/>
    <s v="GHC 2,016"/>
    <n v="65.239999999999995"/>
    <x v="0"/>
    <x v="2"/>
  </r>
  <r>
    <s v="CUST0292"/>
    <s v="Ese Rose"/>
    <x v="1"/>
    <n v="36"/>
    <s v="Rivers"/>
    <x v="1"/>
    <x v="0"/>
    <x v="1"/>
    <x v="1"/>
    <n v="17"/>
    <x v="2"/>
    <x v="2"/>
    <x v="2"/>
    <x v="10"/>
    <n v="390000"/>
    <s v="GHC 3,744"/>
    <n v="117.15"/>
    <x v="0"/>
    <x v="2"/>
  </r>
  <r>
    <s v="CUST0292"/>
    <s v="Ese Rose"/>
    <x v="1"/>
    <n v="36"/>
    <s v="Rivers"/>
    <x v="3"/>
    <x v="0"/>
    <x v="1"/>
    <x v="1"/>
    <n v="17"/>
    <x v="11"/>
    <x v="10"/>
    <x v="10"/>
    <x v="18"/>
    <n v="29000"/>
    <s v="GHC 278"/>
    <n v="2.2799999999999998"/>
    <x v="0"/>
    <x v="2"/>
  </r>
  <r>
    <s v="CUST0293"/>
    <s v="John Jones"/>
    <x v="1"/>
    <n v="35"/>
    <s v="Gombe"/>
    <x v="1"/>
    <x v="0"/>
    <x v="3"/>
    <x v="3"/>
    <n v="16"/>
    <x v="2"/>
    <x v="2"/>
    <x v="2"/>
    <x v="5"/>
    <n v="540000"/>
    <s v="GHC 5,184"/>
    <n v="129.09"/>
    <x v="0"/>
    <x v="0"/>
  </r>
  <r>
    <s v="CUST0293"/>
    <s v="John Jones"/>
    <x v="1"/>
    <n v="35"/>
    <s v="Gombe"/>
    <x v="2"/>
    <x v="0"/>
    <x v="3"/>
    <x v="3"/>
    <n v="16"/>
    <x v="4"/>
    <x v="4"/>
    <x v="4"/>
    <x v="4"/>
    <n v="8000"/>
    <s v="GHC 77"/>
    <n v="25.6"/>
    <x v="0"/>
    <x v="0"/>
  </r>
  <r>
    <s v="CUST0294"/>
    <s v="Ese Bailey"/>
    <x v="1"/>
    <n v="60"/>
    <s v="Nasarawa"/>
    <x v="1"/>
    <x v="0"/>
    <x v="1"/>
    <x v="1"/>
    <n v="2"/>
    <x v="11"/>
    <x v="10"/>
    <x v="10"/>
    <x v="5"/>
    <n v="261000"/>
    <s v="GHC 2,506"/>
    <n v="112.03"/>
    <x v="1"/>
    <x v="1"/>
  </r>
  <r>
    <s v="CUST0294"/>
    <s v="Ese Bailey"/>
    <x v="1"/>
    <n v="60"/>
    <s v="Nasarawa"/>
    <x v="0"/>
    <x v="0"/>
    <x v="1"/>
    <x v="1"/>
    <n v="2"/>
    <x v="0"/>
    <x v="0"/>
    <x v="0"/>
    <x v="19"/>
    <n v="210000"/>
    <s v="GHC 2,016"/>
    <n v="38.36"/>
    <x v="1"/>
    <x v="1"/>
  </r>
  <r>
    <s v="CUST0295"/>
    <s v="David Higgins"/>
    <x v="1"/>
    <n v="60"/>
    <s v="Niger"/>
    <x v="3"/>
    <x v="1"/>
    <x v="4"/>
    <x v="4"/>
    <n v="18"/>
    <x v="7"/>
    <x v="7"/>
    <x v="7"/>
    <x v="2"/>
    <n v="425000"/>
    <s v="GHC 4,080"/>
    <n v="91.09"/>
    <x v="1"/>
    <x v="1"/>
  </r>
  <r>
    <s v="CUST0295"/>
    <s v="David Higgins"/>
    <x v="1"/>
    <n v="60"/>
    <s v="Niger"/>
    <x v="0"/>
    <x v="1"/>
    <x v="4"/>
    <x v="4"/>
    <n v="18"/>
    <x v="0"/>
    <x v="0"/>
    <x v="0"/>
    <x v="12"/>
    <n v="35000"/>
    <s v="GHC 336"/>
    <n v="146.86000000000001"/>
    <x v="1"/>
    <x v="1"/>
  </r>
  <r>
    <s v="CUST0296"/>
    <s v="Ejiro Scott"/>
    <x v="1"/>
    <n v="46"/>
    <s v="Niger"/>
    <x v="0"/>
    <x v="0"/>
    <x v="0"/>
    <x v="0"/>
    <n v="43"/>
    <x v="1"/>
    <x v="1"/>
    <x v="1"/>
    <x v="16"/>
    <n v="99000"/>
    <s v="GHC 950"/>
    <n v="64.86"/>
    <x v="1"/>
    <x v="1"/>
  </r>
  <r>
    <s v="CUST0296"/>
    <s v="Ejiro Scott"/>
    <x v="1"/>
    <n v="46"/>
    <s v="Niger"/>
    <x v="3"/>
    <x v="0"/>
    <x v="0"/>
    <x v="0"/>
    <n v="43"/>
    <x v="6"/>
    <x v="6"/>
    <x v="6"/>
    <x v="11"/>
    <n v="60000"/>
    <s v="GHC 576"/>
    <n v="19.7"/>
    <x v="1"/>
    <x v="1"/>
  </r>
  <r>
    <s v="CUST0298"/>
    <s v="Grace Davis"/>
    <x v="1"/>
    <n v="26"/>
    <s v="Sokoto"/>
    <x v="3"/>
    <x v="0"/>
    <x v="1"/>
    <x v="1"/>
    <n v="24"/>
    <x v="9"/>
    <x v="1"/>
    <x v="1"/>
    <x v="3"/>
    <n v="90000"/>
    <s v="GHC 864"/>
    <n v="146.99"/>
    <x v="1"/>
    <x v="1"/>
  </r>
  <r>
    <s v="CUST0299"/>
    <s v="Kunle Fuller"/>
    <x v="1"/>
    <n v="43"/>
    <s v="Bauchi"/>
    <x v="0"/>
    <x v="0"/>
    <x v="2"/>
    <x v="2"/>
    <n v="7"/>
    <x v="3"/>
    <x v="3"/>
    <x v="3"/>
    <x v="5"/>
    <n v="81000"/>
    <s v="GHC 778"/>
    <n v="111.91"/>
    <x v="1"/>
    <x v="1"/>
  </r>
  <r>
    <s v="CUST0300"/>
    <s v="Ibim Wilkerson"/>
    <x v="1"/>
    <n v="29"/>
    <s v="Ekiti"/>
    <x v="2"/>
    <x v="1"/>
    <x v="4"/>
    <x v="4"/>
    <n v="45"/>
    <x v="18"/>
    <x v="17"/>
    <x v="17"/>
    <x v="9"/>
    <n v="12000"/>
    <s v="GHC 115"/>
    <n v="107.01"/>
    <x v="0"/>
    <x v="5"/>
  </r>
  <r>
    <s v="CUST0300"/>
    <s v="Ibim Wilkerson"/>
    <x v="1"/>
    <n v="29"/>
    <s v="Ekiti"/>
    <x v="3"/>
    <x v="1"/>
    <x v="4"/>
    <x v="4"/>
    <n v="45"/>
    <x v="12"/>
    <x v="11"/>
    <x v="11"/>
    <x v="16"/>
    <n v="1650000"/>
    <s v="GHC 15,840"/>
    <n v="186.74"/>
    <x v="0"/>
    <x v="5"/>
  </r>
  <r>
    <s v="CUST0300"/>
    <s v="Ibim Wilkerson"/>
    <x v="1"/>
    <n v="29"/>
    <s v="Ekiti"/>
    <x v="0"/>
    <x v="1"/>
    <x v="4"/>
    <x v="4"/>
    <n v="45"/>
    <x v="1"/>
    <x v="1"/>
    <x v="1"/>
    <x v="17"/>
    <n v="126000"/>
    <s v="GHC 1,210"/>
    <n v="169.05"/>
    <x v="0"/>
    <x v="5"/>
  </r>
  <r>
    <s v="CUST0305"/>
    <s v="Sade Shepard"/>
    <x v="1"/>
    <n v="55"/>
    <s v="Bauchi"/>
    <x v="2"/>
    <x v="0"/>
    <x v="1"/>
    <x v="1"/>
    <n v="21"/>
    <x v="13"/>
    <x v="12"/>
    <x v="12"/>
    <x v="10"/>
    <n v="208000"/>
    <s v="GHC 1,997"/>
    <n v="134.88999999999999"/>
    <x v="1"/>
    <x v="1"/>
  </r>
  <r>
    <s v="CUST0307"/>
    <s v="Chinedu Hoffman"/>
    <x v="1"/>
    <n v="67"/>
    <s v="Zamfara"/>
    <x v="2"/>
    <x v="1"/>
    <x v="0"/>
    <x v="0"/>
    <n v="50"/>
    <x v="20"/>
    <x v="19"/>
    <x v="19"/>
    <x v="13"/>
    <n v="52500"/>
    <s v="GHC 504"/>
    <n v="130.62"/>
    <x v="1"/>
    <x v="1"/>
  </r>
  <r>
    <s v="CUST0308"/>
    <s v="Sarah Flores"/>
    <x v="1"/>
    <n v="47"/>
    <s v="Imo"/>
    <x v="1"/>
    <x v="0"/>
    <x v="1"/>
    <x v="1"/>
    <n v="18"/>
    <x v="11"/>
    <x v="10"/>
    <x v="10"/>
    <x v="13"/>
    <n v="101500"/>
    <s v="GHC 974"/>
    <n v="73.37"/>
    <x v="1"/>
    <x v="1"/>
  </r>
  <r>
    <s v="CUST0308"/>
    <s v="Sarah Flores"/>
    <x v="1"/>
    <n v="47"/>
    <s v="Imo"/>
    <x v="2"/>
    <x v="0"/>
    <x v="1"/>
    <x v="1"/>
    <n v="18"/>
    <x v="17"/>
    <x v="16"/>
    <x v="16"/>
    <x v="12"/>
    <n v="3500"/>
    <s v="GHC 34"/>
    <n v="69.23"/>
    <x v="1"/>
    <x v="1"/>
  </r>
  <r>
    <s v="CUST0308"/>
    <s v="Sarah Flores"/>
    <x v="1"/>
    <n v="47"/>
    <s v="Imo"/>
    <x v="0"/>
    <x v="0"/>
    <x v="1"/>
    <x v="1"/>
    <n v="18"/>
    <x v="1"/>
    <x v="1"/>
    <x v="1"/>
    <x v="15"/>
    <n v="108000"/>
    <s v="GHC 1,037"/>
    <n v="34.270000000000003"/>
    <x v="1"/>
    <x v="1"/>
  </r>
  <r>
    <s v="CUST0309"/>
    <s v="Alabo Guerra"/>
    <x v="1"/>
    <n v="34"/>
    <s v="Nasarawa"/>
    <x v="1"/>
    <x v="0"/>
    <x v="0"/>
    <x v="0"/>
    <n v="60"/>
    <x v="9"/>
    <x v="1"/>
    <x v="1"/>
    <x v="4"/>
    <n v="72000"/>
    <s v="GHC 691"/>
    <n v="148.05000000000001"/>
    <x v="1"/>
    <x v="1"/>
  </r>
  <r>
    <s v="CUST0312"/>
    <s v="Ejiro Barker"/>
    <x v="1"/>
    <n v="29"/>
    <s v="Kano"/>
    <x v="1"/>
    <x v="1"/>
    <x v="0"/>
    <x v="0"/>
    <n v="56"/>
    <x v="15"/>
    <x v="14"/>
    <x v="14"/>
    <x v="19"/>
    <n v="144000"/>
    <s v="GHC 1,382"/>
    <n v="106.55"/>
    <x v="1"/>
    <x v="1"/>
  </r>
  <r>
    <s v="CUST0312"/>
    <s v="Ejiro Barker"/>
    <x v="1"/>
    <n v="29"/>
    <s v="Kano"/>
    <x v="0"/>
    <x v="1"/>
    <x v="0"/>
    <x v="0"/>
    <n v="56"/>
    <x v="3"/>
    <x v="3"/>
    <x v="3"/>
    <x v="14"/>
    <n v="67500"/>
    <s v="GHC 648"/>
    <n v="100.38"/>
    <x v="1"/>
    <x v="1"/>
  </r>
  <r>
    <s v="CUST0312"/>
    <s v="Ejiro Barker"/>
    <x v="1"/>
    <n v="29"/>
    <s v="Kano"/>
    <x v="3"/>
    <x v="1"/>
    <x v="0"/>
    <x v="0"/>
    <n v="56"/>
    <x v="9"/>
    <x v="1"/>
    <x v="1"/>
    <x v="2"/>
    <n v="153000"/>
    <s v="GHC 1,469"/>
    <n v="8.43"/>
    <x v="1"/>
    <x v="1"/>
  </r>
  <r>
    <s v="CUST0313"/>
    <s v="Maryam Hernandez"/>
    <x v="1"/>
    <n v="58"/>
    <s v="Yobe"/>
    <x v="3"/>
    <x v="1"/>
    <x v="4"/>
    <x v="4"/>
    <n v="48"/>
    <x v="15"/>
    <x v="14"/>
    <x v="14"/>
    <x v="2"/>
    <n v="408000"/>
    <s v="GHC 3,917"/>
    <n v="47.62"/>
    <x v="1"/>
    <x v="1"/>
  </r>
  <r>
    <s v="CUST0313"/>
    <s v="Maryam Hernandez"/>
    <x v="1"/>
    <n v="58"/>
    <s v="Yobe"/>
    <x v="2"/>
    <x v="1"/>
    <x v="4"/>
    <x v="4"/>
    <n v="48"/>
    <x v="14"/>
    <x v="13"/>
    <x v="13"/>
    <x v="8"/>
    <n v="4500"/>
    <s v="GHC 43"/>
    <n v="162.47"/>
    <x v="1"/>
    <x v="1"/>
  </r>
  <r>
    <s v="CUST0315"/>
    <s v="Obinna Anderson"/>
    <x v="1"/>
    <n v="70"/>
    <s v="Abia"/>
    <x v="0"/>
    <x v="1"/>
    <x v="0"/>
    <x v="0"/>
    <n v="29"/>
    <x v="3"/>
    <x v="3"/>
    <x v="3"/>
    <x v="6"/>
    <n v="22500"/>
    <s v="GHC 216"/>
    <n v="86.3"/>
    <x v="1"/>
    <x v="1"/>
  </r>
  <r>
    <s v="CUST0315"/>
    <s v="Obinna Anderson"/>
    <x v="1"/>
    <n v="70"/>
    <s v="Abia"/>
    <x v="1"/>
    <x v="1"/>
    <x v="0"/>
    <x v="0"/>
    <n v="29"/>
    <x v="15"/>
    <x v="14"/>
    <x v="14"/>
    <x v="16"/>
    <n v="264000"/>
    <s v="GHC 2,534"/>
    <n v="183.46"/>
    <x v="1"/>
    <x v="1"/>
  </r>
  <r>
    <s v="CUST0315"/>
    <s v="Obinna Anderson"/>
    <x v="1"/>
    <n v="70"/>
    <s v="Abia"/>
    <x v="2"/>
    <x v="1"/>
    <x v="0"/>
    <x v="0"/>
    <n v="29"/>
    <x v="4"/>
    <x v="4"/>
    <x v="4"/>
    <x v="7"/>
    <n v="4000"/>
    <s v="GHC 38"/>
    <n v="111.69"/>
    <x v="1"/>
    <x v="1"/>
  </r>
  <r>
    <s v="CUST0319"/>
    <s v="Fatima Powell"/>
    <x v="1"/>
    <n v="24"/>
    <s v="Enugu"/>
    <x v="2"/>
    <x v="1"/>
    <x v="1"/>
    <x v="1"/>
    <n v="56"/>
    <x v="20"/>
    <x v="19"/>
    <x v="19"/>
    <x v="9"/>
    <n v="150000"/>
    <s v="GHC 1,440"/>
    <n v="155.35"/>
    <x v="1"/>
    <x v="1"/>
  </r>
  <r>
    <s v="CUST0321"/>
    <s v="Omamuzo Schwartz"/>
    <x v="1"/>
    <n v="22"/>
    <s v="Benue"/>
    <x v="2"/>
    <x v="1"/>
    <x v="1"/>
    <x v="1"/>
    <n v="29"/>
    <x v="20"/>
    <x v="19"/>
    <x v="19"/>
    <x v="18"/>
    <n v="15000"/>
    <s v="GHC 144"/>
    <n v="59.24"/>
    <x v="1"/>
    <x v="1"/>
  </r>
  <r>
    <s v="CUST0321"/>
    <s v="Omamuzo Schwartz"/>
    <x v="1"/>
    <n v="22"/>
    <s v="Benue"/>
    <x v="1"/>
    <x v="1"/>
    <x v="1"/>
    <x v="1"/>
    <n v="29"/>
    <x v="15"/>
    <x v="14"/>
    <x v="14"/>
    <x v="14"/>
    <n v="360000"/>
    <s v="GHC 3,456"/>
    <n v="180.78"/>
    <x v="1"/>
    <x v="1"/>
  </r>
  <r>
    <s v="CUST0322"/>
    <s v="Alabo Jackson"/>
    <x v="1"/>
    <n v="27"/>
    <s v="Zamfara"/>
    <x v="1"/>
    <x v="0"/>
    <x v="3"/>
    <x v="3"/>
    <n v="12"/>
    <x v="11"/>
    <x v="10"/>
    <x v="10"/>
    <x v="13"/>
    <n v="101500"/>
    <s v="GHC 974"/>
    <n v="118.27"/>
    <x v="1"/>
    <x v="1"/>
  </r>
  <r>
    <s v="CUST0322"/>
    <s v="Alabo Jackson"/>
    <x v="1"/>
    <n v="27"/>
    <s v="Zamfara"/>
    <x v="2"/>
    <x v="0"/>
    <x v="3"/>
    <x v="3"/>
    <n v="12"/>
    <x v="10"/>
    <x v="9"/>
    <x v="9"/>
    <x v="16"/>
    <n v="60500"/>
    <s v="GHC 581"/>
    <n v="18.489999999999998"/>
    <x v="1"/>
    <x v="1"/>
  </r>
  <r>
    <s v="CUST0323"/>
    <s v="Amina Nguyen"/>
    <x v="1"/>
    <n v="31"/>
    <s v="Katsina"/>
    <x v="0"/>
    <x v="0"/>
    <x v="1"/>
    <x v="1"/>
    <n v="46"/>
    <x v="0"/>
    <x v="0"/>
    <x v="0"/>
    <x v="19"/>
    <n v="210000"/>
    <s v="GHC 2,016"/>
    <n v="9.26"/>
    <x v="0"/>
    <x v="6"/>
  </r>
  <r>
    <s v="CUST0323"/>
    <s v="Amina Nguyen"/>
    <x v="1"/>
    <n v="31"/>
    <s v="Katsina"/>
    <x v="2"/>
    <x v="0"/>
    <x v="1"/>
    <x v="1"/>
    <n v="46"/>
    <x v="17"/>
    <x v="16"/>
    <x v="16"/>
    <x v="6"/>
    <n v="17500"/>
    <s v="GHC 168"/>
    <n v="113.32"/>
    <x v="0"/>
    <x v="6"/>
  </r>
  <r>
    <s v="CUST0326"/>
    <s v="Chinedu Krueger"/>
    <x v="1"/>
    <n v="16"/>
    <s v="Imo"/>
    <x v="2"/>
    <x v="1"/>
    <x v="4"/>
    <x v="4"/>
    <n v="40"/>
    <x v="5"/>
    <x v="5"/>
    <x v="5"/>
    <x v="9"/>
    <n v="18000"/>
    <s v="GHC 173"/>
    <n v="133.57"/>
    <x v="0"/>
    <x v="2"/>
  </r>
  <r>
    <s v="CUST0327"/>
    <s v="Maryam Rhodes"/>
    <x v="1"/>
    <n v="58"/>
    <s v="Katsina"/>
    <x v="0"/>
    <x v="0"/>
    <x v="0"/>
    <x v="0"/>
    <n v="7"/>
    <x v="13"/>
    <x v="12"/>
    <x v="12"/>
    <x v="3"/>
    <n v="160000"/>
    <s v="GHC 1,536"/>
    <n v="19.079999999999998"/>
    <x v="0"/>
    <x v="7"/>
  </r>
  <r>
    <s v="CUST0327"/>
    <s v="Maryam Rhodes"/>
    <x v="1"/>
    <n v="58"/>
    <s v="Katsina"/>
    <x v="2"/>
    <x v="0"/>
    <x v="0"/>
    <x v="0"/>
    <n v="7"/>
    <x v="17"/>
    <x v="16"/>
    <x v="16"/>
    <x v="10"/>
    <n v="45500"/>
    <s v="GHC 437"/>
    <n v="74.03"/>
    <x v="0"/>
    <x v="7"/>
  </r>
  <r>
    <s v="CUST0327"/>
    <s v="Maryam Rhodes"/>
    <x v="1"/>
    <n v="58"/>
    <s v="Katsina"/>
    <x v="3"/>
    <x v="0"/>
    <x v="0"/>
    <x v="0"/>
    <n v="7"/>
    <x v="6"/>
    <x v="6"/>
    <x v="6"/>
    <x v="5"/>
    <n v="360000"/>
    <s v="GHC 3,456"/>
    <n v="151.81"/>
    <x v="0"/>
    <x v="7"/>
  </r>
  <r>
    <s v="CUST0329"/>
    <s v="Saidu Anderson"/>
    <x v="1"/>
    <n v="61"/>
    <s v="Borno"/>
    <x v="0"/>
    <x v="1"/>
    <x v="3"/>
    <x v="3"/>
    <n v="34"/>
    <x v="3"/>
    <x v="3"/>
    <x v="3"/>
    <x v="12"/>
    <n v="4500"/>
    <s v="GHC 43"/>
    <n v="0.82"/>
    <x v="1"/>
    <x v="1"/>
  </r>
  <r>
    <s v="CUST0329"/>
    <s v="Saidu Anderson"/>
    <x v="1"/>
    <n v="61"/>
    <s v="Borno"/>
    <x v="3"/>
    <x v="1"/>
    <x v="3"/>
    <x v="3"/>
    <n v="34"/>
    <x v="12"/>
    <x v="11"/>
    <x v="11"/>
    <x v="7"/>
    <n v="600000"/>
    <s v="GHC 5,760"/>
    <n v="125.28"/>
    <x v="1"/>
    <x v="1"/>
  </r>
  <r>
    <s v="CUST0329"/>
    <s v="Saidu Anderson"/>
    <x v="1"/>
    <n v="61"/>
    <s v="Borno"/>
    <x v="2"/>
    <x v="1"/>
    <x v="3"/>
    <x v="3"/>
    <n v="34"/>
    <x v="8"/>
    <x v="8"/>
    <x v="8"/>
    <x v="17"/>
    <n v="4900"/>
    <s v="GHC 47"/>
    <n v="160.01"/>
    <x v="1"/>
    <x v="1"/>
  </r>
  <r>
    <s v="CUST0330"/>
    <s v="Ibim Harrison"/>
    <x v="1"/>
    <n v="21"/>
    <s v="Bayelsa"/>
    <x v="3"/>
    <x v="1"/>
    <x v="4"/>
    <x v="4"/>
    <n v="36"/>
    <x v="15"/>
    <x v="14"/>
    <x v="14"/>
    <x v="5"/>
    <n v="432000"/>
    <s v="GHC 4,147"/>
    <n v="60.41"/>
    <x v="1"/>
    <x v="1"/>
  </r>
  <r>
    <s v="CUST0330"/>
    <s v="Ibim Harrison"/>
    <x v="1"/>
    <n v="21"/>
    <s v="Bayelsa"/>
    <x v="0"/>
    <x v="1"/>
    <x v="4"/>
    <x v="4"/>
    <n v="36"/>
    <x v="1"/>
    <x v="1"/>
    <x v="1"/>
    <x v="7"/>
    <n v="36000"/>
    <s v="GHC 346"/>
    <n v="153.52000000000001"/>
    <x v="1"/>
    <x v="1"/>
  </r>
  <r>
    <s v="CUST0330"/>
    <s v="Ibim Harrison"/>
    <x v="1"/>
    <n v="21"/>
    <s v="Bayelsa"/>
    <x v="1"/>
    <x v="1"/>
    <x v="4"/>
    <x v="4"/>
    <n v="36"/>
    <x v="2"/>
    <x v="2"/>
    <x v="2"/>
    <x v="0"/>
    <n v="570000"/>
    <s v="GHC 5,472"/>
    <n v="68.599999999999994"/>
    <x v="1"/>
    <x v="1"/>
  </r>
  <r>
    <s v="CUST0335"/>
    <s v="Maryam Patterson"/>
    <x v="1"/>
    <n v="57"/>
    <s v="Plateau"/>
    <x v="2"/>
    <x v="0"/>
    <x v="0"/>
    <x v="0"/>
    <n v="53"/>
    <x v="19"/>
    <x v="18"/>
    <x v="18"/>
    <x v="3"/>
    <n v="65000"/>
    <s v="GHC 624"/>
    <n v="23.61"/>
    <x v="1"/>
    <x v="1"/>
  </r>
  <r>
    <s v="CUST0335"/>
    <s v="Maryam Patterson"/>
    <x v="1"/>
    <n v="57"/>
    <s v="Plateau"/>
    <x v="3"/>
    <x v="0"/>
    <x v="0"/>
    <x v="0"/>
    <n v="53"/>
    <x v="9"/>
    <x v="1"/>
    <x v="1"/>
    <x v="9"/>
    <n v="180000"/>
    <s v="GHC 1,728"/>
    <n v="137.57"/>
    <x v="1"/>
    <x v="1"/>
  </r>
  <r>
    <s v="CUST0338"/>
    <s v="David Crosby"/>
    <x v="1"/>
    <n v="72"/>
    <s v="Oyo"/>
    <x v="2"/>
    <x v="0"/>
    <x v="4"/>
    <x v="4"/>
    <n v="2"/>
    <x v="20"/>
    <x v="19"/>
    <x v="19"/>
    <x v="9"/>
    <n v="150000"/>
    <s v="GHC 1,440"/>
    <n v="36.21"/>
    <x v="0"/>
    <x v="2"/>
  </r>
  <r>
    <s v="CUST0339"/>
    <s v="Alabo Davis"/>
    <x v="1"/>
    <n v="61"/>
    <s v="Abia"/>
    <x v="0"/>
    <x v="1"/>
    <x v="2"/>
    <x v="2"/>
    <n v="53"/>
    <x v="0"/>
    <x v="0"/>
    <x v="0"/>
    <x v="3"/>
    <n v="350000"/>
    <s v="GHC 3,360"/>
    <n v="19.899999999999999"/>
    <x v="0"/>
    <x v="4"/>
  </r>
  <r>
    <s v="CUST0339"/>
    <s v="Alabo Davis"/>
    <x v="1"/>
    <n v="61"/>
    <s v="Abia"/>
    <x v="1"/>
    <x v="1"/>
    <x v="2"/>
    <x v="2"/>
    <n v="53"/>
    <x v="11"/>
    <x v="10"/>
    <x v="10"/>
    <x v="4"/>
    <n v="116000"/>
    <s v="GHC 1,114"/>
    <n v="94.37"/>
    <x v="0"/>
    <x v="4"/>
  </r>
  <r>
    <s v="CUST0341"/>
    <s v="Zina Valenzuela"/>
    <x v="1"/>
    <n v="37"/>
    <s v="Cross River"/>
    <x v="1"/>
    <x v="1"/>
    <x v="2"/>
    <x v="2"/>
    <n v="39"/>
    <x v="2"/>
    <x v="2"/>
    <x v="2"/>
    <x v="10"/>
    <n v="390000"/>
    <s v="GHC 3,744"/>
    <n v="106.78"/>
    <x v="0"/>
    <x v="4"/>
  </r>
  <r>
    <s v="CUST0341"/>
    <s v="Zina Valenzuela"/>
    <x v="1"/>
    <n v="37"/>
    <s v="Cross River"/>
    <x v="0"/>
    <x v="1"/>
    <x v="2"/>
    <x v="2"/>
    <n v="39"/>
    <x v="0"/>
    <x v="0"/>
    <x v="0"/>
    <x v="4"/>
    <n v="280000"/>
    <s v="GHC 2,688"/>
    <n v="48.1"/>
    <x v="0"/>
    <x v="4"/>
  </r>
  <r>
    <s v="CUST0341"/>
    <s v="Zina Valenzuela"/>
    <x v="1"/>
    <n v="37"/>
    <s v="Cross River"/>
    <x v="2"/>
    <x v="1"/>
    <x v="2"/>
    <x v="2"/>
    <n v="39"/>
    <x v="19"/>
    <x v="18"/>
    <x v="18"/>
    <x v="1"/>
    <n v="104000"/>
    <s v="GHC 998"/>
    <n v="32.22"/>
    <x v="0"/>
    <x v="4"/>
  </r>
  <r>
    <s v="CUST0342"/>
    <s v="Omamuzo Holmes"/>
    <x v="1"/>
    <n v="24"/>
    <s v="Bayelsa"/>
    <x v="0"/>
    <x v="0"/>
    <x v="3"/>
    <x v="3"/>
    <n v="53"/>
    <x v="13"/>
    <x v="12"/>
    <x v="12"/>
    <x v="0"/>
    <n v="304000"/>
    <s v="GHC 2,918"/>
    <n v="148"/>
    <x v="1"/>
    <x v="1"/>
  </r>
  <r>
    <s v="CUST0342"/>
    <s v="Omamuzo Holmes"/>
    <x v="1"/>
    <n v="24"/>
    <s v="Bayelsa"/>
    <x v="1"/>
    <x v="0"/>
    <x v="3"/>
    <x v="3"/>
    <n v="53"/>
    <x v="11"/>
    <x v="10"/>
    <x v="10"/>
    <x v="9"/>
    <n v="290000"/>
    <s v="GHC 2,784"/>
    <n v="23.31"/>
    <x v="1"/>
    <x v="1"/>
  </r>
  <r>
    <s v="CUST0346"/>
    <s v="Ese Harper"/>
    <x v="1"/>
    <n v="64"/>
    <s v="Kebbi"/>
    <x v="2"/>
    <x v="1"/>
    <x v="0"/>
    <x v="0"/>
    <n v="28"/>
    <x v="17"/>
    <x v="16"/>
    <x v="16"/>
    <x v="6"/>
    <n v="17500"/>
    <s v="GHC 168"/>
    <n v="168.07"/>
    <x v="1"/>
    <x v="1"/>
  </r>
  <r>
    <s v="CUST0348"/>
    <s v="Boma Anderson"/>
    <x v="1"/>
    <n v="39"/>
    <s v="Sokoto"/>
    <x v="2"/>
    <x v="1"/>
    <x v="3"/>
    <x v="3"/>
    <n v="36"/>
    <x v="5"/>
    <x v="5"/>
    <x v="5"/>
    <x v="4"/>
    <n v="7200"/>
    <s v="GHC 69"/>
    <n v="115.8"/>
    <x v="1"/>
    <x v="1"/>
  </r>
  <r>
    <s v="CUST0353"/>
    <s v="Bola Patterson"/>
    <x v="1"/>
    <n v="59"/>
    <s v="Katsina"/>
    <x v="2"/>
    <x v="0"/>
    <x v="3"/>
    <x v="3"/>
    <n v="39"/>
    <x v="10"/>
    <x v="9"/>
    <x v="9"/>
    <x v="19"/>
    <n v="33000"/>
    <s v="GHC 317"/>
    <n v="145.34"/>
    <x v="1"/>
    <x v="1"/>
  </r>
  <r>
    <s v="CUST0353"/>
    <s v="Bola Patterson"/>
    <x v="1"/>
    <n v="59"/>
    <s v="Katsina"/>
    <x v="1"/>
    <x v="0"/>
    <x v="3"/>
    <x v="3"/>
    <n v="39"/>
    <x v="6"/>
    <x v="6"/>
    <x v="6"/>
    <x v="15"/>
    <n v="240000"/>
    <s v="GHC 2,304"/>
    <n v="115.76"/>
    <x v="1"/>
    <x v="1"/>
  </r>
  <r>
    <s v="CUST0354"/>
    <s v="Sade Brown"/>
    <x v="1"/>
    <n v="49"/>
    <s v="Delta"/>
    <x v="0"/>
    <x v="0"/>
    <x v="3"/>
    <x v="3"/>
    <n v="11"/>
    <x v="0"/>
    <x v="0"/>
    <x v="0"/>
    <x v="6"/>
    <n v="175000"/>
    <s v="GHC 1,680"/>
    <n v="95.18"/>
    <x v="1"/>
    <x v="1"/>
  </r>
  <r>
    <s v="CUST0354"/>
    <s v="Sade Brown"/>
    <x v="1"/>
    <n v="49"/>
    <s v="Delta"/>
    <x v="2"/>
    <x v="0"/>
    <x v="3"/>
    <x v="3"/>
    <n v="11"/>
    <x v="19"/>
    <x v="18"/>
    <x v="18"/>
    <x v="12"/>
    <n v="6500"/>
    <s v="GHC 62"/>
    <n v="174.12"/>
    <x v="1"/>
    <x v="1"/>
  </r>
  <r>
    <s v="CUST0361"/>
    <s v="Obinna Andrews"/>
    <x v="1"/>
    <n v="58"/>
    <s v="Kebbi"/>
    <x v="1"/>
    <x v="0"/>
    <x v="3"/>
    <x v="3"/>
    <n v="33"/>
    <x v="9"/>
    <x v="1"/>
    <x v="1"/>
    <x v="1"/>
    <n v="144000"/>
    <s v="GHC 1,382"/>
    <n v="77.19"/>
    <x v="1"/>
    <x v="1"/>
  </r>
  <r>
    <s v="CUST0361"/>
    <s v="Obinna Andrews"/>
    <x v="1"/>
    <n v="58"/>
    <s v="Kebbi"/>
    <x v="3"/>
    <x v="0"/>
    <x v="3"/>
    <x v="3"/>
    <n v="33"/>
    <x v="6"/>
    <x v="6"/>
    <x v="6"/>
    <x v="15"/>
    <n v="240000"/>
    <s v="GHC 2,304"/>
    <n v="113.67"/>
    <x v="1"/>
    <x v="1"/>
  </r>
  <r>
    <s v="CUST0361"/>
    <s v="Obinna Andrews"/>
    <x v="1"/>
    <n v="58"/>
    <s v="Kebbi"/>
    <x v="2"/>
    <x v="0"/>
    <x v="3"/>
    <x v="3"/>
    <n v="33"/>
    <x v="17"/>
    <x v="16"/>
    <x v="16"/>
    <x v="10"/>
    <n v="45500"/>
    <s v="GHC 437"/>
    <n v="136.53"/>
    <x v="1"/>
    <x v="1"/>
  </r>
  <r>
    <s v="CUST0362"/>
    <s v="Sade Donaldson"/>
    <x v="1"/>
    <n v="27"/>
    <s v="Gombe"/>
    <x v="1"/>
    <x v="1"/>
    <x v="1"/>
    <x v="1"/>
    <n v="6"/>
    <x v="11"/>
    <x v="10"/>
    <x v="10"/>
    <x v="3"/>
    <n v="145000"/>
    <s v="GHC 1,392"/>
    <n v="132.32"/>
    <x v="1"/>
    <x v="1"/>
  </r>
  <r>
    <s v="CUST0363"/>
    <s v="Omamuzo Alexander"/>
    <x v="1"/>
    <n v="29"/>
    <s v="Ekiti"/>
    <x v="0"/>
    <x v="1"/>
    <x v="0"/>
    <x v="0"/>
    <n v="6"/>
    <x v="0"/>
    <x v="0"/>
    <x v="0"/>
    <x v="5"/>
    <n v="630000"/>
    <s v="GHC 6,048"/>
    <n v="78.06"/>
    <x v="0"/>
    <x v="5"/>
  </r>
  <r>
    <s v="CUST0366"/>
    <s v="Kunle Brady"/>
    <x v="1"/>
    <n v="29"/>
    <s v="Delta"/>
    <x v="3"/>
    <x v="1"/>
    <x v="4"/>
    <x v="4"/>
    <n v="39"/>
    <x v="16"/>
    <x v="15"/>
    <x v="15"/>
    <x v="0"/>
    <n v="1425000"/>
    <s v="GHC 13,680"/>
    <n v="65.180000000000007"/>
    <x v="1"/>
    <x v="1"/>
  </r>
  <r>
    <s v="CUST0366"/>
    <s v="Kunle Brady"/>
    <x v="1"/>
    <n v="29"/>
    <s v="Delta"/>
    <x v="2"/>
    <x v="1"/>
    <x v="4"/>
    <x v="4"/>
    <n v="39"/>
    <x v="19"/>
    <x v="18"/>
    <x v="18"/>
    <x v="13"/>
    <n v="45500"/>
    <s v="GHC 437"/>
    <n v="27.9"/>
    <x v="1"/>
    <x v="1"/>
  </r>
  <r>
    <s v="CUST0368"/>
    <s v="Bola Meadows"/>
    <x v="1"/>
    <n v="33"/>
    <s v="Anambra"/>
    <x v="1"/>
    <x v="1"/>
    <x v="4"/>
    <x v="4"/>
    <n v="50"/>
    <x v="9"/>
    <x v="1"/>
    <x v="1"/>
    <x v="11"/>
    <n v="27000"/>
    <s v="GHC 259"/>
    <n v="36.29"/>
    <x v="1"/>
    <x v="1"/>
  </r>
  <r>
    <s v="CUST0369"/>
    <s v="Abubakar Rodriguez"/>
    <x v="1"/>
    <n v="69"/>
    <s v="Taraba"/>
    <x v="0"/>
    <x v="0"/>
    <x v="1"/>
    <x v="1"/>
    <n v="14"/>
    <x v="13"/>
    <x v="12"/>
    <x v="12"/>
    <x v="1"/>
    <n v="256000"/>
    <s v="GHC 2,458"/>
    <n v="119.46"/>
    <x v="1"/>
    <x v="1"/>
  </r>
  <r>
    <s v="CUST0369"/>
    <s v="Abubakar Rodriguez"/>
    <x v="1"/>
    <n v="69"/>
    <s v="Taraba"/>
    <x v="1"/>
    <x v="0"/>
    <x v="1"/>
    <x v="1"/>
    <n v="14"/>
    <x v="15"/>
    <x v="14"/>
    <x v="14"/>
    <x v="3"/>
    <n v="240000"/>
    <s v="GHC 2,304"/>
    <n v="190.08"/>
    <x v="1"/>
    <x v="1"/>
  </r>
  <r>
    <s v="CUST0372"/>
    <s v="Grace Salas"/>
    <x v="1"/>
    <n v="30"/>
    <s v="Kaduna"/>
    <x v="0"/>
    <x v="0"/>
    <x v="2"/>
    <x v="2"/>
    <n v="47"/>
    <x v="1"/>
    <x v="1"/>
    <x v="1"/>
    <x v="7"/>
    <n v="36000"/>
    <s v="GHC 346"/>
    <n v="46.4"/>
    <x v="1"/>
    <x v="1"/>
  </r>
  <r>
    <s v="CUST0372"/>
    <s v="Grace Salas"/>
    <x v="1"/>
    <n v="30"/>
    <s v="Kaduna"/>
    <x v="3"/>
    <x v="0"/>
    <x v="2"/>
    <x v="2"/>
    <n v="47"/>
    <x v="7"/>
    <x v="7"/>
    <x v="7"/>
    <x v="4"/>
    <n v="200000"/>
    <s v="GHC 1,920"/>
    <n v="45.94"/>
    <x v="1"/>
    <x v="1"/>
  </r>
  <r>
    <s v="CUST0373"/>
    <s v="Ibim Adams"/>
    <x v="1"/>
    <n v="41"/>
    <s v="Jigawa"/>
    <x v="0"/>
    <x v="0"/>
    <x v="2"/>
    <x v="2"/>
    <n v="5"/>
    <x v="0"/>
    <x v="0"/>
    <x v="0"/>
    <x v="15"/>
    <n v="420000"/>
    <s v="GHC 4,032"/>
    <n v="36.020000000000003"/>
    <x v="1"/>
    <x v="1"/>
  </r>
  <r>
    <s v="CUST0373"/>
    <s v="Ibim Adams"/>
    <x v="1"/>
    <n v="41"/>
    <s v="Jigawa"/>
    <x v="1"/>
    <x v="0"/>
    <x v="2"/>
    <x v="2"/>
    <n v="5"/>
    <x v="6"/>
    <x v="6"/>
    <x v="6"/>
    <x v="13"/>
    <n v="140000"/>
    <s v="GHC 1,344"/>
    <n v="91.82"/>
    <x v="1"/>
    <x v="1"/>
  </r>
  <r>
    <s v="CUST0375"/>
    <s v="Nura Oconnell"/>
    <x v="1"/>
    <n v="53"/>
    <s v="Abuja (FCT)"/>
    <x v="2"/>
    <x v="0"/>
    <x v="4"/>
    <x v="4"/>
    <n v="37"/>
    <x v="10"/>
    <x v="9"/>
    <x v="9"/>
    <x v="17"/>
    <n v="77000"/>
    <s v="GHC 739"/>
    <n v="56.19"/>
    <x v="1"/>
    <x v="1"/>
  </r>
  <r>
    <s v="CUST0375"/>
    <s v="Nura Oconnell"/>
    <x v="1"/>
    <n v="53"/>
    <s v="Abuja (FCT)"/>
    <x v="1"/>
    <x v="0"/>
    <x v="4"/>
    <x v="4"/>
    <n v="37"/>
    <x v="6"/>
    <x v="6"/>
    <x v="6"/>
    <x v="17"/>
    <n v="280000"/>
    <s v="GHC 2,688"/>
    <n v="49.94"/>
    <x v="1"/>
    <x v="1"/>
  </r>
  <r>
    <s v="CUST0375"/>
    <s v="Nura Oconnell"/>
    <x v="1"/>
    <n v="53"/>
    <s v="Abuja (FCT)"/>
    <x v="0"/>
    <x v="0"/>
    <x v="4"/>
    <x v="4"/>
    <n v="37"/>
    <x v="3"/>
    <x v="3"/>
    <x v="3"/>
    <x v="0"/>
    <n v="85500"/>
    <s v="GHC 821"/>
    <n v="178.42"/>
    <x v="1"/>
    <x v="1"/>
  </r>
  <r>
    <s v="CUST0376"/>
    <s v="Obinna Miller"/>
    <x v="1"/>
    <n v="16"/>
    <s v="Kogi"/>
    <x v="2"/>
    <x v="0"/>
    <x v="2"/>
    <x v="2"/>
    <n v="3"/>
    <x v="4"/>
    <x v="4"/>
    <x v="4"/>
    <x v="4"/>
    <n v="8000"/>
    <s v="GHC 77"/>
    <n v="90.76"/>
    <x v="0"/>
    <x v="0"/>
  </r>
  <r>
    <s v="CUST0378"/>
    <s v="Funke Carlson"/>
    <x v="1"/>
    <n v="74"/>
    <s v="Sokoto"/>
    <x v="2"/>
    <x v="0"/>
    <x v="0"/>
    <x v="0"/>
    <n v="56"/>
    <x v="5"/>
    <x v="5"/>
    <x v="5"/>
    <x v="11"/>
    <n v="2700"/>
    <s v="GHC 26"/>
    <n v="172.15"/>
    <x v="1"/>
    <x v="1"/>
  </r>
  <r>
    <s v="CUST0378"/>
    <s v="Funke Carlson"/>
    <x v="1"/>
    <n v="74"/>
    <s v="Sokoto"/>
    <x v="3"/>
    <x v="0"/>
    <x v="0"/>
    <x v="0"/>
    <n v="56"/>
    <x v="16"/>
    <x v="15"/>
    <x v="15"/>
    <x v="16"/>
    <n v="825000"/>
    <s v="GHC 7,920"/>
    <n v="178.74"/>
    <x v="1"/>
    <x v="1"/>
  </r>
  <r>
    <s v="CUST0381"/>
    <s v="David Murphy"/>
    <x v="1"/>
    <n v="30"/>
    <s v="Taraba"/>
    <x v="2"/>
    <x v="0"/>
    <x v="1"/>
    <x v="1"/>
    <n v="49"/>
    <x v="5"/>
    <x v="5"/>
    <x v="5"/>
    <x v="15"/>
    <n v="10800"/>
    <s v="GHC 104"/>
    <n v="13.14"/>
    <x v="1"/>
    <x v="1"/>
  </r>
  <r>
    <s v="CUST0381"/>
    <s v="David Murphy"/>
    <x v="1"/>
    <n v="30"/>
    <s v="Taraba"/>
    <x v="0"/>
    <x v="0"/>
    <x v="1"/>
    <x v="1"/>
    <n v="49"/>
    <x v="0"/>
    <x v="0"/>
    <x v="0"/>
    <x v="2"/>
    <n v="595000"/>
    <s v="GHC 5,712"/>
    <n v="97.5"/>
    <x v="1"/>
    <x v="1"/>
  </r>
  <r>
    <s v="CUST0383"/>
    <s v="Kunle Manning"/>
    <x v="1"/>
    <n v="29"/>
    <s v="Abuja (FCT)"/>
    <x v="1"/>
    <x v="1"/>
    <x v="3"/>
    <x v="3"/>
    <n v="8"/>
    <x v="15"/>
    <x v="14"/>
    <x v="14"/>
    <x v="1"/>
    <n v="384000"/>
    <s v="GHC 3,686"/>
    <n v="186.38"/>
    <x v="0"/>
    <x v="5"/>
  </r>
  <r>
    <s v="CUST0383"/>
    <s v="Kunle Manning"/>
    <x v="1"/>
    <n v="29"/>
    <s v="Abuja (FCT)"/>
    <x v="0"/>
    <x v="1"/>
    <x v="3"/>
    <x v="3"/>
    <n v="8"/>
    <x v="1"/>
    <x v="1"/>
    <x v="1"/>
    <x v="12"/>
    <n v="9000"/>
    <s v="GHC 86"/>
    <n v="84.32"/>
    <x v="0"/>
    <x v="5"/>
  </r>
  <r>
    <s v="CUST0383"/>
    <s v="Kunle Manning"/>
    <x v="1"/>
    <n v="29"/>
    <s v="Abuja (FCT)"/>
    <x v="3"/>
    <x v="1"/>
    <x v="3"/>
    <x v="3"/>
    <n v="8"/>
    <x v="15"/>
    <x v="14"/>
    <x v="14"/>
    <x v="12"/>
    <n v="24000"/>
    <s v="GHC 230"/>
    <n v="38.22"/>
    <x v="0"/>
    <x v="5"/>
  </r>
  <r>
    <s v="CUST0385"/>
    <s v="Sade George"/>
    <x v="1"/>
    <n v="34"/>
    <s v="Ekiti"/>
    <x v="3"/>
    <x v="1"/>
    <x v="2"/>
    <x v="2"/>
    <n v="30"/>
    <x v="2"/>
    <x v="2"/>
    <x v="2"/>
    <x v="7"/>
    <n v="120000"/>
    <s v="GHC 1,152"/>
    <n v="32.67"/>
    <x v="1"/>
    <x v="1"/>
  </r>
  <r>
    <s v="CUST0385"/>
    <s v="Sade George"/>
    <x v="1"/>
    <n v="34"/>
    <s v="Ekiti"/>
    <x v="1"/>
    <x v="1"/>
    <x v="2"/>
    <x v="2"/>
    <n v="30"/>
    <x v="9"/>
    <x v="1"/>
    <x v="1"/>
    <x v="0"/>
    <n v="171000"/>
    <s v="GHC 1,642"/>
    <n v="198.76"/>
    <x v="1"/>
    <x v="1"/>
  </r>
  <r>
    <s v="CUST0385"/>
    <s v="Sade George"/>
    <x v="1"/>
    <n v="34"/>
    <s v="Ekiti"/>
    <x v="2"/>
    <x v="1"/>
    <x v="2"/>
    <x v="2"/>
    <n v="30"/>
    <x v="18"/>
    <x v="17"/>
    <x v="17"/>
    <x v="15"/>
    <n v="7200"/>
    <s v="GHC 69"/>
    <n v="88.46"/>
    <x v="1"/>
    <x v="1"/>
  </r>
  <r>
    <s v="CUST0386"/>
    <s v="Shehu Torres"/>
    <x v="1"/>
    <n v="42"/>
    <s v="Rivers"/>
    <x v="3"/>
    <x v="1"/>
    <x v="1"/>
    <x v="1"/>
    <n v="23"/>
    <x v="6"/>
    <x v="6"/>
    <x v="6"/>
    <x v="10"/>
    <n v="260000"/>
    <s v="GHC 2,496"/>
    <n v="184.13"/>
    <x v="1"/>
    <x v="1"/>
  </r>
  <r>
    <s v="CUST0395"/>
    <s v="Oghene Pacheco"/>
    <x v="1"/>
    <n v="36"/>
    <s v="Oyo"/>
    <x v="1"/>
    <x v="1"/>
    <x v="1"/>
    <x v="1"/>
    <n v="24"/>
    <x v="6"/>
    <x v="6"/>
    <x v="6"/>
    <x v="9"/>
    <n v="400000"/>
    <s v="GHC 3,840"/>
    <n v="153.06"/>
    <x v="0"/>
    <x v="7"/>
  </r>
  <r>
    <s v="CUST0395"/>
    <s v="Oghene Pacheco"/>
    <x v="1"/>
    <n v="36"/>
    <s v="Oyo"/>
    <x v="3"/>
    <x v="1"/>
    <x v="1"/>
    <x v="1"/>
    <n v="24"/>
    <x v="2"/>
    <x v="2"/>
    <x v="2"/>
    <x v="16"/>
    <n v="330000"/>
    <s v="GHC 3,168"/>
    <n v="108.97"/>
    <x v="0"/>
    <x v="7"/>
  </r>
  <r>
    <s v="CUST0395"/>
    <s v="Oghene Pacheco"/>
    <x v="1"/>
    <n v="36"/>
    <s v="Oyo"/>
    <x v="2"/>
    <x v="1"/>
    <x v="1"/>
    <x v="1"/>
    <n v="24"/>
    <x v="14"/>
    <x v="13"/>
    <x v="13"/>
    <x v="15"/>
    <n v="6000"/>
    <s v="GHC 58"/>
    <n v="54.66"/>
    <x v="0"/>
    <x v="7"/>
  </r>
  <r>
    <s v="CUST0404"/>
    <s v="Maryam Buck"/>
    <x v="1"/>
    <n v="72"/>
    <s v="Osun"/>
    <x v="3"/>
    <x v="1"/>
    <x v="0"/>
    <x v="0"/>
    <n v="19"/>
    <x v="9"/>
    <x v="1"/>
    <x v="1"/>
    <x v="1"/>
    <n v="144000"/>
    <s v="GHC 1,382"/>
    <n v="199.75"/>
    <x v="1"/>
    <x v="1"/>
  </r>
  <r>
    <s v="CUST0404"/>
    <s v="Maryam Buck"/>
    <x v="1"/>
    <n v="72"/>
    <s v="Osun"/>
    <x v="1"/>
    <x v="1"/>
    <x v="0"/>
    <x v="0"/>
    <n v="19"/>
    <x v="9"/>
    <x v="1"/>
    <x v="1"/>
    <x v="2"/>
    <n v="153000"/>
    <s v="GHC 1,469"/>
    <n v="79.58"/>
    <x v="1"/>
    <x v="1"/>
  </r>
  <r>
    <s v="CUST0406"/>
    <s v="Zainab Soto"/>
    <x v="1"/>
    <n v="67"/>
    <s v="Ekiti"/>
    <x v="2"/>
    <x v="1"/>
    <x v="3"/>
    <x v="3"/>
    <n v="43"/>
    <x v="4"/>
    <x v="4"/>
    <x v="4"/>
    <x v="1"/>
    <n v="16000"/>
    <s v="GHC 154"/>
    <n v="24.88"/>
    <x v="1"/>
    <x v="1"/>
  </r>
  <r>
    <s v="CUST0408"/>
    <s v="Obinna Daniels"/>
    <x v="1"/>
    <n v="54"/>
    <s v="Anambra"/>
    <x v="2"/>
    <x v="0"/>
    <x v="3"/>
    <x v="3"/>
    <n v="43"/>
    <x v="14"/>
    <x v="13"/>
    <x v="13"/>
    <x v="5"/>
    <n v="9000"/>
    <s v="GHC 86"/>
    <n v="108.72"/>
    <x v="0"/>
    <x v="6"/>
  </r>
  <r>
    <s v="CUST0408"/>
    <s v="Obinna Daniels"/>
    <x v="1"/>
    <n v="54"/>
    <s v="Anambra"/>
    <x v="3"/>
    <x v="0"/>
    <x v="3"/>
    <x v="3"/>
    <n v="43"/>
    <x v="9"/>
    <x v="1"/>
    <x v="1"/>
    <x v="18"/>
    <n v="18000"/>
    <s v="GHC 173"/>
    <n v="190.54"/>
    <x v="0"/>
    <x v="6"/>
  </r>
  <r>
    <s v="CUST0409"/>
    <s v="Boma Burns"/>
    <x v="1"/>
    <n v="31"/>
    <s v="Jigawa"/>
    <x v="0"/>
    <x v="1"/>
    <x v="3"/>
    <x v="3"/>
    <n v="21"/>
    <x v="1"/>
    <x v="1"/>
    <x v="1"/>
    <x v="19"/>
    <n v="54000"/>
    <s v="GHC 518"/>
    <n v="177"/>
    <x v="1"/>
    <x v="1"/>
  </r>
  <r>
    <s v="CUST0410"/>
    <s v="Grace Snyder"/>
    <x v="1"/>
    <n v="71"/>
    <s v="Borno"/>
    <x v="2"/>
    <x v="1"/>
    <x v="3"/>
    <x v="3"/>
    <n v="46"/>
    <x v="10"/>
    <x v="9"/>
    <x v="9"/>
    <x v="19"/>
    <n v="33000"/>
    <s v="GHC 317"/>
    <n v="112.67"/>
    <x v="1"/>
    <x v="1"/>
  </r>
  <r>
    <s v="CUST0410"/>
    <s v="Grace Snyder"/>
    <x v="1"/>
    <n v="71"/>
    <s v="Borno"/>
    <x v="3"/>
    <x v="1"/>
    <x v="3"/>
    <x v="3"/>
    <n v="46"/>
    <x v="9"/>
    <x v="1"/>
    <x v="1"/>
    <x v="1"/>
    <n v="144000"/>
    <s v="GHC 1,382"/>
    <n v="78.58"/>
    <x v="1"/>
    <x v="1"/>
  </r>
  <r>
    <s v="CUST0410"/>
    <s v="Grace Snyder"/>
    <x v="1"/>
    <n v="71"/>
    <s v="Borno"/>
    <x v="0"/>
    <x v="1"/>
    <x v="3"/>
    <x v="3"/>
    <n v="46"/>
    <x v="0"/>
    <x v="0"/>
    <x v="0"/>
    <x v="15"/>
    <n v="420000"/>
    <s v="GHC 4,032"/>
    <n v="123.58"/>
    <x v="1"/>
    <x v="1"/>
  </r>
  <r>
    <s v="CUST0413"/>
    <s v="David Giles"/>
    <x v="1"/>
    <n v="57"/>
    <s v="Rivers"/>
    <x v="3"/>
    <x v="1"/>
    <x v="2"/>
    <x v="2"/>
    <n v="43"/>
    <x v="12"/>
    <x v="11"/>
    <x v="11"/>
    <x v="16"/>
    <n v="1650000"/>
    <s v="GHC 15,840"/>
    <n v="117.8"/>
    <x v="1"/>
    <x v="1"/>
  </r>
  <r>
    <s v="CUST0413"/>
    <s v="David Giles"/>
    <x v="1"/>
    <n v="57"/>
    <s v="Rivers"/>
    <x v="1"/>
    <x v="1"/>
    <x v="2"/>
    <x v="2"/>
    <n v="43"/>
    <x v="11"/>
    <x v="10"/>
    <x v="10"/>
    <x v="16"/>
    <n v="159500"/>
    <s v="GHC 1,531"/>
    <n v="114.29"/>
    <x v="1"/>
    <x v="1"/>
  </r>
  <r>
    <s v="CUST0414"/>
    <s v="Ngozi Williams"/>
    <x v="1"/>
    <n v="78"/>
    <s v="Anambra"/>
    <x v="3"/>
    <x v="0"/>
    <x v="2"/>
    <x v="2"/>
    <n v="22"/>
    <x v="7"/>
    <x v="7"/>
    <x v="7"/>
    <x v="13"/>
    <n v="175000"/>
    <s v="GHC 1,680"/>
    <n v="193.9"/>
    <x v="1"/>
    <x v="1"/>
  </r>
  <r>
    <s v="CUST0414"/>
    <s v="Ngozi Williams"/>
    <x v="1"/>
    <n v="78"/>
    <s v="Anambra"/>
    <x v="1"/>
    <x v="0"/>
    <x v="2"/>
    <x v="2"/>
    <n v="22"/>
    <x v="11"/>
    <x v="10"/>
    <x v="10"/>
    <x v="11"/>
    <n v="43500"/>
    <s v="GHC 418"/>
    <n v="127.27"/>
    <x v="1"/>
    <x v="1"/>
  </r>
  <r>
    <s v="CUST0414"/>
    <s v="Ngozi Williams"/>
    <x v="1"/>
    <n v="78"/>
    <s v="Anambra"/>
    <x v="0"/>
    <x v="0"/>
    <x v="2"/>
    <x v="2"/>
    <n v="22"/>
    <x v="3"/>
    <x v="3"/>
    <x v="3"/>
    <x v="18"/>
    <n v="9000"/>
    <s v="GHC 86"/>
    <n v="57.83"/>
    <x v="1"/>
    <x v="1"/>
  </r>
  <r>
    <s v="CUST0418"/>
    <s v="Boma Johnson"/>
    <x v="1"/>
    <n v="68"/>
    <s v="Niger"/>
    <x v="0"/>
    <x v="0"/>
    <x v="3"/>
    <x v="3"/>
    <n v="41"/>
    <x v="0"/>
    <x v="0"/>
    <x v="0"/>
    <x v="6"/>
    <n v="175000"/>
    <s v="GHC 1,680"/>
    <n v="48.08"/>
    <x v="0"/>
    <x v="7"/>
  </r>
  <r>
    <s v="CUST0418"/>
    <s v="Boma Johnson"/>
    <x v="1"/>
    <n v="68"/>
    <s v="Niger"/>
    <x v="2"/>
    <x v="0"/>
    <x v="3"/>
    <x v="3"/>
    <n v="41"/>
    <x v="8"/>
    <x v="8"/>
    <x v="8"/>
    <x v="3"/>
    <n v="3500"/>
    <s v="GHC 34"/>
    <n v="6.03"/>
    <x v="0"/>
    <x v="7"/>
  </r>
  <r>
    <s v="CUST0418"/>
    <s v="Boma Johnson"/>
    <x v="1"/>
    <n v="68"/>
    <s v="Niger"/>
    <x v="1"/>
    <x v="0"/>
    <x v="3"/>
    <x v="3"/>
    <n v="41"/>
    <x v="11"/>
    <x v="10"/>
    <x v="10"/>
    <x v="17"/>
    <n v="203000"/>
    <s v="GHC 1,949"/>
    <n v="97.33"/>
    <x v="0"/>
    <x v="7"/>
  </r>
  <r>
    <s v="CUST0419"/>
    <s v="Boma Sanchez"/>
    <x v="1"/>
    <n v="20"/>
    <s v="Benue"/>
    <x v="0"/>
    <x v="0"/>
    <x v="4"/>
    <x v="4"/>
    <n v="18"/>
    <x v="13"/>
    <x v="12"/>
    <x v="12"/>
    <x v="1"/>
    <n v="256000"/>
    <s v="GHC 2,458"/>
    <n v="192.78"/>
    <x v="0"/>
    <x v="4"/>
  </r>
  <r>
    <s v="CUST0419"/>
    <s v="Boma Sanchez"/>
    <x v="1"/>
    <n v="20"/>
    <s v="Benue"/>
    <x v="3"/>
    <x v="0"/>
    <x v="4"/>
    <x v="4"/>
    <n v="18"/>
    <x v="9"/>
    <x v="1"/>
    <x v="1"/>
    <x v="11"/>
    <n v="27000"/>
    <s v="GHC 259"/>
    <n v="11.54"/>
    <x v="0"/>
    <x v="4"/>
  </r>
  <r>
    <s v="CUST0421"/>
    <s v="Tega Stokes"/>
    <x v="1"/>
    <n v="65"/>
    <s v="Imo"/>
    <x v="2"/>
    <x v="1"/>
    <x v="4"/>
    <x v="4"/>
    <n v="14"/>
    <x v="5"/>
    <x v="5"/>
    <x v="5"/>
    <x v="15"/>
    <n v="10800"/>
    <s v="GHC 104"/>
    <n v="98.33"/>
    <x v="0"/>
    <x v="7"/>
  </r>
  <r>
    <s v="CUST0421"/>
    <s v="Tega Stokes"/>
    <x v="1"/>
    <n v="65"/>
    <s v="Imo"/>
    <x v="0"/>
    <x v="1"/>
    <x v="4"/>
    <x v="4"/>
    <n v="14"/>
    <x v="13"/>
    <x v="12"/>
    <x v="12"/>
    <x v="17"/>
    <n v="224000"/>
    <s v="GHC 2,150"/>
    <n v="63.64"/>
    <x v="0"/>
    <x v="7"/>
  </r>
  <r>
    <s v="CUST0422"/>
    <s v="John Smith"/>
    <x v="1"/>
    <n v="47"/>
    <s v="Akwa Ibom"/>
    <x v="1"/>
    <x v="0"/>
    <x v="1"/>
    <x v="1"/>
    <n v="24"/>
    <x v="9"/>
    <x v="1"/>
    <x v="1"/>
    <x v="4"/>
    <n v="72000"/>
    <s v="GHC 691"/>
    <n v="138.29"/>
    <x v="1"/>
    <x v="1"/>
  </r>
  <r>
    <s v="CUST0425"/>
    <s v="Amina Ortega"/>
    <x v="1"/>
    <n v="49"/>
    <s v="Zamfara"/>
    <x v="3"/>
    <x v="0"/>
    <x v="2"/>
    <x v="2"/>
    <n v="23"/>
    <x v="9"/>
    <x v="1"/>
    <x v="1"/>
    <x v="19"/>
    <n v="54000"/>
    <s v="GHC 518"/>
    <n v="128.44999999999999"/>
    <x v="1"/>
    <x v="1"/>
  </r>
  <r>
    <s v="CUST0425"/>
    <s v="Amina Ortega"/>
    <x v="1"/>
    <n v="49"/>
    <s v="Zamfara"/>
    <x v="0"/>
    <x v="0"/>
    <x v="2"/>
    <x v="2"/>
    <n v="23"/>
    <x v="0"/>
    <x v="0"/>
    <x v="0"/>
    <x v="6"/>
    <n v="175000"/>
    <s v="GHC 1,680"/>
    <n v="158.31"/>
    <x v="1"/>
    <x v="1"/>
  </r>
  <r>
    <s v="CUST0425"/>
    <s v="Amina Ortega"/>
    <x v="1"/>
    <n v="49"/>
    <s v="Zamfara"/>
    <x v="1"/>
    <x v="0"/>
    <x v="2"/>
    <x v="2"/>
    <n v="23"/>
    <x v="9"/>
    <x v="1"/>
    <x v="1"/>
    <x v="3"/>
    <n v="90000"/>
    <s v="GHC 864"/>
    <n v="80.430000000000007"/>
    <x v="1"/>
    <x v="1"/>
  </r>
  <r>
    <s v="CUST0426"/>
    <s v="Ese Mathis"/>
    <x v="1"/>
    <n v="26"/>
    <s v="Delta"/>
    <x v="2"/>
    <x v="0"/>
    <x v="2"/>
    <x v="2"/>
    <n v="16"/>
    <x v="18"/>
    <x v="17"/>
    <x v="17"/>
    <x v="0"/>
    <n v="11400"/>
    <s v="GHC 109"/>
    <n v="52.51"/>
    <x v="1"/>
    <x v="1"/>
  </r>
  <r>
    <s v="CUST0426"/>
    <s v="Ese Mathis"/>
    <x v="1"/>
    <n v="26"/>
    <s v="Delta"/>
    <x v="0"/>
    <x v="0"/>
    <x v="2"/>
    <x v="2"/>
    <n v="16"/>
    <x v="1"/>
    <x v="1"/>
    <x v="1"/>
    <x v="13"/>
    <n v="63000"/>
    <s v="GHC 605"/>
    <n v="160.01"/>
    <x v="1"/>
    <x v="1"/>
  </r>
  <r>
    <s v="CUST0427"/>
    <s v="Chinedu West"/>
    <x v="1"/>
    <n v="69"/>
    <s v="Gombe"/>
    <x v="0"/>
    <x v="0"/>
    <x v="2"/>
    <x v="2"/>
    <n v="26"/>
    <x v="3"/>
    <x v="3"/>
    <x v="3"/>
    <x v="19"/>
    <n v="27000"/>
    <s v="GHC 259"/>
    <n v="52.73"/>
    <x v="0"/>
    <x v="2"/>
  </r>
  <r>
    <s v="CUST0427"/>
    <s v="Chinedu West"/>
    <x v="1"/>
    <n v="69"/>
    <s v="Gombe"/>
    <x v="1"/>
    <x v="0"/>
    <x v="2"/>
    <x v="2"/>
    <n v="26"/>
    <x v="9"/>
    <x v="1"/>
    <x v="1"/>
    <x v="17"/>
    <n v="126000"/>
    <s v="GHC 1,210"/>
    <n v="80.510000000000005"/>
    <x v="0"/>
    <x v="2"/>
  </r>
  <r>
    <s v="CUST0427"/>
    <s v="Chinedu West"/>
    <x v="1"/>
    <n v="69"/>
    <s v="Gombe"/>
    <x v="2"/>
    <x v="0"/>
    <x v="2"/>
    <x v="2"/>
    <n v="26"/>
    <x v="14"/>
    <x v="13"/>
    <x v="13"/>
    <x v="15"/>
    <n v="6000"/>
    <s v="GHC 58"/>
    <n v="30.28"/>
    <x v="0"/>
    <x v="2"/>
  </r>
  <r>
    <s v="CUST0428"/>
    <s v="Amina Skinner"/>
    <x v="1"/>
    <n v="31"/>
    <s v="Lagos"/>
    <x v="0"/>
    <x v="1"/>
    <x v="3"/>
    <x v="3"/>
    <n v="50"/>
    <x v="1"/>
    <x v="1"/>
    <x v="1"/>
    <x v="1"/>
    <n v="144000"/>
    <s v="GHC 1,382"/>
    <n v="57.95"/>
    <x v="0"/>
    <x v="6"/>
  </r>
  <r>
    <s v="CUST0429"/>
    <s v="Omamuzo Smith"/>
    <x v="1"/>
    <n v="32"/>
    <s v="Kwara"/>
    <x v="2"/>
    <x v="0"/>
    <x v="1"/>
    <x v="1"/>
    <n v="39"/>
    <x v="18"/>
    <x v="17"/>
    <x v="17"/>
    <x v="6"/>
    <n v="3000"/>
    <s v="GHC 29"/>
    <n v="82"/>
    <x v="1"/>
    <x v="1"/>
  </r>
  <r>
    <s v="CUST0430"/>
    <s v="Funke Lawson"/>
    <x v="1"/>
    <n v="53"/>
    <s v="Edo"/>
    <x v="2"/>
    <x v="0"/>
    <x v="0"/>
    <x v="0"/>
    <n v="40"/>
    <x v="10"/>
    <x v="9"/>
    <x v="9"/>
    <x v="16"/>
    <n v="60500"/>
    <s v="GHC 581"/>
    <n v="27.07"/>
    <x v="1"/>
    <x v="1"/>
  </r>
  <r>
    <s v="CUST0430"/>
    <s v="Funke Lawson"/>
    <x v="1"/>
    <n v="53"/>
    <s v="Edo"/>
    <x v="1"/>
    <x v="0"/>
    <x v="0"/>
    <x v="0"/>
    <n v="40"/>
    <x v="11"/>
    <x v="10"/>
    <x v="10"/>
    <x v="10"/>
    <n v="188500"/>
    <s v="GHC 1,810"/>
    <n v="137.53"/>
    <x v="1"/>
    <x v="1"/>
  </r>
  <r>
    <s v="CUST0430"/>
    <s v="Funke Lawson"/>
    <x v="1"/>
    <n v="53"/>
    <s v="Edo"/>
    <x v="3"/>
    <x v="0"/>
    <x v="0"/>
    <x v="0"/>
    <n v="40"/>
    <x v="16"/>
    <x v="15"/>
    <x v="15"/>
    <x v="8"/>
    <n v="675000"/>
    <s v="GHC 6,480"/>
    <n v="147.35"/>
    <x v="1"/>
    <x v="1"/>
  </r>
  <r>
    <s v="CUST0431"/>
    <s v="Kunle Cooper"/>
    <x v="1"/>
    <n v="28"/>
    <s v="Oyo"/>
    <x v="1"/>
    <x v="0"/>
    <x v="3"/>
    <x v="3"/>
    <n v="22"/>
    <x v="15"/>
    <x v="14"/>
    <x v="14"/>
    <x v="3"/>
    <n v="240000"/>
    <s v="GHC 2,304"/>
    <n v="124.12"/>
    <x v="1"/>
    <x v="1"/>
  </r>
  <r>
    <s v="CUST0431"/>
    <s v="Kunle Cooper"/>
    <x v="1"/>
    <n v="28"/>
    <s v="Oyo"/>
    <x v="2"/>
    <x v="0"/>
    <x v="3"/>
    <x v="3"/>
    <n v="22"/>
    <x v="20"/>
    <x v="19"/>
    <x v="19"/>
    <x v="6"/>
    <n v="37500"/>
    <s v="GHC 360"/>
    <n v="134.41999999999999"/>
    <x v="1"/>
    <x v="1"/>
  </r>
  <r>
    <s v="CUST0431"/>
    <s v="Kunle Cooper"/>
    <x v="1"/>
    <n v="28"/>
    <s v="Oyo"/>
    <x v="0"/>
    <x v="0"/>
    <x v="3"/>
    <x v="3"/>
    <n v="22"/>
    <x v="13"/>
    <x v="12"/>
    <x v="12"/>
    <x v="8"/>
    <n v="144000"/>
    <s v="GHC 1,382"/>
    <n v="116.31"/>
    <x v="1"/>
    <x v="1"/>
  </r>
  <r>
    <s v="CUST0433"/>
    <s v="Saidu Whitehead"/>
    <x v="1"/>
    <n v="49"/>
    <s v="Bauchi"/>
    <x v="0"/>
    <x v="1"/>
    <x v="1"/>
    <x v="1"/>
    <n v="28"/>
    <x v="0"/>
    <x v="0"/>
    <x v="0"/>
    <x v="6"/>
    <n v="175000"/>
    <s v="GHC 1,680"/>
    <n v="11.12"/>
    <x v="1"/>
    <x v="1"/>
  </r>
  <r>
    <s v="CUST0433"/>
    <s v="Saidu Whitehead"/>
    <x v="1"/>
    <n v="49"/>
    <s v="Bauchi"/>
    <x v="3"/>
    <x v="1"/>
    <x v="1"/>
    <x v="1"/>
    <n v="28"/>
    <x v="9"/>
    <x v="1"/>
    <x v="1"/>
    <x v="18"/>
    <n v="18000"/>
    <s v="GHC 173"/>
    <n v="46.36"/>
    <x v="1"/>
    <x v="1"/>
  </r>
  <r>
    <s v="CUST0435"/>
    <s v="Michael Santana"/>
    <x v="1"/>
    <n v="50"/>
    <s v="Ondo"/>
    <x v="2"/>
    <x v="0"/>
    <x v="3"/>
    <x v="3"/>
    <n v="34"/>
    <x v="4"/>
    <x v="4"/>
    <x v="4"/>
    <x v="12"/>
    <n v="1000"/>
    <s v="GHC 10"/>
    <n v="177.53"/>
    <x v="1"/>
    <x v="1"/>
  </r>
  <r>
    <s v="CUST0445"/>
    <s v="Ejiro Wagner"/>
    <x v="1"/>
    <n v="66"/>
    <s v="Abia"/>
    <x v="0"/>
    <x v="0"/>
    <x v="4"/>
    <x v="4"/>
    <n v="9"/>
    <x v="13"/>
    <x v="12"/>
    <x v="12"/>
    <x v="6"/>
    <n v="80000"/>
    <s v="GHC 768"/>
    <n v="42.24"/>
    <x v="0"/>
    <x v="4"/>
  </r>
  <r>
    <s v="CUST0447"/>
    <s v="Grace Hudson"/>
    <x v="1"/>
    <n v="76"/>
    <s v="Kano"/>
    <x v="1"/>
    <x v="1"/>
    <x v="0"/>
    <x v="0"/>
    <n v="38"/>
    <x v="9"/>
    <x v="1"/>
    <x v="1"/>
    <x v="17"/>
    <n v="126000"/>
    <s v="GHC 1,210"/>
    <n v="20.98"/>
    <x v="0"/>
    <x v="4"/>
  </r>
  <r>
    <s v="CUST0447"/>
    <s v="Grace Hudson"/>
    <x v="1"/>
    <n v="76"/>
    <s v="Kano"/>
    <x v="0"/>
    <x v="1"/>
    <x v="0"/>
    <x v="0"/>
    <n v="38"/>
    <x v="0"/>
    <x v="0"/>
    <x v="0"/>
    <x v="0"/>
    <n v="665000"/>
    <s v="GHC 6,384"/>
    <n v="169.8"/>
    <x v="0"/>
    <x v="4"/>
  </r>
  <r>
    <s v="CUST0450"/>
    <s v="Fatima Curtis"/>
    <x v="1"/>
    <n v="52"/>
    <s v="Katsina"/>
    <x v="2"/>
    <x v="1"/>
    <x v="0"/>
    <x v="0"/>
    <n v="9"/>
    <x v="10"/>
    <x v="9"/>
    <x v="9"/>
    <x v="13"/>
    <n v="38500"/>
    <s v="GHC 370"/>
    <n v="61.08"/>
    <x v="0"/>
    <x v="3"/>
  </r>
  <r>
    <s v="CUST0451"/>
    <s v="Sade Baker"/>
    <x v="1"/>
    <n v="18"/>
    <s v="Ekiti"/>
    <x v="2"/>
    <x v="1"/>
    <x v="0"/>
    <x v="0"/>
    <n v="23"/>
    <x v="10"/>
    <x v="9"/>
    <x v="9"/>
    <x v="4"/>
    <n v="44000"/>
    <s v="GHC 422"/>
    <n v="23.24"/>
    <x v="1"/>
    <x v="1"/>
  </r>
  <r>
    <s v="CUST0451"/>
    <s v="Sade Baker"/>
    <x v="1"/>
    <n v="18"/>
    <s v="Ekiti"/>
    <x v="0"/>
    <x v="1"/>
    <x v="0"/>
    <x v="0"/>
    <n v="23"/>
    <x v="3"/>
    <x v="3"/>
    <x v="3"/>
    <x v="1"/>
    <n v="72000"/>
    <s v="GHC 691"/>
    <n v="112.62"/>
    <x v="1"/>
    <x v="1"/>
  </r>
  <r>
    <s v="CUST0453"/>
    <s v="Michael Madden"/>
    <x v="1"/>
    <n v="29"/>
    <s v="Abuja (FCT)"/>
    <x v="2"/>
    <x v="0"/>
    <x v="1"/>
    <x v="1"/>
    <n v="56"/>
    <x v="4"/>
    <x v="4"/>
    <x v="4"/>
    <x v="15"/>
    <n v="12000"/>
    <s v="GHC 115"/>
    <n v="31.28"/>
    <x v="0"/>
    <x v="7"/>
  </r>
  <r>
    <s v="CUST0453"/>
    <s v="Michael Madden"/>
    <x v="1"/>
    <n v="29"/>
    <s v="Abuja (FCT)"/>
    <x v="3"/>
    <x v="0"/>
    <x v="1"/>
    <x v="1"/>
    <n v="56"/>
    <x v="7"/>
    <x v="7"/>
    <x v="7"/>
    <x v="7"/>
    <n v="100000"/>
    <s v="GHC 960"/>
    <n v="163.92"/>
    <x v="0"/>
    <x v="7"/>
  </r>
  <r>
    <s v="CUST0453"/>
    <s v="Michael Madden"/>
    <x v="1"/>
    <n v="29"/>
    <s v="Abuja (FCT)"/>
    <x v="0"/>
    <x v="0"/>
    <x v="1"/>
    <x v="1"/>
    <n v="56"/>
    <x v="3"/>
    <x v="3"/>
    <x v="3"/>
    <x v="17"/>
    <n v="63000"/>
    <s v="GHC 605"/>
    <n v="88.1"/>
    <x v="0"/>
    <x v="7"/>
  </r>
  <r>
    <s v="CUST0454"/>
    <s v="Tunde Fuller"/>
    <x v="1"/>
    <n v="47"/>
    <s v="Taraba"/>
    <x v="3"/>
    <x v="1"/>
    <x v="4"/>
    <x v="4"/>
    <n v="19"/>
    <x v="11"/>
    <x v="10"/>
    <x v="10"/>
    <x v="2"/>
    <n v="246500"/>
    <s v="GHC 2,366"/>
    <n v="30.75"/>
    <x v="0"/>
    <x v="6"/>
  </r>
  <r>
    <s v="CUST0454"/>
    <s v="Tunde Fuller"/>
    <x v="1"/>
    <n v="47"/>
    <s v="Taraba"/>
    <x v="2"/>
    <x v="1"/>
    <x v="4"/>
    <x v="4"/>
    <n v="19"/>
    <x v="20"/>
    <x v="19"/>
    <x v="19"/>
    <x v="6"/>
    <n v="37500"/>
    <s v="GHC 360"/>
    <n v="157.55000000000001"/>
    <x v="0"/>
    <x v="6"/>
  </r>
  <r>
    <s v="CUST0463"/>
    <s v="Grace Bell"/>
    <x v="1"/>
    <n v="74"/>
    <s v="Borno"/>
    <x v="0"/>
    <x v="0"/>
    <x v="3"/>
    <x v="3"/>
    <n v="45"/>
    <x v="13"/>
    <x v="12"/>
    <x v="12"/>
    <x v="17"/>
    <n v="224000"/>
    <s v="GHC 2,150"/>
    <n v="120.52"/>
    <x v="1"/>
    <x v="1"/>
  </r>
  <r>
    <s v="CUST0463"/>
    <s v="Grace Bell"/>
    <x v="1"/>
    <n v="74"/>
    <s v="Borno"/>
    <x v="3"/>
    <x v="0"/>
    <x v="3"/>
    <x v="3"/>
    <n v="45"/>
    <x v="6"/>
    <x v="6"/>
    <x v="6"/>
    <x v="0"/>
    <n v="380000"/>
    <s v="GHC 3,648"/>
    <n v="24.61"/>
    <x v="1"/>
    <x v="1"/>
  </r>
  <r>
    <s v="CUST0463"/>
    <s v="Grace Bell"/>
    <x v="1"/>
    <n v="74"/>
    <s v="Borno"/>
    <x v="2"/>
    <x v="0"/>
    <x v="3"/>
    <x v="3"/>
    <n v="45"/>
    <x v="14"/>
    <x v="13"/>
    <x v="13"/>
    <x v="6"/>
    <n v="2500"/>
    <s v="GHC 24"/>
    <n v="8.5399999999999991"/>
    <x v="1"/>
    <x v="1"/>
  </r>
  <r>
    <s v="CUST0466"/>
    <s v="Alabo Escobar"/>
    <x v="1"/>
    <n v="59"/>
    <s v="Jigawa"/>
    <x v="2"/>
    <x v="1"/>
    <x v="0"/>
    <x v="0"/>
    <n v="54"/>
    <x v="10"/>
    <x v="9"/>
    <x v="9"/>
    <x v="16"/>
    <n v="60500"/>
    <s v="GHC 581"/>
    <n v="30.22"/>
    <x v="1"/>
    <x v="1"/>
  </r>
  <r>
    <s v="CUST0466"/>
    <s v="Alabo Escobar"/>
    <x v="1"/>
    <n v="59"/>
    <s v="Jigawa"/>
    <x v="3"/>
    <x v="1"/>
    <x v="0"/>
    <x v="0"/>
    <n v="54"/>
    <x v="6"/>
    <x v="6"/>
    <x v="6"/>
    <x v="9"/>
    <n v="400000"/>
    <s v="GHC 3,840"/>
    <n v="160.06"/>
    <x v="1"/>
    <x v="1"/>
  </r>
  <r>
    <s v="CUST0473"/>
    <s v="Amaka Jackson"/>
    <x v="1"/>
    <n v="54"/>
    <s v="Kogi"/>
    <x v="0"/>
    <x v="1"/>
    <x v="0"/>
    <x v="0"/>
    <n v="6"/>
    <x v="0"/>
    <x v="0"/>
    <x v="0"/>
    <x v="5"/>
    <n v="630000"/>
    <s v="GHC 6,048"/>
    <n v="192.29"/>
    <x v="1"/>
    <x v="1"/>
  </r>
  <r>
    <s v="CUST0479"/>
    <s v="Ejiro Stewart"/>
    <x v="1"/>
    <n v="20"/>
    <s v="Akwa Ibom"/>
    <x v="2"/>
    <x v="1"/>
    <x v="4"/>
    <x v="4"/>
    <n v="58"/>
    <x v="19"/>
    <x v="18"/>
    <x v="18"/>
    <x v="5"/>
    <n v="117000"/>
    <s v="GHC 1,123"/>
    <n v="99.06"/>
    <x v="0"/>
    <x v="4"/>
  </r>
  <r>
    <s v="CUST0479"/>
    <s v="Ejiro Stewart"/>
    <x v="1"/>
    <n v="20"/>
    <s v="Akwa Ibom"/>
    <x v="1"/>
    <x v="1"/>
    <x v="4"/>
    <x v="4"/>
    <n v="58"/>
    <x v="6"/>
    <x v="6"/>
    <x v="6"/>
    <x v="0"/>
    <n v="380000"/>
    <s v="GHC 3,648"/>
    <n v="132.13999999999999"/>
    <x v="0"/>
    <x v="4"/>
  </r>
  <r>
    <s v="CUST0479"/>
    <s v="Ejiro Stewart"/>
    <x v="1"/>
    <n v="20"/>
    <s v="Akwa Ibom"/>
    <x v="0"/>
    <x v="1"/>
    <x v="4"/>
    <x v="4"/>
    <n v="58"/>
    <x v="3"/>
    <x v="3"/>
    <x v="3"/>
    <x v="6"/>
    <n v="22500"/>
    <s v="GHC 216"/>
    <n v="13.54"/>
    <x v="0"/>
    <x v="4"/>
  </r>
  <r>
    <s v="CUST0482"/>
    <s v="Bala Gibson"/>
    <x v="1"/>
    <n v="58"/>
    <s v="Katsina"/>
    <x v="0"/>
    <x v="0"/>
    <x v="3"/>
    <x v="3"/>
    <n v="48"/>
    <x v="3"/>
    <x v="3"/>
    <x v="3"/>
    <x v="11"/>
    <n v="13500"/>
    <s v="GHC 130"/>
    <n v="66.180000000000007"/>
    <x v="1"/>
    <x v="1"/>
  </r>
  <r>
    <s v="CUST0491"/>
    <s v="Funke Smith"/>
    <x v="1"/>
    <n v="30"/>
    <s v="Plateau"/>
    <x v="1"/>
    <x v="1"/>
    <x v="2"/>
    <x v="2"/>
    <n v="29"/>
    <x v="6"/>
    <x v="6"/>
    <x v="6"/>
    <x v="19"/>
    <n v="120000"/>
    <s v="GHC 1,152"/>
    <n v="39.97"/>
    <x v="1"/>
    <x v="1"/>
  </r>
  <r>
    <s v="CUST0491"/>
    <s v="Funke Smith"/>
    <x v="1"/>
    <n v="30"/>
    <s v="Plateau"/>
    <x v="2"/>
    <x v="1"/>
    <x v="2"/>
    <x v="2"/>
    <n v="29"/>
    <x v="8"/>
    <x v="8"/>
    <x v="8"/>
    <x v="19"/>
    <n v="2100"/>
    <s v="GHC 20"/>
    <n v="177.13"/>
    <x v="1"/>
    <x v="1"/>
  </r>
  <r>
    <s v="CUST0492"/>
    <s v="Tega Kim"/>
    <x v="1"/>
    <n v="47"/>
    <s v="Enugu"/>
    <x v="0"/>
    <x v="0"/>
    <x v="1"/>
    <x v="1"/>
    <n v="2"/>
    <x v="0"/>
    <x v="0"/>
    <x v="0"/>
    <x v="7"/>
    <n v="140000"/>
    <s v="GHC 1,344"/>
    <n v="131.15"/>
    <x v="1"/>
    <x v="1"/>
  </r>
  <r>
    <s v="CUST0494"/>
    <s v="Halima Martin"/>
    <x v="1"/>
    <n v="21"/>
    <s v="Benue"/>
    <x v="0"/>
    <x v="1"/>
    <x v="1"/>
    <x v="1"/>
    <n v="51"/>
    <x v="0"/>
    <x v="0"/>
    <x v="0"/>
    <x v="11"/>
    <n v="105000"/>
    <s v="GHC 1,008"/>
    <n v="42.24"/>
    <x v="0"/>
    <x v="6"/>
  </r>
  <r>
    <s v="CUST0494"/>
    <s v="Halima Martin"/>
    <x v="1"/>
    <n v="21"/>
    <s v="Benue"/>
    <x v="3"/>
    <x v="1"/>
    <x v="1"/>
    <x v="1"/>
    <n v="51"/>
    <x v="12"/>
    <x v="11"/>
    <x v="11"/>
    <x v="9"/>
    <n v="3000000"/>
    <s v="GHC 28,800"/>
    <n v="158.30000000000001"/>
    <x v="0"/>
    <x v="6"/>
  </r>
  <r>
    <s v="CUST0500"/>
    <s v="Oghene Hamilton"/>
    <x v="1"/>
    <n v="67"/>
    <s v="Kebbi"/>
    <x v="0"/>
    <x v="0"/>
    <x v="3"/>
    <x v="3"/>
    <n v="31"/>
    <x v="0"/>
    <x v="0"/>
    <x v="0"/>
    <x v="14"/>
    <n v="525000"/>
    <s v="GHC 5,040"/>
    <n v="144.63999999999999"/>
    <x v="0"/>
    <x v="6"/>
  </r>
  <r>
    <s v="CUST0500"/>
    <s v="Oghene Hamilton"/>
    <x v="1"/>
    <n v="67"/>
    <s v="Kebbi"/>
    <x v="2"/>
    <x v="0"/>
    <x v="3"/>
    <x v="3"/>
    <n v="31"/>
    <x v="17"/>
    <x v="16"/>
    <x v="16"/>
    <x v="16"/>
    <n v="38500"/>
    <s v="GHC 370"/>
    <n v="158.49"/>
    <x v="0"/>
    <x v="6"/>
  </r>
  <r>
    <s v="CUST0500"/>
    <s v="Oghene Hamilton"/>
    <x v="1"/>
    <n v="67"/>
    <s v="Kebbi"/>
    <x v="1"/>
    <x v="0"/>
    <x v="3"/>
    <x v="3"/>
    <n v="31"/>
    <x v="6"/>
    <x v="6"/>
    <x v="6"/>
    <x v="17"/>
    <n v="280000"/>
    <s v="GHC 2,688"/>
    <n v="86.04"/>
    <x v="0"/>
    <x v="6"/>
  </r>
  <r>
    <s v="CUST0002"/>
    <s v="Zainab Baker"/>
    <x v="2"/>
    <n v="16"/>
    <s v="Abuja (FCT)"/>
    <x v="2"/>
    <x v="1"/>
    <x v="0"/>
    <x v="0"/>
    <n v="22"/>
    <x v="10"/>
    <x v="9"/>
    <x v="9"/>
    <x v="15"/>
    <n v="66000"/>
    <s v="GHC 634"/>
    <n v="19.79"/>
    <x v="0"/>
    <x v="4"/>
  </r>
  <r>
    <s v="CUST0003"/>
    <s v="Saidu Evans"/>
    <x v="2"/>
    <n v="21"/>
    <s v="Sokoto"/>
    <x v="3"/>
    <x v="0"/>
    <x v="4"/>
    <x v="4"/>
    <n v="60"/>
    <x v="6"/>
    <x v="6"/>
    <x v="6"/>
    <x v="4"/>
    <n v="160000"/>
    <s v="GHC 1,536"/>
    <n v="9.64"/>
    <x v="1"/>
    <x v="1"/>
  </r>
  <r>
    <s v="CUST0003"/>
    <s v="Saidu Evans"/>
    <x v="2"/>
    <n v="21"/>
    <s v="Sokoto"/>
    <x v="2"/>
    <x v="0"/>
    <x v="4"/>
    <x v="4"/>
    <n v="60"/>
    <x v="14"/>
    <x v="13"/>
    <x v="13"/>
    <x v="4"/>
    <n v="4000"/>
    <s v="GHC 38"/>
    <n v="197.05"/>
    <x v="1"/>
    <x v="1"/>
  </r>
  <r>
    <s v="CUST0003"/>
    <s v="Saidu Evans"/>
    <x v="2"/>
    <n v="21"/>
    <s v="Sokoto"/>
    <x v="1"/>
    <x v="0"/>
    <x v="4"/>
    <x v="4"/>
    <n v="60"/>
    <x v="9"/>
    <x v="1"/>
    <x v="1"/>
    <x v="14"/>
    <n v="135000"/>
    <s v="GHC 1,296"/>
    <n v="76.34"/>
    <x v="1"/>
    <x v="1"/>
  </r>
  <r>
    <s v="CUST0004"/>
    <s v="Ejiro Walker"/>
    <x v="2"/>
    <n v="36"/>
    <s v="Gombe"/>
    <x v="0"/>
    <x v="1"/>
    <x v="4"/>
    <x v="4"/>
    <n v="14"/>
    <x v="3"/>
    <x v="3"/>
    <x v="3"/>
    <x v="8"/>
    <n v="40500"/>
    <s v="GHC 389"/>
    <n v="92.72"/>
    <x v="1"/>
    <x v="1"/>
  </r>
  <r>
    <s v="CUST0007"/>
    <s v="Boma Stewart"/>
    <x v="2"/>
    <n v="24"/>
    <s v="Jigawa"/>
    <x v="1"/>
    <x v="1"/>
    <x v="2"/>
    <x v="2"/>
    <n v="39"/>
    <x v="15"/>
    <x v="14"/>
    <x v="14"/>
    <x v="16"/>
    <n v="264000"/>
    <s v="GHC 2,534"/>
    <n v="150.30000000000001"/>
    <x v="0"/>
    <x v="0"/>
  </r>
  <r>
    <s v="CUST0010"/>
    <s v="Halima Ochoa"/>
    <x v="2"/>
    <n v="23"/>
    <s v="Imo"/>
    <x v="0"/>
    <x v="0"/>
    <x v="4"/>
    <x v="4"/>
    <n v="6"/>
    <x v="3"/>
    <x v="3"/>
    <x v="3"/>
    <x v="9"/>
    <n v="90000"/>
    <s v="GHC 864"/>
    <n v="53.38"/>
    <x v="1"/>
    <x v="1"/>
  </r>
  <r>
    <s v="CUST0010"/>
    <s v="Halima Ochoa"/>
    <x v="2"/>
    <n v="23"/>
    <s v="Imo"/>
    <x v="1"/>
    <x v="0"/>
    <x v="4"/>
    <x v="4"/>
    <n v="6"/>
    <x v="11"/>
    <x v="10"/>
    <x v="10"/>
    <x v="5"/>
    <n v="261000"/>
    <s v="GHC 2,506"/>
    <n v="192.89"/>
    <x v="1"/>
    <x v="1"/>
  </r>
  <r>
    <s v="CUST0010"/>
    <s v="Halima Ochoa"/>
    <x v="2"/>
    <n v="23"/>
    <s v="Imo"/>
    <x v="2"/>
    <x v="0"/>
    <x v="4"/>
    <x v="4"/>
    <n v="6"/>
    <x v="8"/>
    <x v="8"/>
    <x v="8"/>
    <x v="10"/>
    <n v="4550"/>
    <s v="GHC 44"/>
    <n v="142.72999999999999"/>
    <x v="1"/>
    <x v="1"/>
  </r>
  <r>
    <s v="CUST0012"/>
    <s v="Zainab Morton"/>
    <x v="2"/>
    <n v="78"/>
    <s v="Ondo"/>
    <x v="0"/>
    <x v="0"/>
    <x v="0"/>
    <x v="0"/>
    <n v="47"/>
    <x v="13"/>
    <x v="12"/>
    <x v="12"/>
    <x v="15"/>
    <n v="192000"/>
    <s v="GHC 1,843"/>
    <n v="131.97"/>
    <x v="1"/>
    <x v="1"/>
  </r>
  <r>
    <s v="CUST0012"/>
    <s v="Zainab Morton"/>
    <x v="2"/>
    <n v="78"/>
    <s v="Ondo"/>
    <x v="1"/>
    <x v="0"/>
    <x v="0"/>
    <x v="0"/>
    <n v="47"/>
    <x v="11"/>
    <x v="10"/>
    <x v="10"/>
    <x v="18"/>
    <n v="29000"/>
    <s v="GHC 278"/>
    <n v="82.51"/>
    <x v="1"/>
    <x v="1"/>
  </r>
  <r>
    <s v="CUST0015"/>
    <s v="Abubakar Garner"/>
    <x v="2"/>
    <n v="70"/>
    <s v="Yobe"/>
    <x v="1"/>
    <x v="0"/>
    <x v="0"/>
    <x v="0"/>
    <n v="13"/>
    <x v="9"/>
    <x v="1"/>
    <x v="1"/>
    <x v="1"/>
    <n v="144000"/>
    <s v="GHC 1,382"/>
    <n v="10.5"/>
    <x v="1"/>
    <x v="1"/>
  </r>
  <r>
    <s v="CUST0015"/>
    <s v="Abubakar Garner"/>
    <x v="2"/>
    <n v="70"/>
    <s v="Yobe"/>
    <x v="3"/>
    <x v="0"/>
    <x v="0"/>
    <x v="0"/>
    <n v="13"/>
    <x v="2"/>
    <x v="2"/>
    <x v="2"/>
    <x v="2"/>
    <n v="510000"/>
    <s v="GHC 4,896"/>
    <n v="11.85"/>
    <x v="1"/>
    <x v="1"/>
  </r>
  <r>
    <s v="CUST0015"/>
    <s v="Abubakar Garner"/>
    <x v="2"/>
    <n v="70"/>
    <s v="Yobe"/>
    <x v="0"/>
    <x v="0"/>
    <x v="0"/>
    <x v="0"/>
    <n v="13"/>
    <x v="13"/>
    <x v="12"/>
    <x v="12"/>
    <x v="11"/>
    <n v="48000"/>
    <s v="GHC 461"/>
    <n v="170.34"/>
    <x v="1"/>
    <x v="1"/>
  </r>
  <r>
    <s v="CUST0018"/>
    <s v="David Fletcher"/>
    <x v="2"/>
    <n v="54"/>
    <s v="Bauchi"/>
    <x v="3"/>
    <x v="0"/>
    <x v="4"/>
    <x v="4"/>
    <n v="43"/>
    <x v="6"/>
    <x v="6"/>
    <x v="6"/>
    <x v="5"/>
    <n v="360000"/>
    <s v="GHC 3,456"/>
    <n v="178"/>
    <x v="1"/>
    <x v="1"/>
  </r>
  <r>
    <s v="CUST0019"/>
    <s v="Obinna Wright"/>
    <x v="2"/>
    <n v="50"/>
    <s v="Cross River"/>
    <x v="2"/>
    <x v="0"/>
    <x v="0"/>
    <x v="0"/>
    <n v="46"/>
    <x v="5"/>
    <x v="5"/>
    <x v="5"/>
    <x v="17"/>
    <n v="12600"/>
    <s v="GHC 121"/>
    <n v="18.91"/>
    <x v="1"/>
    <x v="1"/>
  </r>
  <r>
    <s v="CUST0019"/>
    <s v="Obinna Wright"/>
    <x v="2"/>
    <n v="50"/>
    <s v="Cross River"/>
    <x v="0"/>
    <x v="0"/>
    <x v="0"/>
    <x v="0"/>
    <n v="46"/>
    <x v="1"/>
    <x v="1"/>
    <x v="1"/>
    <x v="16"/>
    <n v="99000"/>
    <s v="GHC 950"/>
    <n v="9.3000000000000007"/>
    <x v="1"/>
    <x v="1"/>
  </r>
  <r>
    <s v="CUST0020"/>
    <s v="Amaka Reed"/>
    <x v="2"/>
    <n v="49"/>
    <s v="Abuja (FCT)"/>
    <x v="0"/>
    <x v="1"/>
    <x v="2"/>
    <x v="2"/>
    <n v="36"/>
    <x v="1"/>
    <x v="1"/>
    <x v="1"/>
    <x v="6"/>
    <n v="45000"/>
    <s v="GHC 432"/>
    <n v="116.71"/>
    <x v="0"/>
    <x v="2"/>
  </r>
  <r>
    <s v="CUST0020"/>
    <s v="Amaka Reed"/>
    <x v="2"/>
    <n v="49"/>
    <s v="Abuja (FCT)"/>
    <x v="3"/>
    <x v="1"/>
    <x v="2"/>
    <x v="2"/>
    <n v="36"/>
    <x v="16"/>
    <x v="15"/>
    <x v="15"/>
    <x v="3"/>
    <n v="750000"/>
    <s v="GHC 7,200"/>
    <n v="25.93"/>
    <x v="0"/>
    <x v="2"/>
  </r>
  <r>
    <s v="CUST0020"/>
    <s v="Amaka Reed"/>
    <x v="2"/>
    <n v="49"/>
    <s v="Abuja (FCT)"/>
    <x v="1"/>
    <x v="1"/>
    <x v="2"/>
    <x v="2"/>
    <n v="36"/>
    <x v="2"/>
    <x v="2"/>
    <x v="2"/>
    <x v="18"/>
    <n v="60000"/>
    <s v="GHC 576"/>
    <n v="179.85"/>
    <x v="0"/>
    <x v="2"/>
  </r>
  <r>
    <s v="CUST0021"/>
    <s v="Oghene Brown"/>
    <x v="2"/>
    <n v="42"/>
    <s v="Imo"/>
    <x v="2"/>
    <x v="0"/>
    <x v="2"/>
    <x v="2"/>
    <n v="23"/>
    <x v="3"/>
    <x v="3"/>
    <x v="3"/>
    <x v="12"/>
    <n v="4500"/>
    <s v="GHC 43"/>
    <n v="176.34"/>
    <x v="1"/>
    <x v="1"/>
  </r>
  <r>
    <s v="CUST0024"/>
    <s v="David Johnson"/>
    <x v="2"/>
    <n v="58"/>
    <s v="Kano"/>
    <x v="1"/>
    <x v="0"/>
    <x v="0"/>
    <x v="0"/>
    <n v="57"/>
    <x v="15"/>
    <x v="14"/>
    <x v="14"/>
    <x v="16"/>
    <n v="264000"/>
    <s v="GHC 2,534"/>
    <n v="87.2"/>
    <x v="1"/>
    <x v="1"/>
  </r>
  <r>
    <s v="CUST0024"/>
    <s v="David Johnson"/>
    <x v="2"/>
    <n v="58"/>
    <s v="Kano"/>
    <x v="2"/>
    <x v="0"/>
    <x v="0"/>
    <x v="0"/>
    <n v="57"/>
    <x v="20"/>
    <x v="19"/>
    <x v="19"/>
    <x v="2"/>
    <n v="127500"/>
    <s v="GHC 1,224"/>
    <n v="121.44"/>
    <x v="1"/>
    <x v="1"/>
  </r>
  <r>
    <s v="CUST0025"/>
    <s v="Ifeanyi Brown"/>
    <x v="2"/>
    <n v="65"/>
    <s v="Benue"/>
    <x v="0"/>
    <x v="1"/>
    <x v="4"/>
    <x v="4"/>
    <n v="3"/>
    <x v="13"/>
    <x v="12"/>
    <x v="12"/>
    <x v="16"/>
    <n v="176000"/>
    <s v="GHC 1,690"/>
    <n v="189.8"/>
    <x v="1"/>
    <x v="1"/>
  </r>
  <r>
    <s v="CUST0025"/>
    <s v="Ifeanyi Brown"/>
    <x v="2"/>
    <n v="65"/>
    <s v="Benue"/>
    <x v="2"/>
    <x v="1"/>
    <x v="4"/>
    <x v="4"/>
    <n v="3"/>
    <x v="17"/>
    <x v="16"/>
    <x v="16"/>
    <x v="7"/>
    <n v="14000"/>
    <s v="GHC 134"/>
    <n v="132.85"/>
    <x v="1"/>
    <x v="1"/>
  </r>
  <r>
    <s v="CUST0025"/>
    <s v="Ifeanyi Brown"/>
    <x v="2"/>
    <n v="65"/>
    <s v="Benue"/>
    <x v="3"/>
    <x v="1"/>
    <x v="4"/>
    <x v="4"/>
    <n v="3"/>
    <x v="15"/>
    <x v="14"/>
    <x v="14"/>
    <x v="17"/>
    <n v="336000"/>
    <s v="GHC 3,226"/>
    <n v="101.67"/>
    <x v="1"/>
    <x v="1"/>
  </r>
  <r>
    <s v="CUST0026"/>
    <s v="Ese Simmons"/>
    <x v="2"/>
    <n v="67"/>
    <s v="Cross River"/>
    <x v="3"/>
    <x v="0"/>
    <x v="3"/>
    <x v="3"/>
    <n v="13"/>
    <x v="16"/>
    <x v="15"/>
    <x v="15"/>
    <x v="12"/>
    <n v="75000"/>
    <s v="GHC 720"/>
    <n v="109.81"/>
    <x v="1"/>
    <x v="1"/>
  </r>
  <r>
    <s v="CUST0027"/>
    <s v="Maryam Reyes"/>
    <x v="2"/>
    <n v="52"/>
    <s v="Ondo"/>
    <x v="0"/>
    <x v="1"/>
    <x v="3"/>
    <x v="3"/>
    <n v="51"/>
    <x v="3"/>
    <x v="3"/>
    <x v="3"/>
    <x v="3"/>
    <n v="45000"/>
    <s v="GHC 432"/>
    <n v="131.94"/>
    <x v="1"/>
    <x v="1"/>
  </r>
  <r>
    <s v="CUST0027"/>
    <s v="Maryam Reyes"/>
    <x v="2"/>
    <n v="52"/>
    <s v="Ondo"/>
    <x v="3"/>
    <x v="1"/>
    <x v="3"/>
    <x v="3"/>
    <n v="51"/>
    <x v="7"/>
    <x v="7"/>
    <x v="7"/>
    <x v="4"/>
    <n v="200000"/>
    <s v="GHC 1,920"/>
    <n v="19.13"/>
    <x v="1"/>
    <x v="1"/>
  </r>
  <r>
    <s v="CUST0027"/>
    <s v="Maryam Reyes"/>
    <x v="2"/>
    <n v="52"/>
    <s v="Ondo"/>
    <x v="2"/>
    <x v="1"/>
    <x v="3"/>
    <x v="3"/>
    <n v="51"/>
    <x v="14"/>
    <x v="13"/>
    <x v="13"/>
    <x v="13"/>
    <n v="3500"/>
    <s v="GHC 34"/>
    <n v="45.32"/>
    <x v="1"/>
    <x v="1"/>
  </r>
  <r>
    <s v="CUST0030"/>
    <s v="Alabo Davis"/>
    <x v="2"/>
    <n v="49"/>
    <s v="Imo"/>
    <x v="3"/>
    <x v="1"/>
    <x v="0"/>
    <x v="0"/>
    <n v="50"/>
    <x v="7"/>
    <x v="7"/>
    <x v="7"/>
    <x v="5"/>
    <n v="450000"/>
    <s v="GHC 4,320"/>
    <n v="64.28"/>
    <x v="0"/>
    <x v="2"/>
  </r>
  <r>
    <s v="CUST0030"/>
    <s v="Alabo Davis"/>
    <x v="2"/>
    <n v="49"/>
    <s v="Imo"/>
    <x v="1"/>
    <x v="1"/>
    <x v="0"/>
    <x v="0"/>
    <n v="50"/>
    <x v="9"/>
    <x v="1"/>
    <x v="1"/>
    <x v="4"/>
    <n v="72000"/>
    <s v="GHC 691"/>
    <n v="28.11"/>
    <x v="0"/>
    <x v="2"/>
  </r>
  <r>
    <s v="CUST0030"/>
    <s v="Alabo Davis"/>
    <x v="2"/>
    <n v="49"/>
    <s v="Imo"/>
    <x v="0"/>
    <x v="1"/>
    <x v="0"/>
    <x v="0"/>
    <n v="50"/>
    <x v="0"/>
    <x v="0"/>
    <x v="0"/>
    <x v="13"/>
    <n v="245000"/>
    <s v="GHC 2,352"/>
    <n v="138.94"/>
    <x v="0"/>
    <x v="2"/>
  </r>
  <r>
    <s v="CUST0031"/>
    <s v="Kunle West"/>
    <x v="2"/>
    <n v="69"/>
    <s v="Kogi"/>
    <x v="2"/>
    <x v="1"/>
    <x v="3"/>
    <x v="3"/>
    <n v="35"/>
    <x v="5"/>
    <x v="5"/>
    <x v="5"/>
    <x v="0"/>
    <n v="17100"/>
    <s v="GHC 164"/>
    <n v="171.42"/>
    <x v="0"/>
    <x v="4"/>
  </r>
  <r>
    <s v="CUST0037"/>
    <s v="Ifeanyi Ruiz"/>
    <x v="2"/>
    <n v="21"/>
    <s v="Ekiti"/>
    <x v="1"/>
    <x v="1"/>
    <x v="4"/>
    <x v="4"/>
    <n v="43"/>
    <x v="11"/>
    <x v="10"/>
    <x v="10"/>
    <x v="15"/>
    <n v="174000"/>
    <s v="GHC 1,670"/>
    <n v="21.56"/>
    <x v="1"/>
    <x v="1"/>
  </r>
  <r>
    <s v="CUST0037"/>
    <s v="Ifeanyi Ruiz"/>
    <x v="2"/>
    <n v="21"/>
    <s v="Ekiti"/>
    <x v="0"/>
    <x v="1"/>
    <x v="4"/>
    <x v="4"/>
    <n v="43"/>
    <x v="0"/>
    <x v="0"/>
    <x v="0"/>
    <x v="17"/>
    <n v="490000"/>
    <s v="GHC 4,704"/>
    <n v="141.61000000000001"/>
    <x v="1"/>
    <x v="1"/>
  </r>
  <r>
    <s v="CUST0039"/>
    <s v="Zina Green"/>
    <x v="2"/>
    <n v="64"/>
    <s v="Bayelsa"/>
    <x v="3"/>
    <x v="0"/>
    <x v="0"/>
    <x v="0"/>
    <n v="32"/>
    <x v="15"/>
    <x v="14"/>
    <x v="14"/>
    <x v="8"/>
    <n v="216000"/>
    <s v="GHC 2,074"/>
    <n v="176.12"/>
    <x v="1"/>
    <x v="1"/>
  </r>
  <r>
    <s v="CUST0039"/>
    <s v="Zina Green"/>
    <x v="2"/>
    <n v="64"/>
    <s v="Bayelsa"/>
    <x v="2"/>
    <x v="0"/>
    <x v="0"/>
    <x v="0"/>
    <n v="32"/>
    <x v="13"/>
    <x v="12"/>
    <x v="12"/>
    <x v="13"/>
    <n v="112000"/>
    <s v="GHC 1,075"/>
    <n v="103.57"/>
    <x v="1"/>
    <x v="1"/>
  </r>
  <r>
    <s v="CUST0041"/>
    <s v="Ejiro Mason"/>
    <x v="2"/>
    <n v="76"/>
    <s v="Bauchi"/>
    <x v="3"/>
    <x v="1"/>
    <x v="1"/>
    <x v="1"/>
    <n v="28"/>
    <x v="11"/>
    <x v="10"/>
    <x v="10"/>
    <x v="13"/>
    <n v="101500"/>
    <s v="GHC 974"/>
    <n v="24.57"/>
    <x v="1"/>
    <x v="1"/>
  </r>
  <r>
    <s v="CUST0041"/>
    <s v="Ejiro Mason"/>
    <x v="2"/>
    <n v="76"/>
    <s v="Bauchi"/>
    <x v="2"/>
    <x v="1"/>
    <x v="1"/>
    <x v="1"/>
    <n v="28"/>
    <x v="1"/>
    <x v="1"/>
    <x v="1"/>
    <x v="5"/>
    <n v="162000"/>
    <s v="GHC 1,555"/>
    <n v="24.35"/>
    <x v="1"/>
    <x v="1"/>
  </r>
  <r>
    <s v="CUST0042"/>
    <s v="Shehu Hoffman"/>
    <x v="2"/>
    <n v="40"/>
    <s v="Ondo"/>
    <x v="0"/>
    <x v="1"/>
    <x v="4"/>
    <x v="4"/>
    <n v="18"/>
    <x v="3"/>
    <x v="3"/>
    <x v="3"/>
    <x v="5"/>
    <n v="81000"/>
    <s v="GHC 778"/>
    <n v="60.8"/>
    <x v="1"/>
    <x v="1"/>
  </r>
  <r>
    <s v="CUST0042"/>
    <s v="Shehu Hoffman"/>
    <x v="2"/>
    <n v="40"/>
    <s v="Ondo"/>
    <x v="2"/>
    <x v="1"/>
    <x v="4"/>
    <x v="4"/>
    <n v="18"/>
    <x v="18"/>
    <x v="17"/>
    <x v="17"/>
    <x v="18"/>
    <n v="1200"/>
    <s v="GHC 12"/>
    <n v="55.23"/>
    <x v="1"/>
    <x v="1"/>
  </r>
  <r>
    <s v="CUST0044"/>
    <s v="Grace Walker"/>
    <x v="2"/>
    <n v="25"/>
    <s v="Oyo"/>
    <x v="2"/>
    <x v="0"/>
    <x v="4"/>
    <x v="4"/>
    <n v="10"/>
    <x v="8"/>
    <x v="8"/>
    <x v="8"/>
    <x v="10"/>
    <n v="4550"/>
    <s v="GHC 44"/>
    <n v="155.25"/>
    <x v="1"/>
    <x v="1"/>
  </r>
  <r>
    <s v="CUST0048"/>
    <s v="Abubakar Gentry"/>
    <x v="2"/>
    <n v="72"/>
    <s v="Delta"/>
    <x v="2"/>
    <x v="1"/>
    <x v="3"/>
    <x v="3"/>
    <n v="45"/>
    <x v="5"/>
    <x v="5"/>
    <x v="5"/>
    <x v="16"/>
    <n v="9900"/>
    <s v="GHC 95"/>
    <n v="177.94"/>
    <x v="1"/>
    <x v="1"/>
  </r>
  <r>
    <s v="CUST0048"/>
    <s v="Abubakar Gentry"/>
    <x v="2"/>
    <n v="72"/>
    <s v="Delta"/>
    <x v="0"/>
    <x v="1"/>
    <x v="3"/>
    <x v="3"/>
    <n v="45"/>
    <x v="1"/>
    <x v="1"/>
    <x v="1"/>
    <x v="4"/>
    <n v="72000"/>
    <s v="GHC 691"/>
    <n v="5.66"/>
    <x v="1"/>
    <x v="1"/>
  </r>
  <r>
    <s v="CUST0048"/>
    <s v="Abubakar Gentry"/>
    <x v="2"/>
    <n v="72"/>
    <s v="Delta"/>
    <x v="1"/>
    <x v="1"/>
    <x v="3"/>
    <x v="3"/>
    <n v="45"/>
    <x v="15"/>
    <x v="14"/>
    <x v="14"/>
    <x v="12"/>
    <n v="24000"/>
    <s v="GHC 230"/>
    <n v="117.63"/>
    <x v="1"/>
    <x v="1"/>
  </r>
  <r>
    <s v="CUST0051"/>
    <s v="Zina Carter"/>
    <x v="2"/>
    <n v="68"/>
    <s v="Oyo"/>
    <x v="2"/>
    <x v="0"/>
    <x v="2"/>
    <x v="2"/>
    <n v="34"/>
    <x v="14"/>
    <x v="13"/>
    <x v="13"/>
    <x v="3"/>
    <n v="5000"/>
    <s v="GHC 48"/>
    <n v="110.07"/>
    <x v="1"/>
    <x v="1"/>
  </r>
  <r>
    <s v="CUST0051"/>
    <s v="Zina Carter"/>
    <x v="2"/>
    <n v="68"/>
    <s v="Oyo"/>
    <x v="1"/>
    <x v="0"/>
    <x v="2"/>
    <x v="2"/>
    <n v="34"/>
    <x v="11"/>
    <x v="10"/>
    <x v="10"/>
    <x v="1"/>
    <n v="232000"/>
    <s v="GHC 2,227"/>
    <n v="176.23"/>
    <x v="1"/>
    <x v="1"/>
  </r>
  <r>
    <s v="CUST0051"/>
    <s v="Zina Carter"/>
    <x v="2"/>
    <n v="68"/>
    <s v="Oyo"/>
    <x v="3"/>
    <x v="0"/>
    <x v="2"/>
    <x v="2"/>
    <n v="34"/>
    <x v="6"/>
    <x v="6"/>
    <x v="6"/>
    <x v="9"/>
    <n v="400000"/>
    <s v="GHC 3,840"/>
    <n v="6.26"/>
    <x v="1"/>
    <x v="1"/>
  </r>
  <r>
    <s v="CUST0054"/>
    <s v="Amaka Potter"/>
    <x v="2"/>
    <n v="24"/>
    <s v="Akwa Ibom"/>
    <x v="2"/>
    <x v="1"/>
    <x v="4"/>
    <x v="4"/>
    <n v="22"/>
    <x v="19"/>
    <x v="18"/>
    <x v="18"/>
    <x v="16"/>
    <n v="71500"/>
    <s v="GHC 686"/>
    <n v="97.13"/>
    <x v="0"/>
    <x v="7"/>
  </r>
  <r>
    <s v="CUST0054"/>
    <s v="Amaka Potter"/>
    <x v="2"/>
    <n v="24"/>
    <s v="Akwa Ibom"/>
    <x v="1"/>
    <x v="1"/>
    <x v="4"/>
    <x v="4"/>
    <n v="22"/>
    <x v="15"/>
    <x v="14"/>
    <x v="14"/>
    <x v="10"/>
    <n v="312000"/>
    <s v="GHC 2,995"/>
    <n v="152.69"/>
    <x v="0"/>
    <x v="7"/>
  </r>
  <r>
    <s v="CUST0054"/>
    <s v="Amaka Potter"/>
    <x v="2"/>
    <n v="24"/>
    <s v="Akwa Ibom"/>
    <x v="2"/>
    <x v="1"/>
    <x v="4"/>
    <x v="4"/>
    <n v="22"/>
    <x v="0"/>
    <x v="0"/>
    <x v="0"/>
    <x v="13"/>
    <n v="245000"/>
    <s v="GHC 2,352"/>
    <n v="186.6"/>
    <x v="0"/>
    <x v="7"/>
  </r>
  <r>
    <s v="CUST0055"/>
    <s v="Halima Smith"/>
    <x v="2"/>
    <n v="65"/>
    <s v="Osun"/>
    <x v="2"/>
    <x v="1"/>
    <x v="3"/>
    <x v="3"/>
    <n v="3"/>
    <x v="18"/>
    <x v="17"/>
    <x v="17"/>
    <x v="18"/>
    <n v="1200"/>
    <s v="GHC 12"/>
    <n v="99.32"/>
    <x v="1"/>
    <x v="1"/>
  </r>
  <r>
    <s v="CUST0055"/>
    <s v="Halima Smith"/>
    <x v="2"/>
    <n v="65"/>
    <s v="Osun"/>
    <x v="3"/>
    <x v="1"/>
    <x v="3"/>
    <x v="3"/>
    <n v="3"/>
    <x v="2"/>
    <x v="2"/>
    <x v="2"/>
    <x v="0"/>
    <n v="570000"/>
    <s v="GHC 5,472"/>
    <n v="100.71"/>
    <x v="1"/>
    <x v="1"/>
  </r>
  <r>
    <s v="CUST0058"/>
    <s v="Ngozi Brown"/>
    <x v="2"/>
    <n v="28"/>
    <s v="Nasarawa"/>
    <x v="3"/>
    <x v="0"/>
    <x v="4"/>
    <x v="4"/>
    <n v="45"/>
    <x v="7"/>
    <x v="7"/>
    <x v="7"/>
    <x v="6"/>
    <n v="125000"/>
    <s v="GHC 1,200"/>
    <n v="75.28"/>
    <x v="0"/>
    <x v="4"/>
  </r>
  <r>
    <s v="CUST0060"/>
    <s v="Amina Payne"/>
    <x v="2"/>
    <n v="25"/>
    <s v="Nasarawa"/>
    <x v="3"/>
    <x v="1"/>
    <x v="3"/>
    <x v="3"/>
    <n v="38"/>
    <x v="16"/>
    <x v="15"/>
    <x v="15"/>
    <x v="7"/>
    <n v="300000"/>
    <s v="GHC 2,880"/>
    <n v="170.74"/>
    <x v="1"/>
    <x v="1"/>
  </r>
  <r>
    <s v="CUST0060"/>
    <s v="Amina Payne"/>
    <x v="2"/>
    <n v="25"/>
    <s v="Nasarawa"/>
    <x v="1"/>
    <x v="1"/>
    <x v="3"/>
    <x v="3"/>
    <n v="38"/>
    <x v="6"/>
    <x v="6"/>
    <x v="6"/>
    <x v="15"/>
    <n v="240000"/>
    <s v="GHC 2,304"/>
    <n v="76.58"/>
    <x v="1"/>
    <x v="1"/>
  </r>
  <r>
    <s v="CUST0062"/>
    <s v="Ngozi Henson"/>
    <x v="2"/>
    <n v="21"/>
    <s v="Abia"/>
    <x v="2"/>
    <x v="1"/>
    <x v="0"/>
    <x v="0"/>
    <n v="3"/>
    <x v="8"/>
    <x v="8"/>
    <x v="8"/>
    <x v="5"/>
    <n v="6300"/>
    <s v="GHC 60"/>
    <n v="26.87"/>
    <x v="0"/>
    <x v="7"/>
  </r>
  <r>
    <s v="CUST0062"/>
    <s v="Ngozi Henson"/>
    <x v="2"/>
    <n v="21"/>
    <s v="Abia"/>
    <x v="1"/>
    <x v="1"/>
    <x v="0"/>
    <x v="0"/>
    <n v="3"/>
    <x v="2"/>
    <x v="2"/>
    <x v="2"/>
    <x v="8"/>
    <n v="270000"/>
    <s v="GHC 2,592"/>
    <n v="106.41"/>
    <x v="0"/>
    <x v="7"/>
  </r>
  <r>
    <s v="CUST0063"/>
    <s v="Amina Flores"/>
    <x v="2"/>
    <n v="48"/>
    <s v="Taraba"/>
    <x v="0"/>
    <x v="1"/>
    <x v="4"/>
    <x v="4"/>
    <n v="48"/>
    <x v="3"/>
    <x v="3"/>
    <x v="3"/>
    <x v="10"/>
    <n v="58500"/>
    <s v="GHC 562"/>
    <n v="172.1"/>
    <x v="1"/>
    <x v="1"/>
  </r>
  <r>
    <s v="CUST0069"/>
    <s v="Tunde Oliver"/>
    <x v="2"/>
    <n v="51"/>
    <s v="Plateau"/>
    <x v="0"/>
    <x v="0"/>
    <x v="0"/>
    <x v="0"/>
    <n v="35"/>
    <x v="13"/>
    <x v="12"/>
    <x v="12"/>
    <x v="4"/>
    <n v="128000"/>
    <s v="GHC 1,229"/>
    <n v="71.97"/>
    <x v="0"/>
    <x v="4"/>
  </r>
  <r>
    <s v="CUST0071"/>
    <s v="Alabo Keith"/>
    <x v="2"/>
    <n v="80"/>
    <s v="Osun"/>
    <x v="1"/>
    <x v="0"/>
    <x v="3"/>
    <x v="3"/>
    <n v="47"/>
    <x v="11"/>
    <x v="10"/>
    <x v="10"/>
    <x v="17"/>
    <n v="203000"/>
    <s v="GHC 1,949"/>
    <n v="169.54"/>
    <x v="1"/>
    <x v="1"/>
  </r>
  <r>
    <s v="CUST0077"/>
    <s v="Chinedu Pitts"/>
    <x v="2"/>
    <n v="43"/>
    <s v="Jigawa"/>
    <x v="3"/>
    <x v="1"/>
    <x v="0"/>
    <x v="0"/>
    <n v="30"/>
    <x v="9"/>
    <x v="1"/>
    <x v="1"/>
    <x v="9"/>
    <n v="180000"/>
    <s v="GHC 1,728"/>
    <n v="31.54"/>
    <x v="1"/>
    <x v="1"/>
  </r>
  <r>
    <s v="CUST0077"/>
    <s v="Chinedu Pitts"/>
    <x v="2"/>
    <n v="43"/>
    <s v="Jigawa"/>
    <x v="2"/>
    <x v="1"/>
    <x v="0"/>
    <x v="0"/>
    <n v="30"/>
    <x v="5"/>
    <x v="5"/>
    <x v="5"/>
    <x v="8"/>
    <n v="8100"/>
    <s v="GHC 78"/>
    <n v="134.96"/>
    <x v="1"/>
    <x v="1"/>
  </r>
  <r>
    <s v="CUST0077"/>
    <s v="Chinedu Pitts"/>
    <x v="2"/>
    <n v="43"/>
    <s v="Jigawa"/>
    <x v="1"/>
    <x v="1"/>
    <x v="0"/>
    <x v="0"/>
    <n v="30"/>
    <x v="11"/>
    <x v="10"/>
    <x v="10"/>
    <x v="1"/>
    <n v="232000"/>
    <s v="GHC 2,227"/>
    <n v="132.56"/>
    <x v="1"/>
    <x v="1"/>
  </r>
  <r>
    <s v="CUST0083"/>
    <s v="Shehu Holt"/>
    <x v="2"/>
    <n v="79"/>
    <s v="Sokoto"/>
    <x v="2"/>
    <x v="1"/>
    <x v="1"/>
    <x v="1"/>
    <n v="44"/>
    <x v="14"/>
    <x v="13"/>
    <x v="13"/>
    <x v="0"/>
    <n v="9500"/>
    <s v="GHC 91"/>
    <n v="159.37"/>
    <x v="0"/>
    <x v="2"/>
  </r>
  <r>
    <s v="CUST0083"/>
    <s v="Shehu Holt"/>
    <x v="2"/>
    <n v="79"/>
    <s v="Sokoto"/>
    <x v="3"/>
    <x v="1"/>
    <x v="1"/>
    <x v="1"/>
    <n v="44"/>
    <x v="9"/>
    <x v="1"/>
    <x v="1"/>
    <x v="11"/>
    <n v="27000"/>
    <s v="GHC 259"/>
    <n v="70.709999999999994"/>
    <x v="0"/>
    <x v="2"/>
  </r>
  <r>
    <s v="CUST0084"/>
    <s v="Maryam Velez"/>
    <x v="2"/>
    <n v="75"/>
    <s v="Nasarawa"/>
    <x v="2"/>
    <x v="0"/>
    <x v="1"/>
    <x v="1"/>
    <n v="4"/>
    <x v="10"/>
    <x v="9"/>
    <x v="9"/>
    <x v="18"/>
    <n v="11000"/>
    <s v="GHC 106"/>
    <n v="116.28"/>
    <x v="0"/>
    <x v="4"/>
  </r>
  <r>
    <s v="CUST0088"/>
    <s v="Amaka Brown"/>
    <x v="2"/>
    <n v="27"/>
    <s v="Kwara"/>
    <x v="2"/>
    <x v="1"/>
    <x v="1"/>
    <x v="1"/>
    <n v="2"/>
    <x v="8"/>
    <x v="8"/>
    <x v="8"/>
    <x v="6"/>
    <n v="1750"/>
    <s v="GHC 17"/>
    <n v="200"/>
    <x v="0"/>
    <x v="5"/>
  </r>
  <r>
    <s v="CUST0088"/>
    <s v="Amaka Brown"/>
    <x v="2"/>
    <n v="27"/>
    <s v="Kwara"/>
    <x v="1"/>
    <x v="1"/>
    <x v="1"/>
    <x v="1"/>
    <n v="2"/>
    <x v="9"/>
    <x v="1"/>
    <x v="1"/>
    <x v="7"/>
    <n v="36000"/>
    <s v="GHC 346"/>
    <n v="59.51"/>
    <x v="0"/>
    <x v="5"/>
  </r>
  <r>
    <s v="CUST0090"/>
    <s v="John Montoya"/>
    <x v="2"/>
    <n v="40"/>
    <s v="Gombe"/>
    <x v="2"/>
    <x v="1"/>
    <x v="3"/>
    <x v="3"/>
    <n v="30"/>
    <x v="3"/>
    <x v="3"/>
    <x v="3"/>
    <x v="18"/>
    <n v="9000"/>
    <s v="GHC 86"/>
    <n v="174.66"/>
    <x v="1"/>
    <x v="1"/>
  </r>
  <r>
    <s v="CUST0090"/>
    <s v="John Montoya"/>
    <x v="2"/>
    <n v="40"/>
    <s v="Gombe"/>
    <x v="1"/>
    <x v="1"/>
    <x v="3"/>
    <x v="3"/>
    <n v="30"/>
    <x v="11"/>
    <x v="10"/>
    <x v="10"/>
    <x v="5"/>
    <n v="261000"/>
    <s v="GHC 2,506"/>
    <n v="174.89"/>
    <x v="1"/>
    <x v="1"/>
  </r>
  <r>
    <s v="CUST0096"/>
    <s v="Tega Turner"/>
    <x v="2"/>
    <n v="33"/>
    <s v="Rivers"/>
    <x v="2"/>
    <x v="1"/>
    <x v="0"/>
    <x v="0"/>
    <n v="35"/>
    <x v="18"/>
    <x v="17"/>
    <x v="17"/>
    <x v="11"/>
    <n v="1800"/>
    <s v="GHC 17"/>
    <n v="162.38999999999999"/>
    <x v="1"/>
    <x v="1"/>
  </r>
  <r>
    <s v="CUST0096"/>
    <s v="Tega Turner"/>
    <x v="2"/>
    <n v="33"/>
    <s v="Rivers"/>
    <x v="3"/>
    <x v="1"/>
    <x v="0"/>
    <x v="0"/>
    <n v="35"/>
    <x v="12"/>
    <x v="11"/>
    <x v="11"/>
    <x v="13"/>
    <n v="1050000"/>
    <s v="GHC 10,080"/>
    <n v="7.88"/>
    <x v="1"/>
    <x v="1"/>
  </r>
  <r>
    <s v="CUST0096"/>
    <s v="Tega Turner"/>
    <x v="2"/>
    <n v="33"/>
    <s v="Rivers"/>
    <x v="0"/>
    <x v="1"/>
    <x v="0"/>
    <x v="0"/>
    <n v="35"/>
    <x v="13"/>
    <x v="12"/>
    <x v="12"/>
    <x v="18"/>
    <n v="32000"/>
    <s v="GHC 307"/>
    <n v="158.33000000000001"/>
    <x v="1"/>
    <x v="1"/>
  </r>
  <r>
    <s v="CUST0099"/>
    <s v="Boma Gonzalez"/>
    <x v="2"/>
    <n v="26"/>
    <s v="Kwara"/>
    <x v="3"/>
    <x v="0"/>
    <x v="1"/>
    <x v="1"/>
    <n v="35"/>
    <x v="16"/>
    <x v="15"/>
    <x v="15"/>
    <x v="14"/>
    <n v="1125000"/>
    <s v="GHC 10,800"/>
    <n v="33.75"/>
    <x v="0"/>
    <x v="7"/>
  </r>
  <r>
    <s v="CUST0099"/>
    <s v="Boma Gonzalez"/>
    <x v="2"/>
    <n v="26"/>
    <s v="Kwara"/>
    <x v="0"/>
    <x v="0"/>
    <x v="1"/>
    <x v="1"/>
    <n v="35"/>
    <x v="1"/>
    <x v="1"/>
    <x v="1"/>
    <x v="15"/>
    <n v="108000"/>
    <s v="GHC 1,037"/>
    <n v="89.7"/>
    <x v="0"/>
    <x v="7"/>
  </r>
  <r>
    <s v="CUST0099"/>
    <s v="Boma Gonzalez"/>
    <x v="2"/>
    <n v="26"/>
    <s v="Kwara"/>
    <x v="2"/>
    <x v="0"/>
    <x v="1"/>
    <x v="1"/>
    <n v="35"/>
    <x v="20"/>
    <x v="19"/>
    <x v="19"/>
    <x v="18"/>
    <n v="15000"/>
    <s v="GHC 144"/>
    <n v="55.27"/>
    <x v="0"/>
    <x v="7"/>
  </r>
  <r>
    <s v="CUST0102"/>
    <s v="Ifeanyi Burns"/>
    <x v="2"/>
    <n v="49"/>
    <s v="Edo"/>
    <x v="2"/>
    <x v="1"/>
    <x v="3"/>
    <x v="3"/>
    <n v="14"/>
    <x v="18"/>
    <x v="17"/>
    <x v="17"/>
    <x v="14"/>
    <n v="9000"/>
    <s v="GHC 86"/>
    <n v="179.79"/>
    <x v="0"/>
    <x v="5"/>
  </r>
  <r>
    <s v="CUST0103"/>
    <s v="Chinedu Barrera"/>
    <x v="2"/>
    <n v="56"/>
    <s v="Ekiti"/>
    <x v="0"/>
    <x v="0"/>
    <x v="1"/>
    <x v="1"/>
    <n v="36"/>
    <x v="13"/>
    <x v="12"/>
    <x v="12"/>
    <x v="6"/>
    <n v="80000"/>
    <s v="GHC 768"/>
    <n v="197.03"/>
    <x v="1"/>
    <x v="1"/>
  </r>
  <r>
    <s v="CUST0103"/>
    <s v="Chinedu Barrera"/>
    <x v="2"/>
    <n v="56"/>
    <s v="Ekiti"/>
    <x v="2"/>
    <x v="0"/>
    <x v="1"/>
    <x v="1"/>
    <n v="36"/>
    <x v="8"/>
    <x v="8"/>
    <x v="8"/>
    <x v="12"/>
    <n v="350"/>
    <s v="GHC 3"/>
    <n v="158.18"/>
    <x v="1"/>
    <x v="1"/>
  </r>
  <r>
    <s v="CUST0103"/>
    <s v="Chinedu Barrera"/>
    <x v="2"/>
    <n v="56"/>
    <s v="Ekiti"/>
    <x v="1"/>
    <x v="0"/>
    <x v="1"/>
    <x v="1"/>
    <n v="36"/>
    <x v="2"/>
    <x v="2"/>
    <x v="2"/>
    <x v="15"/>
    <n v="360000"/>
    <s v="GHC 3,456"/>
    <n v="111.03"/>
    <x v="1"/>
    <x v="1"/>
  </r>
  <r>
    <s v="CUST0106"/>
    <s v="Abubakar Holmes"/>
    <x v="2"/>
    <n v="26"/>
    <s v="Edo"/>
    <x v="1"/>
    <x v="0"/>
    <x v="0"/>
    <x v="0"/>
    <n v="41"/>
    <x v="15"/>
    <x v="14"/>
    <x v="14"/>
    <x v="6"/>
    <n v="120000"/>
    <s v="GHC 1,152"/>
    <n v="188.35"/>
    <x v="1"/>
    <x v="1"/>
  </r>
  <r>
    <s v="CUST0106"/>
    <s v="Abubakar Holmes"/>
    <x v="2"/>
    <n v="26"/>
    <s v="Edo"/>
    <x v="3"/>
    <x v="0"/>
    <x v="0"/>
    <x v="0"/>
    <n v="41"/>
    <x v="2"/>
    <x v="2"/>
    <x v="2"/>
    <x v="9"/>
    <n v="600000"/>
    <s v="GHC 5,760"/>
    <n v="131.91999999999999"/>
    <x v="1"/>
    <x v="1"/>
  </r>
  <r>
    <s v="CUST0106"/>
    <s v="Abubakar Holmes"/>
    <x v="2"/>
    <n v="26"/>
    <s v="Edo"/>
    <x v="2"/>
    <x v="0"/>
    <x v="0"/>
    <x v="0"/>
    <n v="41"/>
    <x v="17"/>
    <x v="16"/>
    <x v="16"/>
    <x v="0"/>
    <n v="66500"/>
    <s v="GHC 638"/>
    <n v="168.58"/>
    <x v="1"/>
    <x v="1"/>
  </r>
  <r>
    <s v="CUST0107"/>
    <s v="Bola Rogers"/>
    <x v="2"/>
    <n v="19"/>
    <s v="Katsina"/>
    <x v="0"/>
    <x v="0"/>
    <x v="0"/>
    <x v="0"/>
    <n v="42"/>
    <x v="3"/>
    <x v="3"/>
    <x v="3"/>
    <x v="3"/>
    <n v="45000"/>
    <s v="GHC 432"/>
    <n v="128.56"/>
    <x v="1"/>
    <x v="1"/>
  </r>
  <r>
    <s v="CUST0110"/>
    <s v="Ibim Richards"/>
    <x v="2"/>
    <n v="47"/>
    <s v="Abuja (FCT)"/>
    <x v="2"/>
    <x v="1"/>
    <x v="0"/>
    <x v="0"/>
    <n v="60"/>
    <x v="14"/>
    <x v="13"/>
    <x v="13"/>
    <x v="11"/>
    <n v="1500"/>
    <s v="GHC 14"/>
    <n v="99.73"/>
    <x v="1"/>
    <x v="1"/>
  </r>
  <r>
    <s v="CUST0110"/>
    <s v="Ibim Richards"/>
    <x v="2"/>
    <n v="47"/>
    <s v="Abuja (FCT)"/>
    <x v="0"/>
    <x v="1"/>
    <x v="0"/>
    <x v="0"/>
    <n v="60"/>
    <x v="0"/>
    <x v="0"/>
    <x v="0"/>
    <x v="4"/>
    <n v="280000"/>
    <s v="GHC 2,688"/>
    <n v="101.34"/>
    <x v="1"/>
    <x v="1"/>
  </r>
  <r>
    <s v="CUST0113"/>
    <s v="Michael Evans"/>
    <x v="2"/>
    <n v="21"/>
    <s v="Rivers"/>
    <x v="0"/>
    <x v="0"/>
    <x v="3"/>
    <x v="3"/>
    <n v="9"/>
    <x v="1"/>
    <x v="1"/>
    <x v="1"/>
    <x v="16"/>
    <n v="99000"/>
    <s v="GHC 950"/>
    <n v="186.31"/>
    <x v="1"/>
    <x v="1"/>
  </r>
  <r>
    <s v="CUST0116"/>
    <s v="Bola Garcia"/>
    <x v="2"/>
    <n v="30"/>
    <s v="Benue"/>
    <x v="2"/>
    <x v="0"/>
    <x v="3"/>
    <x v="3"/>
    <n v="29"/>
    <x v="19"/>
    <x v="18"/>
    <x v="18"/>
    <x v="1"/>
    <n v="104000"/>
    <s v="GHC 998"/>
    <n v="155.11000000000001"/>
    <x v="0"/>
    <x v="6"/>
  </r>
  <r>
    <s v="CUST0117"/>
    <s v="Sade Collins"/>
    <x v="2"/>
    <n v="33"/>
    <s v="Bauchi"/>
    <x v="0"/>
    <x v="0"/>
    <x v="3"/>
    <x v="3"/>
    <n v="36"/>
    <x v="1"/>
    <x v="1"/>
    <x v="1"/>
    <x v="8"/>
    <n v="81000"/>
    <s v="GHC 778"/>
    <n v="109.48"/>
    <x v="1"/>
    <x v="1"/>
  </r>
  <r>
    <s v="CUST0117"/>
    <s v="Sade Collins"/>
    <x v="2"/>
    <n v="33"/>
    <s v="Bauchi"/>
    <x v="2"/>
    <x v="0"/>
    <x v="3"/>
    <x v="3"/>
    <n v="36"/>
    <x v="10"/>
    <x v="9"/>
    <x v="9"/>
    <x v="4"/>
    <n v="44000"/>
    <s v="GHC 422"/>
    <n v="38.86"/>
    <x v="1"/>
    <x v="1"/>
  </r>
  <r>
    <s v="CUST0118"/>
    <s v="Zainab Garcia"/>
    <x v="2"/>
    <n v="54"/>
    <s v="Osun"/>
    <x v="3"/>
    <x v="1"/>
    <x v="0"/>
    <x v="0"/>
    <n v="50"/>
    <x v="7"/>
    <x v="7"/>
    <x v="7"/>
    <x v="8"/>
    <n v="225000"/>
    <s v="GHC 2,160"/>
    <n v="112.32"/>
    <x v="1"/>
    <x v="1"/>
  </r>
  <r>
    <s v="CUST0118"/>
    <s v="Zainab Garcia"/>
    <x v="2"/>
    <n v="54"/>
    <s v="Osun"/>
    <x v="0"/>
    <x v="1"/>
    <x v="0"/>
    <x v="0"/>
    <n v="50"/>
    <x v="1"/>
    <x v="1"/>
    <x v="1"/>
    <x v="5"/>
    <n v="162000"/>
    <s v="GHC 1,555"/>
    <n v="24.81"/>
    <x v="1"/>
    <x v="1"/>
  </r>
  <r>
    <s v="CUST0120"/>
    <s v="Fatima Lindsey"/>
    <x v="2"/>
    <n v="41"/>
    <s v="Adamawa"/>
    <x v="0"/>
    <x v="1"/>
    <x v="0"/>
    <x v="0"/>
    <n v="60"/>
    <x v="3"/>
    <x v="3"/>
    <x v="3"/>
    <x v="18"/>
    <n v="9000"/>
    <s v="GHC 86"/>
    <n v="127.77"/>
    <x v="0"/>
    <x v="6"/>
  </r>
  <r>
    <s v="CUST0120"/>
    <s v="Fatima Lindsey"/>
    <x v="2"/>
    <n v="41"/>
    <s v="Adamawa"/>
    <x v="1"/>
    <x v="1"/>
    <x v="0"/>
    <x v="0"/>
    <n v="60"/>
    <x v="9"/>
    <x v="1"/>
    <x v="1"/>
    <x v="1"/>
    <n v="144000"/>
    <s v="GHC 1,382"/>
    <n v="82.95"/>
    <x v="0"/>
    <x v="6"/>
  </r>
  <r>
    <s v="CUST0120"/>
    <s v="Fatima Lindsey"/>
    <x v="2"/>
    <n v="41"/>
    <s v="Adamawa"/>
    <x v="3"/>
    <x v="1"/>
    <x v="0"/>
    <x v="0"/>
    <n v="60"/>
    <x v="6"/>
    <x v="6"/>
    <x v="6"/>
    <x v="6"/>
    <n v="100000"/>
    <s v="GHC 960"/>
    <n v="136.4"/>
    <x v="0"/>
    <x v="6"/>
  </r>
  <r>
    <s v="CUST0122"/>
    <s v="Grace Fowler"/>
    <x v="2"/>
    <n v="39"/>
    <s v="Cross River"/>
    <x v="3"/>
    <x v="0"/>
    <x v="2"/>
    <x v="2"/>
    <n v="1"/>
    <x v="12"/>
    <x v="11"/>
    <x v="11"/>
    <x v="6"/>
    <n v="750000"/>
    <s v="GHC 7,200"/>
    <n v="177.91"/>
    <x v="1"/>
    <x v="1"/>
  </r>
  <r>
    <s v="CUST0122"/>
    <s v="Grace Fowler"/>
    <x v="2"/>
    <n v="39"/>
    <s v="Cross River"/>
    <x v="0"/>
    <x v="0"/>
    <x v="2"/>
    <x v="2"/>
    <n v="1"/>
    <x v="0"/>
    <x v="0"/>
    <x v="0"/>
    <x v="7"/>
    <n v="140000"/>
    <s v="GHC 1,344"/>
    <n v="54.93"/>
    <x v="1"/>
    <x v="1"/>
  </r>
  <r>
    <s v="CUST0128"/>
    <s v="Sade Berry"/>
    <x v="2"/>
    <n v="75"/>
    <s v="Abia"/>
    <x v="1"/>
    <x v="0"/>
    <x v="4"/>
    <x v="4"/>
    <n v="26"/>
    <x v="2"/>
    <x v="2"/>
    <x v="2"/>
    <x v="5"/>
    <n v="540000"/>
    <s v="GHC 5,184"/>
    <n v="140.22999999999999"/>
    <x v="1"/>
    <x v="1"/>
  </r>
  <r>
    <s v="CUST0128"/>
    <s v="Sade Berry"/>
    <x v="2"/>
    <n v="75"/>
    <s v="Abia"/>
    <x v="2"/>
    <x v="0"/>
    <x v="4"/>
    <x v="4"/>
    <n v="26"/>
    <x v="5"/>
    <x v="5"/>
    <x v="5"/>
    <x v="11"/>
    <n v="2700"/>
    <s v="GHC 26"/>
    <n v="186.95"/>
    <x v="1"/>
    <x v="1"/>
  </r>
  <r>
    <s v="CUST0128"/>
    <s v="Sade Berry"/>
    <x v="2"/>
    <n v="75"/>
    <s v="Abia"/>
    <x v="2"/>
    <x v="0"/>
    <x v="4"/>
    <x v="4"/>
    <n v="26"/>
    <x v="0"/>
    <x v="0"/>
    <x v="0"/>
    <x v="17"/>
    <n v="490000"/>
    <s v="GHC 4,704"/>
    <n v="6.83"/>
    <x v="1"/>
    <x v="1"/>
  </r>
  <r>
    <s v="CUST0139"/>
    <s v="Saidu Holt"/>
    <x v="2"/>
    <n v="78"/>
    <s v="Yobe"/>
    <x v="0"/>
    <x v="1"/>
    <x v="0"/>
    <x v="0"/>
    <n v="11"/>
    <x v="13"/>
    <x v="12"/>
    <x v="12"/>
    <x v="11"/>
    <n v="48000"/>
    <s v="GHC 461"/>
    <n v="105.03"/>
    <x v="0"/>
    <x v="0"/>
  </r>
  <r>
    <s v="CUST0139"/>
    <s v="Saidu Holt"/>
    <x v="2"/>
    <n v="78"/>
    <s v="Yobe"/>
    <x v="3"/>
    <x v="1"/>
    <x v="0"/>
    <x v="0"/>
    <n v="11"/>
    <x v="9"/>
    <x v="1"/>
    <x v="1"/>
    <x v="17"/>
    <n v="126000"/>
    <s v="GHC 1,210"/>
    <n v="152.99"/>
    <x v="0"/>
    <x v="0"/>
  </r>
  <r>
    <s v="CUST0141"/>
    <s v="Ibim Faulkner"/>
    <x v="2"/>
    <n v="17"/>
    <s v="Kano"/>
    <x v="2"/>
    <x v="1"/>
    <x v="4"/>
    <x v="4"/>
    <n v="35"/>
    <x v="4"/>
    <x v="4"/>
    <x v="4"/>
    <x v="4"/>
    <n v="8000"/>
    <s v="GHC 77"/>
    <n v="105.11"/>
    <x v="1"/>
    <x v="1"/>
  </r>
  <r>
    <s v="CUST0154"/>
    <s v="David Miller"/>
    <x v="2"/>
    <n v="26"/>
    <s v="Anambra"/>
    <x v="2"/>
    <x v="0"/>
    <x v="0"/>
    <x v="0"/>
    <n v="43"/>
    <x v="17"/>
    <x v="16"/>
    <x v="16"/>
    <x v="17"/>
    <n v="49000"/>
    <s v="GHC 470"/>
    <n v="193.16"/>
    <x v="1"/>
    <x v="1"/>
  </r>
  <r>
    <s v="CUST0159"/>
    <s v="Kunle Nielsen"/>
    <x v="2"/>
    <n v="29"/>
    <s v="Adamawa"/>
    <x v="2"/>
    <x v="0"/>
    <x v="0"/>
    <x v="0"/>
    <n v="24"/>
    <x v="17"/>
    <x v="16"/>
    <x v="16"/>
    <x v="9"/>
    <n v="70000"/>
    <s v="GHC 672"/>
    <n v="119.6"/>
    <x v="1"/>
    <x v="1"/>
  </r>
  <r>
    <s v="CUST0159"/>
    <s v="Kunle Nielsen"/>
    <x v="2"/>
    <n v="29"/>
    <s v="Adamawa"/>
    <x v="3"/>
    <x v="0"/>
    <x v="0"/>
    <x v="0"/>
    <n v="24"/>
    <x v="16"/>
    <x v="15"/>
    <x v="15"/>
    <x v="15"/>
    <n v="900000"/>
    <s v="GHC 8,640"/>
    <n v="117.61"/>
    <x v="1"/>
    <x v="1"/>
  </r>
  <r>
    <s v="CUST0168"/>
    <s v="Abubakar Weiss"/>
    <x v="2"/>
    <n v="59"/>
    <s v="Borno"/>
    <x v="1"/>
    <x v="1"/>
    <x v="4"/>
    <x v="4"/>
    <n v="51"/>
    <x v="6"/>
    <x v="6"/>
    <x v="6"/>
    <x v="12"/>
    <n v="20000"/>
    <s v="GHC 192"/>
    <n v="88.54"/>
    <x v="0"/>
    <x v="6"/>
  </r>
  <r>
    <s v="CUST0168"/>
    <s v="Abubakar Weiss"/>
    <x v="2"/>
    <n v="59"/>
    <s v="Borno"/>
    <x v="2"/>
    <x v="1"/>
    <x v="4"/>
    <x v="4"/>
    <n v="51"/>
    <x v="20"/>
    <x v="19"/>
    <x v="19"/>
    <x v="6"/>
    <n v="37500"/>
    <s v="GHC 360"/>
    <n v="40.86"/>
    <x v="0"/>
    <x v="6"/>
  </r>
  <r>
    <s v="CUST0169"/>
    <s v="Maryam Dean"/>
    <x v="2"/>
    <n v="36"/>
    <s v="Akwa Ibom"/>
    <x v="0"/>
    <x v="0"/>
    <x v="1"/>
    <x v="1"/>
    <n v="42"/>
    <x v="1"/>
    <x v="1"/>
    <x v="1"/>
    <x v="4"/>
    <n v="72000"/>
    <s v="GHC 691"/>
    <n v="145.33000000000001"/>
    <x v="0"/>
    <x v="6"/>
  </r>
  <r>
    <s v="CUST0169"/>
    <s v="Maryam Dean"/>
    <x v="2"/>
    <n v="36"/>
    <s v="Akwa Ibom"/>
    <x v="1"/>
    <x v="0"/>
    <x v="1"/>
    <x v="1"/>
    <n v="42"/>
    <x v="11"/>
    <x v="10"/>
    <x v="10"/>
    <x v="7"/>
    <n v="58000"/>
    <s v="GHC 557"/>
    <n v="131.27000000000001"/>
    <x v="0"/>
    <x v="6"/>
  </r>
  <r>
    <s v="CUST0169"/>
    <s v="Maryam Dean"/>
    <x v="2"/>
    <n v="36"/>
    <s v="Akwa Ibom"/>
    <x v="2"/>
    <x v="0"/>
    <x v="1"/>
    <x v="1"/>
    <n v="42"/>
    <x v="5"/>
    <x v="5"/>
    <x v="5"/>
    <x v="11"/>
    <n v="2700"/>
    <s v="GHC 26"/>
    <n v="43.08"/>
    <x v="0"/>
    <x v="6"/>
  </r>
  <r>
    <s v="CUST0183"/>
    <s v="Kunle Shaw"/>
    <x v="2"/>
    <n v="23"/>
    <s v="Kwara"/>
    <x v="3"/>
    <x v="0"/>
    <x v="1"/>
    <x v="1"/>
    <n v="16"/>
    <x v="12"/>
    <x v="11"/>
    <x v="11"/>
    <x v="11"/>
    <n v="450000"/>
    <s v="GHC 4,320"/>
    <n v="54.76"/>
    <x v="1"/>
    <x v="1"/>
  </r>
  <r>
    <s v="CUST0183"/>
    <s v="Kunle Shaw"/>
    <x v="2"/>
    <n v="23"/>
    <s v="Kwara"/>
    <x v="0"/>
    <x v="0"/>
    <x v="1"/>
    <x v="1"/>
    <n v="16"/>
    <x v="3"/>
    <x v="3"/>
    <x v="3"/>
    <x v="0"/>
    <n v="85500"/>
    <s v="GHC 821"/>
    <n v="27.65"/>
    <x v="1"/>
    <x v="1"/>
  </r>
  <r>
    <s v="CUST0192"/>
    <s v="Oghene Schroeder"/>
    <x v="2"/>
    <n v="34"/>
    <s v="Benue"/>
    <x v="1"/>
    <x v="1"/>
    <x v="0"/>
    <x v="0"/>
    <n v="35"/>
    <x v="6"/>
    <x v="6"/>
    <x v="6"/>
    <x v="12"/>
    <n v="20000"/>
    <s v="GHC 192"/>
    <n v="120.53"/>
    <x v="1"/>
    <x v="1"/>
  </r>
  <r>
    <s v="CUST0194"/>
    <s v="Obinna Dunn"/>
    <x v="2"/>
    <n v="30"/>
    <s v="Bauchi"/>
    <x v="3"/>
    <x v="1"/>
    <x v="3"/>
    <x v="3"/>
    <n v="5"/>
    <x v="2"/>
    <x v="2"/>
    <x v="2"/>
    <x v="17"/>
    <n v="420000"/>
    <s v="GHC 4,032"/>
    <n v="195.18"/>
    <x v="1"/>
    <x v="1"/>
  </r>
  <r>
    <s v="CUST0194"/>
    <s v="Obinna Dunn"/>
    <x v="2"/>
    <n v="30"/>
    <s v="Bauchi"/>
    <x v="0"/>
    <x v="1"/>
    <x v="3"/>
    <x v="3"/>
    <n v="5"/>
    <x v="0"/>
    <x v="0"/>
    <x v="0"/>
    <x v="19"/>
    <n v="210000"/>
    <s v="GHC 2,016"/>
    <n v="130.01"/>
    <x v="1"/>
    <x v="1"/>
  </r>
  <r>
    <s v="CUST0195"/>
    <s v="Oghene Munoz"/>
    <x v="2"/>
    <n v="44"/>
    <s v="Enugu"/>
    <x v="2"/>
    <x v="1"/>
    <x v="0"/>
    <x v="0"/>
    <n v="20"/>
    <x v="18"/>
    <x v="17"/>
    <x v="17"/>
    <x v="9"/>
    <n v="12000"/>
    <s v="GHC 115"/>
    <n v="120.68"/>
    <x v="0"/>
    <x v="2"/>
  </r>
  <r>
    <s v="CUST0195"/>
    <s v="Oghene Munoz"/>
    <x v="2"/>
    <n v="44"/>
    <s v="Enugu"/>
    <x v="3"/>
    <x v="1"/>
    <x v="0"/>
    <x v="0"/>
    <n v="20"/>
    <x v="11"/>
    <x v="10"/>
    <x v="10"/>
    <x v="7"/>
    <n v="58000"/>
    <s v="GHC 557"/>
    <n v="128.11000000000001"/>
    <x v="0"/>
    <x v="2"/>
  </r>
  <r>
    <s v="CUST0195"/>
    <s v="Oghene Munoz"/>
    <x v="2"/>
    <n v="44"/>
    <s v="Enugu"/>
    <x v="1"/>
    <x v="1"/>
    <x v="0"/>
    <x v="0"/>
    <n v="20"/>
    <x v="11"/>
    <x v="10"/>
    <x v="10"/>
    <x v="11"/>
    <n v="43500"/>
    <s v="GHC 418"/>
    <n v="28.56"/>
    <x v="0"/>
    <x v="2"/>
  </r>
  <r>
    <s v="CUST0206"/>
    <s v="Ngozi Wood"/>
    <x v="2"/>
    <n v="29"/>
    <s v="Anambra"/>
    <x v="2"/>
    <x v="1"/>
    <x v="3"/>
    <x v="3"/>
    <n v="56"/>
    <x v="18"/>
    <x v="17"/>
    <x v="17"/>
    <x v="6"/>
    <n v="3000"/>
    <s v="GHC 29"/>
    <n v="55.45"/>
    <x v="0"/>
    <x v="6"/>
  </r>
  <r>
    <s v="CUST0206"/>
    <s v="Ngozi Wood"/>
    <x v="2"/>
    <n v="29"/>
    <s v="Anambra"/>
    <x v="1"/>
    <x v="1"/>
    <x v="3"/>
    <x v="3"/>
    <n v="56"/>
    <x v="15"/>
    <x v="14"/>
    <x v="14"/>
    <x v="10"/>
    <n v="312000"/>
    <s v="GHC 2,995"/>
    <n v="121.93"/>
    <x v="0"/>
    <x v="6"/>
  </r>
  <r>
    <s v="CUST0213"/>
    <s v="Zainab Clark"/>
    <x v="2"/>
    <n v="70"/>
    <s v="Jigawa"/>
    <x v="2"/>
    <x v="1"/>
    <x v="0"/>
    <x v="0"/>
    <n v="30"/>
    <x v="5"/>
    <x v="5"/>
    <x v="5"/>
    <x v="15"/>
    <n v="10800"/>
    <s v="GHC 104"/>
    <n v="102.55"/>
    <x v="1"/>
    <x v="1"/>
  </r>
  <r>
    <s v="CUST0213"/>
    <s v="Zainab Clark"/>
    <x v="2"/>
    <n v="70"/>
    <s v="Jigawa"/>
    <x v="3"/>
    <x v="1"/>
    <x v="0"/>
    <x v="0"/>
    <n v="30"/>
    <x v="15"/>
    <x v="14"/>
    <x v="14"/>
    <x v="7"/>
    <n v="96000"/>
    <s v="GHC 922"/>
    <n v="60.05"/>
    <x v="1"/>
    <x v="1"/>
  </r>
  <r>
    <s v="CUST0213"/>
    <s v="Zainab Clark"/>
    <x v="2"/>
    <n v="70"/>
    <s v="Jigawa"/>
    <x v="1"/>
    <x v="1"/>
    <x v="0"/>
    <x v="0"/>
    <n v="30"/>
    <x v="11"/>
    <x v="10"/>
    <x v="10"/>
    <x v="8"/>
    <n v="130500"/>
    <s v="GHC 1,253"/>
    <n v="13.24"/>
    <x v="1"/>
    <x v="1"/>
  </r>
  <r>
    <s v="CUST0216"/>
    <s v="John Erickson"/>
    <x v="2"/>
    <n v="32"/>
    <s v="Edo"/>
    <x v="3"/>
    <x v="0"/>
    <x v="4"/>
    <x v="4"/>
    <n v="44"/>
    <x v="7"/>
    <x v="7"/>
    <x v="7"/>
    <x v="3"/>
    <n v="250000"/>
    <s v="GHC 2,400"/>
    <n v="52.48"/>
    <x v="0"/>
    <x v="5"/>
  </r>
  <r>
    <s v="CUST0216"/>
    <s v="John Erickson"/>
    <x v="2"/>
    <n v="32"/>
    <s v="Edo"/>
    <x v="0"/>
    <x v="0"/>
    <x v="4"/>
    <x v="4"/>
    <n v="44"/>
    <x v="0"/>
    <x v="0"/>
    <x v="0"/>
    <x v="1"/>
    <n v="560000"/>
    <s v="GHC 5,376"/>
    <n v="170.32"/>
    <x v="0"/>
    <x v="5"/>
  </r>
  <r>
    <s v="CUST0216"/>
    <s v="John Erickson"/>
    <x v="2"/>
    <n v="32"/>
    <s v="Edo"/>
    <x v="2"/>
    <x v="0"/>
    <x v="4"/>
    <x v="4"/>
    <n v="44"/>
    <x v="5"/>
    <x v="5"/>
    <x v="5"/>
    <x v="0"/>
    <n v="17100"/>
    <s v="GHC 164"/>
    <n v="173.35"/>
    <x v="0"/>
    <x v="5"/>
  </r>
  <r>
    <s v="CUST0220"/>
    <s v="Bala Smith"/>
    <x v="2"/>
    <n v="18"/>
    <s v="Lagos"/>
    <x v="2"/>
    <x v="0"/>
    <x v="1"/>
    <x v="1"/>
    <n v="15"/>
    <x v="5"/>
    <x v="5"/>
    <x v="5"/>
    <x v="3"/>
    <n v="9000"/>
    <s v="GHC 86"/>
    <n v="59.99"/>
    <x v="0"/>
    <x v="3"/>
  </r>
  <r>
    <s v="CUST0222"/>
    <s v="Fatima Carpenter"/>
    <x v="2"/>
    <n v="18"/>
    <s v="Zamfara"/>
    <x v="2"/>
    <x v="0"/>
    <x v="4"/>
    <x v="4"/>
    <n v="8"/>
    <x v="5"/>
    <x v="5"/>
    <x v="5"/>
    <x v="12"/>
    <n v="900"/>
    <s v="GHC 9"/>
    <n v="132.56"/>
    <x v="1"/>
    <x v="1"/>
  </r>
  <r>
    <s v="CUST0236"/>
    <s v="Omamuzo Stephenson"/>
    <x v="2"/>
    <n v="69"/>
    <s v="Imo"/>
    <x v="2"/>
    <x v="1"/>
    <x v="1"/>
    <x v="1"/>
    <n v="26"/>
    <x v="0"/>
    <x v="0"/>
    <x v="0"/>
    <x v="2"/>
    <n v="595000"/>
    <s v="GHC 5,712"/>
    <n v="120.7"/>
    <x v="1"/>
    <x v="1"/>
  </r>
  <r>
    <s v="CUST0237"/>
    <s v="Maryam Moore"/>
    <x v="2"/>
    <n v="56"/>
    <s v="Ondo"/>
    <x v="0"/>
    <x v="0"/>
    <x v="1"/>
    <x v="1"/>
    <n v="14"/>
    <x v="1"/>
    <x v="1"/>
    <x v="1"/>
    <x v="15"/>
    <n v="108000"/>
    <s v="GHC 1,037"/>
    <n v="142.22"/>
    <x v="1"/>
    <x v="1"/>
  </r>
  <r>
    <s v="CUST0239"/>
    <s v="Bala Holt"/>
    <x v="2"/>
    <n v="50"/>
    <s v="Abuja (FCT)"/>
    <x v="3"/>
    <x v="1"/>
    <x v="0"/>
    <x v="0"/>
    <n v="44"/>
    <x v="7"/>
    <x v="7"/>
    <x v="7"/>
    <x v="7"/>
    <n v="100000"/>
    <s v="GHC 960"/>
    <n v="162.9"/>
    <x v="1"/>
    <x v="1"/>
  </r>
  <r>
    <s v="CUST0239"/>
    <s v="Bala Holt"/>
    <x v="2"/>
    <n v="50"/>
    <s v="Abuja (FCT)"/>
    <x v="1"/>
    <x v="1"/>
    <x v="0"/>
    <x v="0"/>
    <n v="44"/>
    <x v="15"/>
    <x v="14"/>
    <x v="14"/>
    <x v="5"/>
    <n v="432000"/>
    <s v="GHC 4,147"/>
    <n v="173.67"/>
    <x v="1"/>
    <x v="1"/>
  </r>
  <r>
    <s v="CUST0239"/>
    <s v="Bala Holt"/>
    <x v="2"/>
    <n v="50"/>
    <s v="Abuja (FCT)"/>
    <x v="2"/>
    <x v="1"/>
    <x v="0"/>
    <x v="0"/>
    <n v="44"/>
    <x v="8"/>
    <x v="8"/>
    <x v="8"/>
    <x v="5"/>
    <n v="6300"/>
    <s v="GHC 60"/>
    <n v="148.61000000000001"/>
    <x v="1"/>
    <x v="1"/>
  </r>
  <r>
    <s v="CUST0242"/>
    <s v="Bola Miller"/>
    <x v="2"/>
    <n v="35"/>
    <s v="Niger"/>
    <x v="3"/>
    <x v="0"/>
    <x v="3"/>
    <x v="3"/>
    <n v="50"/>
    <x v="11"/>
    <x v="10"/>
    <x v="10"/>
    <x v="2"/>
    <n v="246500"/>
    <s v="GHC 2,366"/>
    <n v="191.42"/>
    <x v="1"/>
    <x v="1"/>
  </r>
  <r>
    <s v="CUST0242"/>
    <s v="Bola Miller"/>
    <x v="2"/>
    <n v="35"/>
    <s v="Niger"/>
    <x v="1"/>
    <x v="0"/>
    <x v="3"/>
    <x v="3"/>
    <n v="50"/>
    <x v="9"/>
    <x v="1"/>
    <x v="1"/>
    <x v="19"/>
    <n v="54000"/>
    <s v="GHC 518"/>
    <n v="157.36000000000001"/>
    <x v="1"/>
    <x v="1"/>
  </r>
  <r>
    <s v="CUST0242"/>
    <s v="Bola Miller"/>
    <x v="2"/>
    <n v="35"/>
    <s v="Niger"/>
    <x v="0"/>
    <x v="0"/>
    <x v="3"/>
    <x v="3"/>
    <n v="50"/>
    <x v="0"/>
    <x v="0"/>
    <x v="0"/>
    <x v="10"/>
    <n v="455000"/>
    <s v="GHC 4,368"/>
    <n v="108.84"/>
    <x v="1"/>
    <x v="1"/>
  </r>
  <r>
    <s v="CUST0243"/>
    <s v="Chinedu Elliott"/>
    <x v="2"/>
    <n v="60"/>
    <s v="Osun"/>
    <x v="2"/>
    <x v="0"/>
    <x v="1"/>
    <x v="1"/>
    <n v="43"/>
    <x v="19"/>
    <x v="18"/>
    <x v="18"/>
    <x v="12"/>
    <n v="6500"/>
    <s v="GHC 62"/>
    <n v="164.83"/>
    <x v="1"/>
    <x v="1"/>
  </r>
  <r>
    <s v="CUST0247"/>
    <s v="Chinedu Yates"/>
    <x v="2"/>
    <n v="25"/>
    <s v="Oyo"/>
    <x v="3"/>
    <x v="0"/>
    <x v="2"/>
    <x v="2"/>
    <n v="51"/>
    <x v="16"/>
    <x v="15"/>
    <x v="15"/>
    <x v="10"/>
    <n v="975000"/>
    <s v="GHC 9,360"/>
    <n v="77.91"/>
    <x v="0"/>
    <x v="4"/>
  </r>
  <r>
    <s v="CUST0250"/>
    <s v="Tamuno Lawrence"/>
    <x v="2"/>
    <n v="26"/>
    <s v="Abia"/>
    <x v="0"/>
    <x v="0"/>
    <x v="0"/>
    <x v="0"/>
    <n v="48"/>
    <x v="3"/>
    <x v="3"/>
    <x v="3"/>
    <x v="8"/>
    <n v="40500"/>
    <s v="GHC 389"/>
    <n v="123.57"/>
    <x v="1"/>
    <x v="1"/>
  </r>
  <r>
    <s v="CUST0250"/>
    <s v="Tamuno Lawrence"/>
    <x v="2"/>
    <n v="26"/>
    <s v="Abia"/>
    <x v="1"/>
    <x v="0"/>
    <x v="0"/>
    <x v="0"/>
    <n v="48"/>
    <x v="6"/>
    <x v="6"/>
    <x v="6"/>
    <x v="0"/>
    <n v="380000"/>
    <s v="GHC 3,648"/>
    <n v="23.37"/>
    <x v="1"/>
    <x v="1"/>
  </r>
  <r>
    <s v="CUST0250"/>
    <s v="Tamuno Lawrence"/>
    <x v="2"/>
    <n v="26"/>
    <s v="Abia"/>
    <x v="3"/>
    <x v="0"/>
    <x v="0"/>
    <x v="0"/>
    <n v="48"/>
    <x v="9"/>
    <x v="1"/>
    <x v="1"/>
    <x v="5"/>
    <n v="162000"/>
    <s v="GHC 1,555"/>
    <n v="170.35"/>
    <x v="1"/>
    <x v="1"/>
  </r>
  <r>
    <s v="CUST0252"/>
    <s v="Bala Graham"/>
    <x v="2"/>
    <n v="56"/>
    <s v="Yobe"/>
    <x v="3"/>
    <x v="1"/>
    <x v="2"/>
    <x v="2"/>
    <n v="22"/>
    <x v="2"/>
    <x v="2"/>
    <x v="2"/>
    <x v="4"/>
    <n v="240000"/>
    <s v="GHC 2,304"/>
    <n v="1.46"/>
    <x v="0"/>
    <x v="0"/>
  </r>
  <r>
    <s v="CUST0252"/>
    <s v="Bala Graham"/>
    <x v="2"/>
    <n v="56"/>
    <s v="Yobe"/>
    <x v="2"/>
    <x v="1"/>
    <x v="2"/>
    <x v="2"/>
    <n v="22"/>
    <x v="3"/>
    <x v="3"/>
    <x v="3"/>
    <x v="17"/>
    <n v="63000"/>
    <s v="GHC 605"/>
    <n v="142.58000000000001"/>
    <x v="0"/>
    <x v="0"/>
  </r>
  <r>
    <s v="CUST0257"/>
    <s v="Omamuzo Smith"/>
    <x v="2"/>
    <n v="76"/>
    <s v="Sokoto"/>
    <x v="3"/>
    <x v="0"/>
    <x v="4"/>
    <x v="4"/>
    <n v="3"/>
    <x v="2"/>
    <x v="2"/>
    <x v="2"/>
    <x v="10"/>
    <n v="390000"/>
    <s v="GHC 3,744"/>
    <n v="75.64"/>
    <x v="1"/>
    <x v="1"/>
  </r>
  <r>
    <s v="CUST0257"/>
    <s v="Omamuzo Smith"/>
    <x v="2"/>
    <n v="76"/>
    <s v="Sokoto"/>
    <x v="2"/>
    <x v="0"/>
    <x v="4"/>
    <x v="4"/>
    <n v="3"/>
    <x v="17"/>
    <x v="16"/>
    <x v="16"/>
    <x v="11"/>
    <n v="10500"/>
    <s v="GHC 101"/>
    <n v="117.74"/>
    <x v="1"/>
    <x v="1"/>
  </r>
  <r>
    <s v="CUST0257"/>
    <s v="Omamuzo Smith"/>
    <x v="2"/>
    <n v="76"/>
    <s v="Sokoto"/>
    <x v="0"/>
    <x v="0"/>
    <x v="4"/>
    <x v="4"/>
    <n v="3"/>
    <x v="1"/>
    <x v="1"/>
    <x v="1"/>
    <x v="4"/>
    <n v="72000"/>
    <s v="GHC 691"/>
    <n v="75.58"/>
    <x v="1"/>
    <x v="1"/>
  </r>
  <r>
    <s v="CUST0259"/>
    <s v="Ejiro Collins"/>
    <x v="2"/>
    <n v="31"/>
    <s v="Osun"/>
    <x v="2"/>
    <x v="1"/>
    <x v="4"/>
    <x v="4"/>
    <n v="52"/>
    <x v="18"/>
    <x v="17"/>
    <x v="17"/>
    <x v="17"/>
    <n v="8400"/>
    <s v="GHC 81"/>
    <n v="129.63"/>
    <x v="1"/>
    <x v="1"/>
  </r>
  <r>
    <s v="CUST0259"/>
    <s v="Ejiro Collins"/>
    <x v="2"/>
    <n v="31"/>
    <s v="Osun"/>
    <x v="1"/>
    <x v="1"/>
    <x v="4"/>
    <x v="4"/>
    <n v="52"/>
    <x v="9"/>
    <x v="1"/>
    <x v="1"/>
    <x v="6"/>
    <n v="45000"/>
    <s v="GHC 432"/>
    <n v="49.11"/>
    <x v="1"/>
    <x v="1"/>
  </r>
  <r>
    <s v="CUST0261"/>
    <s v="Obinna Simon"/>
    <x v="2"/>
    <n v="39"/>
    <s v="Zamfara"/>
    <x v="0"/>
    <x v="1"/>
    <x v="3"/>
    <x v="3"/>
    <n v="11"/>
    <x v="0"/>
    <x v="0"/>
    <x v="0"/>
    <x v="7"/>
    <n v="140000"/>
    <s v="GHC 1,344"/>
    <n v="77.400000000000006"/>
    <x v="1"/>
    <x v="1"/>
  </r>
  <r>
    <s v="CUST0272"/>
    <s v="Tega Cooper"/>
    <x v="2"/>
    <n v="25"/>
    <s v="Enugu"/>
    <x v="2"/>
    <x v="1"/>
    <x v="0"/>
    <x v="0"/>
    <n v="21"/>
    <x v="3"/>
    <x v="3"/>
    <x v="3"/>
    <x v="13"/>
    <n v="31500"/>
    <s v="GHC 302"/>
    <n v="100.05"/>
    <x v="1"/>
    <x v="1"/>
  </r>
  <r>
    <s v="CUST0272"/>
    <s v="Tega Cooper"/>
    <x v="2"/>
    <n v="25"/>
    <s v="Enugu"/>
    <x v="3"/>
    <x v="1"/>
    <x v="0"/>
    <x v="0"/>
    <n v="21"/>
    <x v="11"/>
    <x v="10"/>
    <x v="10"/>
    <x v="8"/>
    <n v="130500"/>
    <s v="GHC 1,253"/>
    <n v="147.22"/>
    <x v="1"/>
    <x v="1"/>
  </r>
  <r>
    <s v="CUST0273"/>
    <s v="Fatima Lewis"/>
    <x v="2"/>
    <n v="45"/>
    <s v="Benue"/>
    <x v="1"/>
    <x v="0"/>
    <x v="0"/>
    <x v="0"/>
    <n v="54"/>
    <x v="11"/>
    <x v="10"/>
    <x v="10"/>
    <x v="5"/>
    <n v="261000"/>
    <s v="GHC 2,506"/>
    <n v="122.96"/>
    <x v="1"/>
    <x v="1"/>
  </r>
  <r>
    <s v="CUST0274"/>
    <s v="Bola Duffy"/>
    <x v="2"/>
    <n v="77"/>
    <s v="Gombe"/>
    <x v="3"/>
    <x v="1"/>
    <x v="3"/>
    <x v="3"/>
    <n v="32"/>
    <x v="2"/>
    <x v="2"/>
    <x v="2"/>
    <x v="17"/>
    <n v="420000"/>
    <s v="GHC 4,032"/>
    <n v="11.3"/>
    <x v="0"/>
    <x v="4"/>
  </r>
  <r>
    <s v="CUST0274"/>
    <s v="Bola Duffy"/>
    <x v="2"/>
    <n v="77"/>
    <s v="Gombe"/>
    <x v="2"/>
    <x v="1"/>
    <x v="3"/>
    <x v="3"/>
    <n v="32"/>
    <x v="0"/>
    <x v="0"/>
    <x v="0"/>
    <x v="18"/>
    <n v="70000"/>
    <s v="GHC 672"/>
    <n v="187.96"/>
    <x v="0"/>
    <x v="4"/>
  </r>
  <r>
    <s v="CUST0274"/>
    <s v="Bola Duffy"/>
    <x v="2"/>
    <n v="77"/>
    <s v="Gombe"/>
    <x v="1"/>
    <x v="1"/>
    <x v="3"/>
    <x v="3"/>
    <n v="32"/>
    <x v="15"/>
    <x v="14"/>
    <x v="14"/>
    <x v="19"/>
    <n v="144000"/>
    <s v="GHC 1,382"/>
    <n v="69.78"/>
    <x v="0"/>
    <x v="4"/>
  </r>
  <r>
    <s v="CUST0279"/>
    <s v="Alabo Carlson"/>
    <x v="2"/>
    <n v="58"/>
    <s v="Edo"/>
    <x v="2"/>
    <x v="1"/>
    <x v="1"/>
    <x v="1"/>
    <n v="24"/>
    <x v="3"/>
    <x v="3"/>
    <x v="3"/>
    <x v="3"/>
    <n v="45000"/>
    <s v="GHC 432"/>
    <n v="195.88"/>
    <x v="0"/>
    <x v="2"/>
  </r>
  <r>
    <s v="CUST0279"/>
    <s v="Alabo Carlson"/>
    <x v="2"/>
    <n v="58"/>
    <s v="Edo"/>
    <x v="3"/>
    <x v="1"/>
    <x v="1"/>
    <x v="1"/>
    <n v="24"/>
    <x v="7"/>
    <x v="7"/>
    <x v="7"/>
    <x v="2"/>
    <n v="425000"/>
    <s v="GHC 4,080"/>
    <n v="65.36"/>
    <x v="0"/>
    <x v="2"/>
  </r>
  <r>
    <s v="CUST0280"/>
    <s v="Grace Brock"/>
    <x v="2"/>
    <n v="73"/>
    <s v="Katsina"/>
    <x v="0"/>
    <x v="1"/>
    <x v="3"/>
    <x v="3"/>
    <n v="40"/>
    <x v="1"/>
    <x v="1"/>
    <x v="1"/>
    <x v="9"/>
    <n v="180000"/>
    <s v="GHC 1,728"/>
    <n v="84.65"/>
    <x v="1"/>
    <x v="1"/>
  </r>
  <r>
    <s v="CUST0301"/>
    <s v="Boma Knight"/>
    <x v="2"/>
    <n v="57"/>
    <s v="Imo"/>
    <x v="2"/>
    <x v="0"/>
    <x v="1"/>
    <x v="1"/>
    <n v="25"/>
    <x v="5"/>
    <x v="5"/>
    <x v="5"/>
    <x v="9"/>
    <n v="18000"/>
    <s v="GHC 173"/>
    <n v="196.6"/>
    <x v="1"/>
    <x v="1"/>
  </r>
  <r>
    <s v="CUST0301"/>
    <s v="Boma Knight"/>
    <x v="2"/>
    <n v="57"/>
    <s v="Imo"/>
    <x v="1"/>
    <x v="0"/>
    <x v="1"/>
    <x v="1"/>
    <n v="25"/>
    <x v="9"/>
    <x v="1"/>
    <x v="1"/>
    <x v="3"/>
    <n v="90000"/>
    <s v="GHC 864"/>
    <n v="103.76"/>
    <x v="1"/>
    <x v="1"/>
  </r>
  <r>
    <s v="CUST0302"/>
    <s v="Tunde Wallace"/>
    <x v="2"/>
    <n v="54"/>
    <s v="Osun"/>
    <x v="3"/>
    <x v="0"/>
    <x v="4"/>
    <x v="4"/>
    <n v="55"/>
    <x v="6"/>
    <x v="6"/>
    <x v="6"/>
    <x v="15"/>
    <n v="240000"/>
    <s v="GHC 2,304"/>
    <n v="8.0299999999999994"/>
    <x v="1"/>
    <x v="1"/>
  </r>
  <r>
    <s v="CUST0302"/>
    <s v="Tunde Wallace"/>
    <x v="2"/>
    <n v="54"/>
    <s v="Osun"/>
    <x v="2"/>
    <x v="0"/>
    <x v="4"/>
    <x v="4"/>
    <n v="55"/>
    <x v="18"/>
    <x v="17"/>
    <x v="17"/>
    <x v="15"/>
    <n v="7200"/>
    <s v="GHC 69"/>
    <n v="28.11"/>
    <x v="1"/>
    <x v="1"/>
  </r>
  <r>
    <s v="CUST0302"/>
    <s v="Tunde Wallace"/>
    <x v="2"/>
    <n v="54"/>
    <s v="Osun"/>
    <x v="1"/>
    <x v="0"/>
    <x v="4"/>
    <x v="4"/>
    <n v="55"/>
    <x v="15"/>
    <x v="14"/>
    <x v="14"/>
    <x v="8"/>
    <n v="216000"/>
    <s v="GHC 2,074"/>
    <n v="50.35"/>
    <x v="1"/>
    <x v="1"/>
  </r>
  <r>
    <s v="CUST0304"/>
    <s v="Bola Castro"/>
    <x v="2"/>
    <n v="64"/>
    <s v="Katsina"/>
    <x v="2"/>
    <x v="0"/>
    <x v="1"/>
    <x v="1"/>
    <n v="59"/>
    <x v="8"/>
    <x v="8"/>
    <x v="8"/>
    <x v="9"/>
    <n v="7000"/>
    <s v="GHC 67"/>
    <n v="149.66"/>
    <x v="1"/>
    <x v="1"/>
  </r>
  <r>
    <s v="CUST0304"/>
    <s v="Bola Castro"/>
    <x v="2"/>
    <n v="64"/>
    <s v="Katsina"/>
    <x v="1"/>
    <x v="0"/>
    <x v="1"/>
    <x v="1"/>
    <n v="59"/>
    <x v="9"/>
    <x v="1"/>
    <x v="1"/>
    <x v="10"/>
    <n v="117000"/>
    <s v="GHC 1,123"/>
    <n v="126.96"/>
    <x v="1"/>
    <x v="1"/>
  </r>
  <r>
    <s v="CUST0306"/>
    <s v="Alabo Cortez"/>
    <x v="2"/>
    <n v="80"/>
    <s v="Katsina"/>
    <x v="2"/>
    <x v="0"/>
    <x v="3"/>
    <x v="3"/>
    <n v="28"/>
    <x v="5"/>
    <x v="5"/>
    <x v="5"/>
    <x v="8"/>
    <n v="8100"/>
    <s v="GHC 78"/>
    <n v="109.86"/>
    <x v="0"/>
    <x v="7"/>
  </r>
  <r>
    <s v="CUST0314"/>
    <s v="Omamuzo King"/>
    <x v="2"/>
    <n v="19"/>
    <s v="Akwa Ibom"/>
    <x v="2"/>
    <x v="0"/>
    <x v="3"/>
    <x v="3"/>
    <n v="10"/>
    <x v="8"/>
    <x v="8"/>
    <x v="8"/>
    <x v="0"/>
    <n v="6650"/>
    <s v="GHC 64"/>
    <n v="83.76"/>
    <x v="1"/>
    <x v="1"/>
  </r>
  <r>
    <s v="CUST0316"/>
    <s v="Shehu Rogers"/>
    <x v="2"/>
    <n v="56"/>
    <s v="Plateau"/>
    <x v="2"/>
    <x v="0"/>
    <x v="3"/>
    <x v="3"/>
    <n v="49"/>
    <x v="14"/>
    <x v="13"/>
    <x v="13"/>
    <x v="13"/>
    <n v="3500"/>
    <s v="GHC 34"/>
    <n v="30.82"/>
    <x v="1"/>
    <x v="1"/>
  </r>
  <r>
    <s v="CUST0316"/>
    <s v="Shehu Rogers"/>
    <x v="2"/>
    <n v="56"/>
    <s v="Plateau"/>
    <x v="3"/>
    <x v="0"/>
    <x v="3"/>
    <x v="3"/>
    <n v="49"/>
    <x v="6"/>
    <x v="6"/>
    <x v="6"/>
    <x v="12"/>
    <n v="20000"/>
    <s v="GHC 192"/>
    <n v="26.74"/>
    <x v="1"/>
    <x v="1"/>
  </r>
  <r>
    <s v="CUST0324"/>
    <s v="Amina Taylor"/>
    <x v="2"/>
    <n v="34"/>
    <s v="Enugu"/>
    <x v="3"/>
    <x v="0"/>
    <x v="1"/>
    <x v="1"/>
    <n v="27"/>
    <x v="2"/>
    <x v="2"/>
    <x v="2"/>
    <x v="6"/>
    <n v="150000"/>
    <s v="GHC 1,440"/>
    <n v="23.95"/>
    <x v="1"/>
    <x v="1"/>
  </r>
  <r>
    <s v="CUST0324"/>
    <s v="Amina Taylor"/>
    <x v="2"/>
    <n v="34"/>
    <s v="Enugu"/>
    <x v="2"/>
    <x v="0"/>
    <x v="1"/>
    <x v="1"/>
    <n v="27"/>
    <x v="8"/>
    <x v="8"/>
    <x v="8"/>
    <x v="8"/>
    <n v="3150"/>
    <s v="GHC 30"/>
    <n v="1.2"/>
    <x v="1"/>
    <x v="1"/>
  </r>
  <r>
    <s v="CUST0328"/>
    <s v="Kunle Liu"/>
    <x v="2"/>
    <n v="53"/>
    <s v="Taraba"/>
    <x v="0"/>
    <x v="0"/>
    <x v="1"/>
    <x v="1"/>
    <n v="8"/>
    <x v="13"/>
    <x v="12"/>
    <x v="12"/>
    <x v="2"/>
    <n v="272000"/>
    <s v="GHC 2,611"/>
    <n v="22.31"/>
    <x v="1"/>
    <x v="1"/>
  </r>
  <r>
    <s v="CUST0328"/>
    <s v="Kunle Liu"/>
    <x v="2"/>
    <n v="53"/>
    <s v="Taraba"/>
    <x v="3"/>
    <x v="0"/>
    <x v="1"/>
    <x v="1"/>
    <n v="8"/>
    <x v="6"/>
    <x v="6"/>
    <x v="6"/>
    <x v="9"/>
    <n v="400000"/>
    <s v="GHC 3,840"/>
    <n v="96.99"/>
    <x v="1"/>
    <x v="1"/>
  </r>
  <r>
    <s v="CUST0328"/>
    <s v="Kunle Liu"/>
    <x v="2"/>
    <n v="53"/>
    <s v="Taraba"/>
    <x v="1"/>
    <x v="0"/>
    <x v="1"/>
    <x v="1"/>
    <n v="8"/>
    <x v="2"/>
    <x v="2"/>
    <x v="2"/>
    <x v="16"/>
    <n v="330000"/>
    <s v="GHC 3,168"/>
    <n v="85.7"/>
    <x v="1"/>
    <x v="1"/>
  </r>
  <r>
    <s v="CUST0331"/>
    <s v="Funke Francis"/>
    <x v="2"/>
    <n v="38"/>
    <s v="Benue"/>
    <x v="0"/>
    <x v="1"/>
    <x v="3"/>
    <x v="3"/>
    <n v="54"/>
    <x v="0"/>
    <x v="0"/>
    <x v="0"/>
    <x v="14"/>
    <n v="525000"/>
    <s v="GHC 5,040"/>
    <n v="31.5"/>
    <x v="1"/>
    <x v="1"/>
  </r>
  <r>
    <s v="CUST0336"/>
    <s v="Chinedu Reynolds"/>
    <x v="2"/>
    <n v="58"/>
    <s v="Sokoto"/>
    <x v="0"/>
    <x v="0"/>
    <x v="4"/>
    <x v="4"/>
    <n v="7"/>
    <x v="3"/>
    <x v="3"/>
    <x v="3"/>
    <x v="8"/>
    <n v="40500"/>
    <s v="GHC 389"/>
    <n v="38.909999999999997"/>
    <x v="1"/>
    <x v="1"/>
  </r>
  <r>
    <s v="CUST0336"/>
    <s v="Chinedu Reynolds"/>
    <x v="2"/>
    <n v="58"/>
    <s v="Sokoto"/>
    <x v="2"/>
    <x v="0"/>
    <x v="4"/>
    <x v="4"/>
    <n v="7"/>
    <x v="19"/>
    <x v="18"/>
    <x v="18"/>
    <x v="14"/>
    <n v="97500"/>
    <s v="GHC 936"/>
    <n v="64.17"/>
    <x v="1"/>
    <x v="1"/>
  </r>
  <r>
    <s v="CUST0340"/>
    <s v="Obinna Thomas"/>
    <x v="2"/>
    <n v="49"/>
    <s v="Gombe"/>
    <x v="1"/>
    <x v="1"/>
    <x v="1"/>
    <x v="1"/>
    <n v="12"/>
    <x v="11"/>
    <x v="10"/>
    <x v="10"/>
    <x v="1"/>
    <n v="232000"/>
    <s v="GHC 2,227"/>
    <n v="23.02"/>
    <x v="1"/>
    <x v="1"/>
  </r>
  <r>
    <s v="CUST0343"/>
    <s v="Zina Diaz"/>
    <x v="2"/>
    <n v="57"/>
    <s v="Anambra"/>
    <x v="2"/>
    <x v="1"/>
    <x v="3"/>
    <x v="3"/>
    <n v="12"/>
    <x v="5"/>
    <x v="5"/>
    <x v="5"/>
    <x v="6"/>
    <n v="4500"/>
    <s v="GHC 43"/>
    <n v="18.559999999999999"/>
    <x v="0"/>
    <x v="2"/>
  </r>
  <r>
    <s v="CUST0343"/>
    <s v="Zina Diaz"/>
    <x v="2"/>
    <n v="57"/>
    <s v="Anambra"/>
    <x v="0"/>
    <x v="1"/>
    <x v="3"/>
    <x v="3"/>
    <n v="12"/>
    <x v="13"/>
    <x v="12"/>
    <x v="12"/>
    <x v="6"/>
    <n v="80000"/>
    <s v="GHC 768"/>
    <n v="151.54"/>
    <x v="0"/>
    <x v="2"/>
  </r>
  <r>
    <s v="CUST0343"/>
    <s v="Zina Diaz"/>
    <x v="2"/>
    <n v="57"/>
    <s v="Anambra"/>
    <x v="3"/>
    <x v="1"/>
    <x v="3"/>
    <x v="3"/>
    <n v="12"/>
    <x v="12"/>
    <x v="11"/>
    <x v="11"/>
    <x v="10"/>
    <n v="1950000"/>
    <s v="GHC 18,720"/>
    <n v="106.49"/>
    <x v="0"/>
    <x v="2"/>
  </r>
  <r>
    <s v="CUST0344"/>
    <s v="Alabo Baker"/>
    <x v="2"/>
    <n v="41"/>
    <s v="Ondo"/>
    <x v="1"/>
    <x v="1"/>
    <x v="3"/>
    <x v="3"/>
    <n v="20"/>
    <x v="9"/>
    <x v="1"/>
    <x v="1"/>
    <x v="2"/>
    <n v="153000"/>
    <s v="GHC 1,469"/>
    <n v="122.49"/>
    <x v="1"/>
    <x v="1"/>
  </r>
  <r>
    <s v="CUST0344"/>
    <s v="Alabo Baker"/>
    <x v="2"/>
    <n v="41"/>
    <s v="Ondo"/>
    <x v="3"/>
    <x v="1"/>
    <x v="3"/>
    <x v="3"/>
    <n v="20"/>
    <x v="16"/>
    <x v="15"/>
    <x v="15"/>
    <x v="3"/>
    <n v="750000"/>
    <s v="GHC 7,200"/>
    <n v="169.6"/>
    <x v="1"/>
    <x v="1"/>
  </r>
  <r>
    <s v="CUST0345"/>
    <s v="Sade Mercer"/>
    <x v="2"/>
    <n v="63"/>
    <s v="Oyo"/>
    <x v="0"/>
    <x v="0"/>
    <x v="4"/>
    <x v="4"/>
    <n v="46"/>
    <x v="0"/>
    <x v="0"/>
    <x v="0"/>
    <x v="10"/>
    <n v="455000"/>
    <s v="GHC 4,368"/>
    <n v="140.59"/>
    <x v="1"/>
    <x v="1"/>
  </r>
  <r>
    <s v="CUST0352"/>
    <s v="Zainab Rivera"/>
    <x v="2"/>
    <n v="48"/>
    <s v="Borno"/>
    <x v="0"/>
    <x v="1"/>
    <x v="4"/>
    <x v="4"/>
    <n v="18"/>
    <x v="0"/>
    <x v="0"/>
    <x v="0"/>
    <x v="19"/>
    <n v="210000"/>
    <s v="GHC 2,016"/>
    <n v="74.27"/>
    <x v="1"/>
    <x v="1"/>
  </r>
  <r>
    <s v="CUST0352"/>
    <s v="Zainab Rivera"/>
    <x v="2"/>
    <n v="48"/>
    <s v="Borno"/>
    <x v="3"/>
    <x v="1"/>
    <x v="4"/>
    <x v="4"/>
    <n v="18"/>
    <x v="15"/>
    <x v="14"/>
    <x v="14"/>
    <x v="4"/>
    <n v="192000"/>
    <s v="GHC 1,843"/>
    <n v="156.61000000000001"/>
    <x v="1"/>
    <x v="1"/>
  </r>
  <r>
    <s v="CUST0352"/>
    <s v="Zainab Rivera"/>
    <x v="2"/>
    <n v="48"/>
    <s v="Borno"/>
    <x v="1"/>
    <x v="1"/>
    <x v="4"/>
    <x v="4"/>
    <n v="18"/>
    <x v="11"/>
    <x v="10"/>
    <x v="10"/>
    <x v="2"/>
    <n v="246500"/>
    <s v="GHC 2,366"/>
    <n v="36.57"/>
    <x v="1"/>
    <x v="1"/>
  </r>
  <r>
    <s v="CUST0359"/>
    <s v="Omamuzo Juarez"/>
    <x v="2"/>
    <n v="58"/>
    <s v="Oyo"/>
    <x v="0"/>
    <x v="1"/>
    <x v="0"/>
    <x v="0"/>
    <n v="53"/>
    <x v="0"/>
    <x v="0"/>
    <x v="0"/>
    <x v="1"/>
    <n v="560000"/>
    <s v="GHC 5,376"/>
    <n v="36.1"/>
    <x v="1"/>
    <x v="1"/>
  </r>
  <r>
    <s v="CUST0359"/>
    <s v="Omamuzo Juarez"/>
    <x v="2"/>
    <n v="58"/>
    <s v="Oyo"/>
    <x v="3"/>
    <x v="1"/>
    <x v="0"/>
    <x v="0"/>
    <n v="53"/>
    <x v="6"/>
    <x v="6"/>
    <x v="6"/>
    <x v="17"/>
    <n v="280000"/>
    <s v="GHC 2,688"/>
    <n v="29.2"/>
    <x v="1"/>
    <x v="1"/>
  </r>
  <r>
    <s v="CUST0367"/>
    <s v="Bola Carpenter"/>
    <x v="2"/>
    <n v="38"/>
    <s v="Bayelsa"/>
    <x v="3"/>
    <x v="0"/>
    <x v="0"/>
    <x v="0"/>
    <n v="8"/>
    <x v="2"/>
    <x v="2"/>
    <x v="2"/>
    <x v="0"/>
    <n v="570000"/>
    <s v="GHC 5,472"/>
    <n v="88.01"/>
    <x v="1"/>
    <x v="1"/>
  </r>
  <r>
    <s v="CUST0371"/>
    <s v="Grace Wilkerson"/>
    <x v="2"/>
    <n v="38"/>
    <s v="Abuja (FCT)"/>
    <x v="2"/>
    <x v="0"/>
    <x v="1"/>
    <x v="1"/>
    <n v="4"/>
    <x v="4"/>
    <x v="4"/>
    <x v="4"/>
    <x v="5"/>
    <n v="18000"/>
    <s v="GHC 173"/>
    <n v="148.21"/>
    <x v="0"/>
    <x v="7"/>
  </r>
  <r>
    <s v="CUST0371"/>
    <s v="Grace Wilkerson"/>
    <x v="2"/>
    <n v="38"/>
    <s v="Abuja (FCT)"/>
    <x v="1"/>
    <x v="0"/>
    <x v="1"/>
    <x v="1"/>
    <n v="4"/>
    <x v="6"/>
    <x v="6"/>
    <x v="6"/>
    <x v="12"/>
    <n v="20000"/>
    <s v="GHC 192"/>
    <n v="32.03"/>
    <x v="0"/>
    <x v="7"/>
  </r>
  <r>
    <s v="CUST0377"/>
    <s v="Chinedu Christian"/>
    <x v="2"/>
    <n v="17"/>
    <s v="Kogi"/>
    <x v="2"/>
    <x v="0"/>
    <x v="1"/>
    <x v="1"/>
    <n v="9"/>
    <x v="14"/>
    <x v="13"/>
    <x v="13"/>
    <x v="14"/>
    <n v="7500"/>
    <s v="GHC 72"/>
    <n v="32.78"/>
    <x v="0"/>
    <x v="2"/>
  </r>
  <r>
    <s v="CUST0379"/>
    <s v="Sarah Woods"/>
    <x v="2"/>
    <n v="20"/>
    <s v="Cross River"/>
    <x v="1"/>
    <x v="1"/>
    <x v="2"/>
    <x v="2"/>
    <n v="49"/>
    <x v="15"/>
    <x v="14"/>
    <x v="14"/>
    <x v="18"/>
    <n v="48000"/>
    <s v="GHC 461"/>
    <n v="176.23"/>
    <x v="1"/>
    <x v="1"/>
  </r>
  <r>
    <s v="CUST0380"/>
    <s v="Michael Jacobs"/>
    <x v="2"/>
    <n v="62"/>
    <s v="Oyo"/>
    <x v="3"/>
    <x v="0"/>
    <x v="3"/>
    <x v="3"/>
    <n v="25"/>
    <x v="6"/>
    <x v="6"/>
    <x v="6"/>
    <x v="13"/>
    <n v="140000"/>
    <s v="GHC 1,344"/>
    <n v="112.37"/>
    <x v="1"/>
    <x v="1"/>
  </r>
  <r>
    <s v="CUST0380"/>
    <s v="Michael Jacobs"/>
    <x v="2"/>
    <n v="62"/>
    <s v="Oyo"/>
    <x v="1"/>
    <x v="0"/>
    <x v="3"/>
    <x v="3"/>
    <n v="25"/>
    <x v="6"/>
    <x v="6"/>
    <x v="6"/>
    <x v="4"/>
    <n v="160000"/>
    <s v="GHC 1,536"/>
    <n v="196.26"/>
    <x v="1"/>
    <x v="1"/>
  </r>
  <r>
    <s v="CUST0382"/>
    <s v="Ifeanyi Cooper"/>
    <x v="2"/>
    <n v="76"/>
    <s v="Adamawa"/>
    <x v="1"/>
    <x v="1"/>
    <x v="4"/>
    <x v="4"/>
    <n v="29"/>
    <x v="11"/>
    <x v="10"/>
    <x v="10"/>
    <x v="3"/>
    <n v="145000"/>
    <s v="GHC 1,392"/>
    <n v="179.64"/>
    <x v="0"/>
    <x v="3"/>
  </r>
  <r>
    <s v="CUST0384"/>
    <s v="Nura Rodriguez"/>
    <x v="2"/>
    <n v="58"/>
    <s v="Kogi"/>
    <x v="2"/>
    <x v="1"/>
    <x v="3"/>
    <x v="3"/>
    <n v="42"/>
    <x v="18"/>
    <x v="17"/>
    <x v="17"/>
    <x v="3"/>
    <n v="6000"/>
    <s v="GHC 58"/>
    <n v="179.71"/>
    <x v="1"/>
    <x v="1"/>
  </r>
  <r>
    <s v="CUST0384"/>
    <s v="Nura Rodriguez"/>
    <x v="2"/>
    <n v="58"/>
    <s v="Kogi"/>
    <x v="0"/>
    <x v="1"/>
    <x v="3"/>
    <x v="3"/>
    <n v="42"/>
    <x v="3"/>
    <x v="3"/>
    <x v="3"/>
    <x v="4"/>
    <n v="36000"/>
    <s v="GHC 346"/>
    <n v="157.96"/>
    <x v="1"/>
    <x v="1"/>
  </r>
  <r>
    <s v="CUST0384"/>
    <s v="Nura Rodriguez"/>
    <x v="2"/>
    <n v="58"/>
    <s v="Kogi"/>
    <x v="3"/>
    <x v="1"/>
    <x v="3"/>
    <x v="3"/>
    <n v="42"/>
    <x v="12"/>
    <x v="11"/>
    <x v="11"/>
    <x v="3"/>
    <n v="1500000"/>
    <s v="GHC 14,400"/>
    <n v="74.69"/>
    <x v="1"/>
    <x v="1"/>
  </r>
  <r>
    <s v="CUST0390"/>
    <s v="Ejiro Gonzalez"/>
    <x v="2"/>
    <n v="65"/>
    <s v="Gombe"/>
    <x v="1"/>
    <x v="0"/>
    <x v="1"/>
    <x v="1"/>
    <n v="19"/>
    <x v="11"/>
    <x v="10"/>
    <x v="10"/>
    <x v="17"/>
    <n v="203000"/>
    <s v="GHC 1,949"/>
    <n v="148.43"/>
    <x v="1"/>
    <x v="1"/>
  </r>
  <r>
    <s v="CUST0390"/>
    <s v="Ejiro Gonzalez"/>
    <x v="2"/>
    <n v="65"/>
    <s v="Gombe"/>
    <x v="2"/>
    <x v="0"/>
    <x v="1"/>
    <x v="1"/>
    <n v="19"/>
    <x v="10"/>
    <x v="9"/>
    <x v="9"/>
    <x v="17"/>
    <n v="77000"/>
    <s v="GHC 739"/>
    <n v="58.08"/>
    <x v="1"/>
    <x v="1"/>
  </r>
  <r>
    <s v="CUST0391"/>
    <s v="Ibim Schwartz"/>
    <x v="2"/>
    <n v="33"/>
    <s v="Katsina"/>
    <x v="3"/>
    <x v="0"/>
    <x v="3"/>
    <x v="3"/>
    <n v="14"/>
    <x v="6"/>
    <x v="6"/>
    <x v="6"/>
    <x v="8"/>
    <n v="180000"/>
    <s v="GHC 1,728"/>
    <n v="1.82"/>
    <x v="1"/>
    <x v="1"/>
  </r>
  <r>
    <s v="CUST0391"/>
    <s v="Ibim Schwartz"/>
    <x v="2"/>
    <n v="33"/>
    <s v="Katsina"/>
    <x v="1"/>
    <x v="0"/>
    <x v="3"/>
    <x v="3"/>
    <n v="14"/>
    <x v="11"/>
    <x v="10"/>
    <x v="10"/>
    <x v="14"/>
    <n v="217500"/>
    <s v="GHC 2,088"/>
    <n v="35.39"/>
    <x v="1"/>
    <x v="1"/>
  </r>
  <r>
    <s v="CUST0391"/>
    <s v="Ibim Schwartz"/>
    <x v="2"/>
    <n v="33"/>
    <s v="Katsina"/>
    <x v="0"/>
    <x v="0"/>
    <x v="3"/>
    <x v="3"/>
    <n v="14"/>
    <x v="3"/>
    <x v="3"/>
    <x v="3"/>
    <x v="10"/>
    <n v="58500"/>
    <s v="GHC 562"/>
    <n v="40.25"/>
    <x v="1"/>
    <x v="1"/>
  </r>
  <r>
    <s v="CUST0392"/>
    <s v="Abubakar Hayes"/>
    <x v="2"/>
    <n v="78"/>
    <s v="Rivers"/>
    <x v="0"/>
    <x v="1"/>
    <x v="3"/>
    <x v="3"/>
    <n v="54"/>
    <x v="13"/>
    <x v="12"/>
    <x v="12"/>
    <x v="3"/>
    <n v="160000"/>
    <s v="GHC 1,536"/>
    <n v="31.23"/>
    <x v="1"/>
    <x v="1"/>
  </r>
  <r>
    <s v="CUST0392"/>
    <s v="Abubakar Hayes"/>
    <x v="2"/>
    <n v="78"/>
    <s v="Rivers"/>
    <x v="1"/>
    <x v="1"/>
    <x v="3"/>
    <x v="3"/>
    <n v="54"/>
    <x v="11"/>
    <x v="10"/>
    <x v="10"/>
    <x v="3"/>
    <n v="145000"/>
    <s v="GHC 1,392"/>
    <n v="25.27"/>
    <x v="1"/>
    <x v="1"/>
  </r>
  <r>
    <s v="CUST0394"/>
    <s v="John Nielsen"/>
    <x v="2"/>
    <n v="31"/>
    <s v="Gombe"/>
    <x v="3"/>
    <x v="0"/>
    <x v="0"/>
    <x v="0"/>
    <n v="55"/>
    <x v="12"/>
    <x v="11"/>
    <x v="11"/>
    <x v="6"/>
    <n v="750000"/>
    <s v="GHC 7,200"/>
    <n v="175.72"/>
    <x v="1"/>
    <x v="1"/>
  </r>
  <r>
    <s v="CUST0396"/>
    <s v="Ngozi Johnson"/>
    <x v="2"/>
    <n v="61"/>
    <s v="Plateau"/>
    <x v="3"/>
    <x v="0"/>
    <x v="1"/>
    <x v="1"/>
    <n v="9"/>
    <x v="6"/>
    <x v="6"/>
    <x v="6"/>
    <x v="2"/>
    <n v="340000"/>
    <s v="GHC 3,264"/>
    <n v="43.97"/>
    <x v="1"/>
    <x v="1"/>
  </r>
  <r>
    <s v="CUST0396"/>
    <s v="Ngozi Johnson"/>
    <x v="2"/>
    <n v="61"/>
    <s v="Plateau"/>
    <x v="1"/>
    <x v="0"/>
    <x v="1"/>
    <x v="1"/>
    <n v="9"/>
    <x v="6"/>
    <x v="6"/>
    <x v="6"/>
    <x v="5"/>
    <n v="360000"/>
    <s v="GHC 3,456"/>
    <n v="166.4"/>
    <x v="1"/>
    <x v="1"/>
  </r>
  <r>
    <s v="CUST0398"/>
    <s v="Amaka Shannon"/>
    <x v="2"/>
    <n v="72"/>
    <s v="Bauchi"/>
    <x v="0"/>
    <x v="1"/>
    <x v="4"/>
    <x v="4"/>
    <n v="12"/>
    <x v="3"/>
    <x v="3"/>
    <x v="3"/>
    <x v="6"/>
    <n v="22500"/>
    <s v="GHC 216"/>
    <n v="171.43"/>
    <x v="1"/>
    <x v="1"/>
  </r>
  <r>
    <s v="CUST0401"/>
    <s v="Ifeanyi Adkins"/>
    <x v="2"/>
    <n v="42"/>
    <s v="Benue"/>
    <x v="3"/>
    <x v="0"/>
    <x v="4"/>
    <x v="4"/>
    <n v="43"/>
    <x v="7"/>
    <x v="7"/>
    <x v="7"/>
    <x v="2"/>
    <n v="425000"/>
    <s v="GHC 4,080"/>
    <n v="32.53"/>
    <x v="0"/>
    <x v="4"/>
  </r>
  <r>
    <s v="CUST0401"/>
    <s v="Ifeanyi Adkins"/>
    <x v="2"/>
    <n v="42"/>
    <s v="Benue"/>
    <x v="2"/>
    <x v="0"/>
    <x v="4"/>
    <x v="4"/>
    <n v="43"/>
    <x v="8"/>
    <x v="8"/>
    <x v="8"/>
    <x v="11"/>
    <n v="1050"/>
    <s v="GHC 10"/>
    <n v="101.23"/>
    <x v="0"/>
    <x v="4"/>
  </r>
  <r>
    <s v="CUST0401"/>
    <s v="Ifeanyi Adkins"/>
    <x v="2"/>
    <n v="42"/>
    <s v="Benue"/>
    <x v="0"/>
    <x v="0"/>
    <x v="4"/>
    <x v="4"/>
    <n v="43"/>
    <x v="13"/>
    <x v="12"/>
    <x v="12"/>
    <x v="12"/>
    <n v="16000"/>
    <s v="GHC 154"/>
    <n v="164.01"/>
    <x v="0"/>
    <x v="4"/>
  </r>
  <r>
    <s v="CUST0412"/>
    <s v="Oghene Bartlett"/>
    <x v="2"/>
    <n v="23"/>
    <s v="Imo"/>
    <x v="3"/>
    <x v="0"/>
    <x v="2"/>
    <x v="2"/>
    <n v="16"/>
    <x v="6"/>
    <x v="6"/>
    <x v="6"/>
    <x v="12"/>
    <n v="20000"/>
    <s v="GHC 192"/>
    <n v="67.849999999999994"/>
    <x v="0"/>
    <x v="6"/>
  </r>
  <r>
    <s v="CUST0416"/>
    <s v="Maryam Blankenship"/>
    <x v="2"/>
    <n v="80"/>
    <s v="Abia"/>
    <x v="2"/>
    <x v="1"/>
    <x v="0"/>
    <x v="0"/>
    <n v="43"/>
    <x v="19"/>
    <x v="18"/>
    <x v="18"/>
    <x v="12"/>
    <n v="6500"/>
    <s v="GHC 62"/>
    <n v="36.53"/>
    <x v="1"/>
    <x v="1"/>
  </r>
  <r>
    <s v="CUST0416"/>
    <s v="Maryam Blankenship"/>
    <x v="2"/>
    <n v="80"/>
    <s v="Abia"/>
    <x v="3"/>
    <x v="1"/>
    <x v="0"/>
    <x v="0"/>
    <n v="43"/>
    <x v="2"/>
    <x v="2"/>
    <x v="2"/>
    <x v="13"/>
    <n v="210000"/>
    <s v="GHC 2,016"/>
    <n v="115.58"/>
    <x v="1"/>
    <x v="1"/>
  </r>
  <r>
    <s v="CUST0420"/>
    <s v="Ese Miller"/>
    <x v="2"/>
    <n v="54"/>
    <s v="Kaduna"/>
    <x v="0"/>
    <x v="1"/>
    <x v="4"/>
    <x v="4"/>
    <n v="58"/>
    <x v="13"/>
    <x v="12"/>
    <x v="12"/>
    <x v="0"/>
    <n v="304000"/>
    <s v="GHC 2,918"/>
    <n v="104.63"/>
    <x v="1"/>
    <x v="1"/>
  </r>
  <r>
    <s v="CUST0420"/>
    <s v="Ese Miller"/>
    <x v="2"/>
    <n v="54"/>
    <s v="Kaduna"/>
    <x v="1"/>
    <x v="1"/>
    <x v="4"/>
    <x v="4"/>
    <n v="58"/>
    <x v="15"/>
    <x v="14"/>
    <x v="14"/>
    <x v="11"/>
    <n v="72000"/>
    <s v="GHC 691"/>
    <n v="50.74"/>
    <x v="1"/>
    <x v="1"/>
  </r>
  <r>
    <s v="CUST0420"/>
    <s v="Ese Miller"/>
    <x v="2"/>
    <n v="54"/>
    <s v="Kaduna"/>
    <x v="3"/>
    <x v="1"/>
    <x v="4"/>
    <x v="4"/>
    <n v="58"/>
    <x v="11"/>
    <x v="10"/>
    <x v="10"/>
    <x v="16"/>
    <n v="159500"/>
    <s v="GHC 1,531"/>
    <n v="120.16"/>
    <x v="1"/>
    <x v="1"/>
  </r>
  <r>
    <s v="CUST0424"/>
    <s v="Maryam Becker"/>
    <x v="2"/>
    <n v="42"/>
    <s v="Abuja (FCT)"/>
    <x v="1"/>
    <x v="1"/>
    <x v="3"/>
    <x v="3"/>
    <n v="41"/>
    <x v="11"/>
    <x v="10"/>
    <x v="10"/>
    <x v="16"/>
    <n v="159500"/>
    <s v="GHC 1,531"/>
    <n v="147.52000000000001"/>
    <x v="1"/>
    <x v="1"/>
  </r>
  <r>
    <s v="CUST0424"/>
    <s v="Maryam Becker"/>
    <x v="2"/>
    <n v="42"/>
    <s v="Abuja (FCT)"/>
    <x v="0"/>
    <x v="1"/>
    <x v="3"/>
    <x v="3"/>
    <n v="41"/>
    <x v="0"/>
    <x v="0"/>
    <x v="0"/>
    <x v="7"/>
    <n v="140000"/>
    <s v="GHC 1,344"/>
    <n v="175.41"/>
    <x v="1"/>
    <x v="1"/>
  </r>
  <r>
    <s v="CUST0439"/>
    <s v="Ifeanyi Zimmerman"/>
    <x v="2"/>
    <n v="54"/>
    <s v="Yobe"/>
    <x v="3"/>
    <x v="1"/>
    <x v="2"/>
    <x v="2"/>
    <n v="48"/>
    <x v="11"/>
    <x v="10"/>
    <x v="10"/>
    <x v="10"/>
    <n v="188500"/>
    <s v="GHC 1,810"/>
    <n v="98.18"/>
    <x v="0"/>
    <x v="6"/>
  </r>
  <r>
    <s v="CUST0446"/>
    <s v="Halima Lambert"/>
    <x v="2"/>
    <n v="71"/>
    <s v="Adamawa"/>
    <x v="1"/>
    <x v="0"/>
    <x v="3"/>
    <x v="3"/>
    <n v="6"/>
    <x v="6"/>
    <x v="6"/>
    <x v="6"/>
    <x v="14"/>
    <n v="300000"/>
    <s v="GHC 2,880"/>
    <n v="180.53"/>
    <x v="0"/>
    <x v="3"/>
  </r>
  <r>
    <s v="CUST0449"/>
    <s v="Funke Chung"/>
    <x v="2"/>
    <n v="36"/>
    <s v="Cross River"/>
    <x v="3"/>
    <x v="0"/>
    <x v="3"/>
    <x v="3"/>
    <n v="31"/>
    <x v="2"/>
    <x v="2"/>
    <x v="2"/>
    <x v="10"/>
    <n v="390000"/>
    <s v="GHC 3,744"/>
    <n v="176.69"/>
    <x v="0"/>
    <x v="5"/>
  </r>
  <r>
    <s v="CUST0449"/>
    <s v="Funke Chung"/>
    <x v="2"/>
    <n v="36"/>
    <s v="Cross River"/>
    <x v="2"/>
    <x v="0"/>
    <x v="3"/>
    <x v="3"/>
    <n v="31"/>
    <x v="20"/>
    <x v="19"/>
    <x v="19"/>
    <x v="15"/>
    <n v="90000"/>
    <s v="GHC 864"/>
    <n v="166.7"/>
    <x v="0"/>
    <x v="5"/>
  </r>
  <r>
    <s v="CUST0449"/>
    <s v="Funke Chung"/>
    <x v="2"/>
    <n v="36"/>
    <s v="Cross River"/>
    <x v="0"/>
    <x v="0"/>
    <x v="3"/>
    <x v="3"/>
    <n v="31"/>
    <x v="0"/>
    <x v="0"/>
    <x v="0"/>
    <x v="19"/>
    <n v="210000"/>
    <s v="GHC 2,016"/>
    <n v="160.05000000000001"/>
    <x v="0"/>
    <x v="5"/>
  </r>
  <r>
    <s v="CUST0452"/>
    <s v="Saidu Jackson"/>
    <x v="2"/>
    <n v="59"/>
    <s v="Ekiti"/>
    <x v="1"/>
    <x v="0"/>
    <x v="0"/>
    <x v="0"/>
    <n v="50"/>
    <x v="11"/>
    <x v="10"/>
    <x v="10"/>
    <x v="7"/>
    <n v="58000"/>
    <s v="GHC 557"/>
    <n v="159.9"/>
    <x v="1"/>
    <x v="1"/>
  </r>
  <r>
    <s v="CUST0452"/>
    <s v="Saidu Jackson"/>
    <x v="2"/>
    <n v="59"/>
    <s v="Ekiti"/>
    <x v="3"/>
    <x v="0"/>
    <x v="0"/>
    <x v="0"/>
    <n v="50"/>
    <x v="6"/>
    <x v="6"/>
    <x v="6"/>
    <x v="9"/>
    <n v="400000"/>
    <s v="GHC 3,840"/>
    <n v="156.44"/>
    <x v="1"/>
    <x v="1"/>
  </r>
  <r>
    <s v="CUST0452"/>
    <s v="Saidu Jackson"/>
    <x v="2"/>
    <n v="59"/>
    <s v="Ekiti"/>
    <x v="2"/>
    <x v="0"/>
    <x v="0"/>
    <x v="0"/>
    <n v="50"/>
    <x v="4"/>
    <x v="4"/>
    <x v="4"/>
    <x v="18"/>
    <n v="2000"/>
    <s v="GHC 19"/>
    <n v="164.81"/>
    <x v="1"/>
    <x v="1"/>
  </r>
  <r>
    <s v="CUST0455"/>
    <s v="Boma Baker"/>
    <x v="2"/>
    <n v="68"/>
    <s v="Kogi"/>
    <x v="1"/>
    <x v="1"/>
    <x v="4"/>
    <x v="4"/>
    <n v="55"/>
    <x v="9"/>
    <x v="1"/>
    <x v="1"/>
    <x v="10"/>
    <n v="117000"/>
    <s v="GHC 1,123"/>
    <n v="67.989999999999995"/>
    <x v="1"/>
    <x v="1"/>
  </r>
  <r>
    <s v="CUST0457"/>
    <s v="Maryam Martin"/>
    <x v="2"/>
    <n v="56"/>
    <s v="Ekiti"/>
    <x v="2"/>
    <x v="0"/>
    <x v="2"/>
    <x v="2"/>
    <n v="53"/>
    <x v="10"/>
    <x v="9"/>
    <x v="9"/>
    <x v="5"/>
    <n v="99000"/>
    <s v="GHC 950"/>
    <n v="128.94999999999999"/>
    <x v="1"/>
    <x v="1"/>
  </r>
  <r>
    <s v="CUST0458"/>
    <s v="Alabo Bradley"/>
    <x v="2"/>
    <n v="60"/>
    <s v="Kebbi"/>
    <x v="0"/>
    <x v="0"/>
    <x v="4"/>
    <x v="4"/>
    <n v="57"/>
    <x v="1"/>
    <x v="1"/>
    <x v="1"/>
    <x v="2"/>
    <n v="153000"/>
    <s v="GHC 1,469"/>
    <n v="43.14"/>
    <x v="0"/>
    <x v="7"/>
  </r>
  <r>
    <s v="CUST0458"/>
    <s v="Alabo Bradley"/>
    <x v="2"/>
    <n v="60"/>
    <s v="Kebbi"/>
    <x v="3"/>
    <x v="0"/>
    <x v="4"/>
    <x v="4"/>
    <n v="57"/>
    <x v="15"/>
    <x v="14"/>
    <x v="14"/>
    <x v="19"/>
    <n v="144000"/>
    <s v="GHC 1,382"/>
    <n v="104.51"/>
    <x v="0"/>
    <x v="7"/>
  </r>
  <r>
    <s v="CUST0461"/>
    <s v="Halima Walker"/>
    <x v="2"/>
    <n v="29"/>
    <s v="Niger"/>
    <x v="2"/>
    <x v="0"/>
    <x v="3"/>
    <x v="3"/>
    <n v="53"/>
    <x v="4"/>
    <x v="4"/>
    <x v="4"/>
    <x v="6"/>
    <n v="5000"/>
    <s v="GHC 48"/>
    <n v="12.91"/>
    <x v="0"/>
    <x v="6"/>
  </r>
  <r>
    <s v="CUST0461"/>
    <s v="Halima Walker"/>
    <x v="2"/>
    <n v="29"/>
    <s v="Niger"/>
    <x v="1"/>
    <x v="0"/>
    <x v="3"/>
    <x v="3"/>
    <n v="53"/>
    <x v="11"/>
    <x v="10"/>
    <x v="10"/>
    <x v="11"/>
    <n v="43500"/>
    <s v="GHC 418"/>
    <n v="43.35"/>
    <x v="0"/>
    <x v="6"/>
  </r>
  <r>
    <s v="CUST0462"/>
    <s v="Ejiro Brown"/>
    <x v="2"/>
    <n v="67"/>
    <s v="Bauchi"/>
    <x v="2"/>
    <x v="1"/>
    <x v="2"/>
    <x v="2"/>
    <n v="56"/>
    <x v="10"/>
    <x v="9"/>
    <x v="9"/>
    <x v="17"/>
    <n v="77000"/>
    <s v="GHC 739"/>
    <n v="146.47999999999999"/>
    <x v="1"/>
    <x v="1"/>
  </r>
  <r>
    <s v="CUST0462"/>
    <s v="Ejiro Brown"/>
    <x v="2"/>
    <n v="67"/>
    <s v="Bauchi"/>
    <x v="3"/>
    <x v="1"/>
    <x v="2"/>
    <x v="2"/>
    <n v="56"/>
    <x v="2"/>
    <x v="2"/>
    <x v="2"/>
    <x v="6"/>
    <n v="150000"/>
    <s v="GHC 1,440"/>
    <n v="29.3"/>
    <x v="1"/>
    <x v="1"/>
  </r>
  <r>
    <s v="CUST0464"/>
    <s v="Ifeanyi Smith"/>
    <x v="2"/>
    <n v="63"/>
    <s v="Abia"/>
    <x v="2"/>
    <x v="1"/>
    <x v="3"/>
    <x v="3"/>
    <n v="20"/>
    <x v="5"/>
    <x v="5"/>
    <x v="5"/>
    <x v="3"/>
    <n v="9000"/>
    <s v="GHC 86"/>
    <n v="187.4"/>
    <x v="0"/>
    <x v="5"/>
  </r>
  <r>
    <s v="CUST0472"/>
    <s v="Halima Adams"/>
    <x v="2"/>
    <n v="79"/>
    <s v="Zamfara"/>
    <x v="2"/>
    <x v="1"/>
    <x v="4"/>
    <x v="4"/>
    <n v="8"/>
    <x v="5"/>
    <x v="5"/>
    <x v="5"/>
    <x v="4"/>
    <n v="7200"/>
    <s v="GHC 69"/>
    <n v="81.8"/>
    <x v="1"/>
    <x v="1"/>
  </r>
  <r>
    <s v="CUST0472"/>
    <s v="Halima Adams"/>
    <x v="2"/>
    <n v="79"/>
    <s v="Zamfara"/>
    <x v="1"/>
    <x v="1"/>
    <x v="4"/>
    <x v="4"/>
    <n v="8"/>
    <x v="9"/>
    <x v="1"/>
    <x v="1"/>
    <x v="0"/>
    <n v="171000"/>
    <s v="GHC 1,642"/>
    <n v="54.2"/>
    <x v="1"/>
    <x v="1"/>
  </r>
  <r>
    <s v="CUST0472"/>
    <s v="Halima Adams"/>
    <x v="2"/>
    <n v="79"/>
    <s v="Zamfara"/>
    <x v="0"/>
    <x v="1"/>
    <x v="4"/>
    <x v="4"/>
    <n v="8"/>
    <x v="13"/>
    <x v="12"/>
    <x v="12"/>
    <x v="5"/>
    <n v="288000"/>
    <s v="GHC 2,765"/>
    <n v="49.64"/>
    <x v="1"/>
    <x v="1"/>
  </r>
  <r>
    <s v="CUST0474"/>
    <s v="Alabo Moreno"/>
    <x v="2"/>
    <n v="21"/>
    <s v="Lagos"/>
    <x v="3"/>
    <x v="1"/>
    <x v="0"/>
    <x v="0"/>
    <n v="54"/>
    <x v="16"/>
    <x v="15"/>
    <x v="15"/>
    <x v="13"/>
    <n v="525000"/>
    <s v="GHC 5,040"/>
    <n v="199.85"/>
    <x v="0"/>
    <x v="3"/>
  </r>
  <r>
    <s v="CUST0474"/>
    <s v="Alabo Moreno"/>
    <x v="2"/>
    <n v="21"/>
    <s v="Lagos"/>
    <x v="2"/>
    <x v="1"/>
    <x v="0"/>
    <x v="0"/>
    <n v="54"/>
    <x v="19"/>
    <x v="18"/>
    <x v="18"/>
    <x v="19"/>
    <n v="39000"/>
    <s v="GHC 374"/>
    <n v="56.62"/>
    <x v="0"/>
    <x v="3"/>
  </r>
  <r>
    <s v="CUST0480"/>
    <s v="Kunle Goodwin"/>
    <x v="2"/>
    <n v="32"/>
    <s v="Edo"/>
    <x v="3"/>
    <x v="0"/>
    <x v="0"/>
    <x v="0"/>
    <n v="57"/>
    <x v="12"/>
    <x v="11"/>
    <x v="11"/>
    <x v="17"/>
    <n v="2100000"/>
    <s v="GHC 20,160"/>
    <n v="0.89"/>
    <x v="1"/>
    <x v="1"/>
  </r>
  <r>
    <s v="CUST0493"/>
    <s v="Tega Fischer"/>
    <x v="2"/>
    <n v="42"/>
    <s v="Abia"/>
    <x v="2"/>
    <x v="1"/>
    <x v="1"/>
    <x v="1"/>
    <n v="16"/>
    <x v="4"/>
    <x v="4"/>
    <x v="4"/>
    <x v="6"/>
    <n v="5000"/>
    <s v="GHC 48"/>
    <n v="29.31"/>
    <x v="1"/>
    <x v="1"/>
  </r>
  <r>
    <s v="CUST0493"/>
    <s v="Tega Fischer"/>
    <x v="2"/>
    <n v="42"/>
    <s v="Abia"/>
    <x v="3"/>
    <x v="1"/>
    <x v="1"/>
    <x v="1"/>
    <n v="16"/>
    <x v="11"/>
    <x v="10"/>
    <x v="10"/>
    <x v="10"/>
    <n v="188500"/>
    <s v="GHC 1,810"/>
    <n v="38.74"/>
    <x v="1"/>
    <x v="1"/>
  </r>
  <r>
    <s v="CUST0493"/>
    <s v="Tega Fischer"/>
    <x v="2"/>
    <n v="42"/>
    <s v="Abia"/>
    <x v="1"/>
    <x v="1"/>
    <x v="1"/>
    <x v="1"/>
    <n v="16"/>
    <x v="2"/>
    <x v="2"/>
    <x v="2"/>
    <x v="17"/>
    <n v="420000"/>
    <s v="GHC 4,032"/>
    <n v="63.93"/>
    <x v="1"/>
    <x v="1"/>
  </r>
  <r>
    <s v="CUST0495"/>
    <s v="Kunle Brown"/>
    <x v="2"/>
    <n v="37"/>
    <s v="Zamfara"/>
    <x v="3"/>
    <x v="1"/>
    <x v="3"/>
    <x v="3"/>
    <n v="49"/>
    <x v="7"/>
    <x v="7"/>
    <x v="7"/>
    <x v="1"/>
    <n v="400000"/>
    <s v="GHC 3,840"/>
    <n v="105.33"/>
    <x v="1"/>
    <x v="1"/>
  </r>
  <r>
    <s v="CUST0499"/>
    <s v="Tega Hood"/>
    <x v="2"/>
    <n v="41"/>
    <s v="Bayelsa"/>
    <x v="3"/>
    <x v="1"/>
    <x v="0"/>
    <x v="0"/>
    <n v="20"/>
    <x v="9"/>
    <x v="1"/>
    <x v="1"/>
    <x v="3"/>
    <n v="90000"/>
    <s v="GHC 864"/>
    <n v="154.13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4">
  <r>
    <s v="CUST0001"/>
    <x v="0"/>
    <s v="1/25/2025"/>
    <x v="0"/>
    <n v="27"/>
    <x v="0"/>
    <x v="0"/>
    <s v="Male"/>
    <n v="2"/>
    <s v="Fair"/>
    <n v="2"/>
    <s v="165GB Monthly Plan"/>
    <s v=" GHC 336 "/>
    <s v=" NGN 35,000 "/>
    <n v="19"/>
    <n v="665000"/>
    <s v="GHC 6,384"/>
    <x v="0"/>
    <n v="44.48"/>
    <x v="0"/>
    <s v="Yes"/>
    <s v="Relocation"/>
  </r>
  <r>
    <s v="CUST0005"/>
    <x v="1"/>
    <s v="1/25/2025"/>
    <x v="0"/>
    <n v="57"/>
    <x v="1"/>
    <x v="0"/>
    <s v="Male"/>
    <n v="3"/>
    <s v="Good"/>
    <n v="53"/>
    <s v="25GB Monthly Plan"/>
    <s v=" GHC 86 "/>
    <s v=" NGN 9,000 "/>
    <n v="16"/>
    <n v="144000"/>
    <s v="GHC 1,382"/>
    <x v="1"/>
    <n v="42.92"/>
    <x v="0"/>
    <s v="No"/>
    <m/>
  </r>
  <r>
    <s v="CUST0008"/>
    <x v="2"/>
    <s v="1/25/2025"/>
    <x v="0"/>
    <n v="53"/>
    <x v="0"/>
    <x v="1"/>
    <s v="Male"/>
    <n v="3"/>
    <s v="Good"/>
    <n v="30"/>
    <s v="300GB FUP Monthly Unlimited"/>
    <s v=" GHC 288 "/>
    <s v=" NGN 30,000 "/>
    <n v="17"/>
    <n v="510000"/>
    <s v="GHC 4,896"/>
    <x v="2"/>
    <n v="168.41"/>
    <x v="1"/>
    <s v="No"/>
    <m/>
  </r>
  <r>
    <s v="CUST0009"/>
    <x v="3"/>
    <s v="1/25/2025"/>
    <x v="0"/>
    <n v="35"/>
    <x v="2"/>
    <x v="1"/>
    <s v="Male"/>
    <n v="5"/>
    <s v="Excellent"/>
    <n v="35"/>
    <s v="300GB FUP Monthly Unlimited"/>
    <s v=" GHC 288 "/>
    <s v=" NGN 30,000 "/>
    <n v="10"/>
    <n v="300000"/>
    <s v="GHC 2,880"/>
    <x v="0"/>
    <n v="175.81"/>
    <x v="1"/>
    <s v="No"/>
    <m/>
  </r>
  <r>
    <s v="CUST0013"/>
    <x v="4"/>
    <s v="1/25/2025"/>
    <x v="0"/>
    <n v="23"/>
    <x v="3"/>
    <x v="0"/>
    <s v="Female"/>
    <n v="2"/>
    <s v="Fair"/>
    <n v="52"/>
    <s v="10GB+10mins Monthly Plan"/>
    <s v=" GHC 43 "/>
    <s v=" NGN 4,500 "/>
    <n v="8"/>
    <n v="36000"/>
    <s v="GHC 346"/>
    <x v="3"/>
    <n v="56.07"/>
    <x v="2"/>
    <s v="Yes"/>
    <s v="Relocation"/>
  </r>
  <r>
    <s v="CUST0013"/>
    <x v="4"/>
    <s v="1/25/2025"/>
    <x v="0"/>
    <n v="23"/>
    <x v="3"/>
    <x v="2"/>
    <s v="Female"/>
    <n v="2"/>
    <s v="Fair"/>
    <n v="52"/>
    <s v="3.2GB 2-Day Plan"/>
    <s v=" GHC 10 "/>
    <s v=" NGN 1,000 "/>
    <n v="18"/>
    <n v="18000"/>
    <s v="GHC 173"/>
    <x v="3"/>
    <n v="88.9"/>
    <x v="2"/>
    <s v="Yes"/>
    <s v="Relocation"/>
  </r>
  <r>
    <s v="CUST0028"/>
    <x v="5"/>
    <s v="1/25/2025"/>
    <x v="0"/>
    <n v="19"/>
    <x v="4"/>
    <x v="2"/>
    <s v="Male"/>
    <n v="4"/>
    <s v="Very Good"/>
    <n v="31"/>
    <s v="10GB+10mins Monthly Plan"/>
    <s v=" GHC 43 "/>
    <s v=" NGN 4,500 "/>
    <n v="5"/>
    <n v="22500"/>
    <s v="GHC 216"/>
    <x v="3"/>
    <n v="80.23"/>
    <x v="2"/>
    <s v="No"/>
    <m/>
  </r>
  <r>
    <s v="CUST0028"/>
    <x v="5"/>
    <s v="1/25/2025"/>
    <x v="0"/>
    <n v="19"/>
    <x v="4"/>
    <x v="2"/>
    <s v="Male"/>
    <n v="4"/>
    <s v="Very Good"/>
    <n v="31"/>
    <s v="2.5GB 2-Day Plan"/>
    <s v=" GHC 9 "/>
    <s v=" NGN 900 "/>
    <n v="4"/>
    <n v="3600"/>
    <s v="GHC 35"/>
    <x v="3"/>
    <n v="178.59"/>
    <x v="1"/>
    <s v="No"/>
    <m/>
  </r>
  <r>
    <s v="CUST0035"/>
    <x v="6"/>
    <s v="1/25/2025"/>
    <x v="0"/>
    <n v="44"/>
    <x v="5"/>
    <x v="0"/>
    <s v="Male"/>
    <n v="2"/>
    <s v="Fair"/>
    <n v="49"/>
    <s v="165GB Monthly Plan"/>
    <s v=" GHC 336 "/>
    <s v=" NGN 35,000 "/>
    <n v="19"/>
    <n v="665000"/>
    <s v="GHC 6,384"/>
    <x v="4"/>
    <n v="134.06"/>
    <x v="3"/>
    <s v="Yes"/>
    <s v="Poor Network"/>
  </r>
  <r>
    <s v="CUST0035"/>
    <x v="6"/>
    <s v="1/25/2025"/>
    <x v="0"/>
    <n v="44"/>
    <x v="5"/>
    <x v="1"/>
    <s v="Male"/>
    <n v="2"/>
    <s v="Fair"/>
    <n v="49"/>
    <s v="150GB FUP Monthly Unlimited"/>
    <s v=" GHC 192 "/>
    <s v=" NGN 20,000 "/>
    <n v="9"/>
    <n v="180000"/>
    <s v="GHC 1,728"/>
    <x v="4"/>
    <n v="93.27"/>
    <x v="2"/>
    <s v="Yes"/>
    <s v="Poor Network"/>
  </r>
  <r>
    <s v="CUST0035"/>
    <x v="6"/>
    <s v="1/25/2025"/>
    <x v="0"/>
    <n v="44"/>
    <x v="5"/>
    <x v="3"/>
    <s v="Male"/>
    <n v="2"/>
    <s v="Fair"/>
    <n v="49"/>
    <s v="200GB Monthly Broadband Plan"/>
    <s v=" GHC 240 "/>
    <s v=" NGN 25,000 "/>
    <n v="20"/>
    <n v="500000"/>
    <s v="GHC 4,800"/>
    <x v="4"/>
    <n v="33.97"/>
    <x v="0"/>
    <s v="Yes"/>
    <s v="Poor Network"/>
  </r>
  <r>
    <s v="CUST0036"/>
    <x v="7"/>
    <s v="1/25/2025"/>
    <x v="0"/>
    <n v="36"/>
    <x v="6"/>
    <x v="2"/>
    <s v="Male"/>
    <n v="3"/>
    <s v="Good"/>
    <n v="38"/>
    <s v="500MB Daily Plan"/>
    <s v=" GHC 3 "/>
    <s v=" NGN 350 "/>
    <n v="8"/>
    <n v="2800"/>
    <s v="GHC 27"/>
    <x v="4"/>
    <n v="15.66"/>
    <x v="0"/>
    <s v="No"/>
    <m/>
  </r>
  <r>
    <s v="CUST0036"/>
    <x v="7"/>
    <s v="1/25/2025"/>
    <x v="0"/>
    <n v="36"/>
    <x v="6"/>
    <x v="3"/>
    <s v="Male"/>
    <n v="3"/>
    <s v="Good"/>
    <n v="38"/>
    <s v="150GB FUP Monthly Unlimited"/>
    <s v=" GHC 192 "/>
    <s v=" NGN 20,000 "/>
    <n v="10"/>
    <n v="200000"/>
    <s v="GHC 1,920"/>
    <x v="4"/>
    <n v="139.59"/>
    <x v="3"/>
    <s v="No"/>
    <m/>
  </r>
  <r>
    <s v="CUST0043"/>
    <x v="8"/>
    <s v="1/25/2025"/>
    <x v="0"/>
    <n v="32"/>
    <x v="7"/>
    <x v="3"/>
    <s v="Male"/>
    <n v="5"/>
    <s v="Excellent"/>
    <n v="56"/>
    <s v="30GB Monthly Broadband Plan"/>
    <s v=" GHC 86 "/>
    <s v=" NGN 9,000 "/>
    <n v="16"/>
    <n v="144000"/>
    <s v="GHC 1,382"/>
    <x v="0"/>
    <n v="50.87"/>
    <x v="2"/>
    <s v="Yes"/>
    <s v="Fast Data Consumption"/>
  </r>
  <r>
    <s v="CUST0043"/>
    <x v="8"/>
    <s v="1/25/2025"/>
    <x v="0"/>
    <n v="32"/>
    <x v="7"/>
    <x v="1"/>
    <s v="Male"/>
    <n v="5"/>
    <s v="Excellent"/>
    <n v="56"/>
    <s v="30GB Monthly Broadband Plan"/>
    <s v=" GHC 86 "/>
    <s v=" NGN 9,000 "/>
    <n v="13"/>
    <n v="117000"/>
    <s v="GHC 1,123"/>
    <x v="0"/>
    <n v="164.51"/>
    <x v="1"/>
    <s v="Yes"/>
    <s v="Fast Data Consumption"/>
  </r>
  <r>
    <s v="CUST0045"/>
    <x v="9"/>
    <s v="1/25/2025"/>
    <x v="0"/>
    <n v="72"/>
    <x v="6"/>
    <x v="0"/>
    <s v="Female"/>
    <n v="5"/>
    <s v="Excellent"/>
    <n v="20"/>
    <s v="10GB+10mins Monthly Plan"/>
    <s v=" GHC 43 "/>
    <s v=" NGN 4,500 "/>
    <n v="3"/>
    <n v="13500"/>
    <s v="GHC 130"/>
    <x v="1"/>
    <n v="53.3"/>
    <x v="2"/>
    <s v="No"/>
    <m/>
  </r>
  <r>
    <s v="CUST0046"/>
    <x v="10"/>
    <s v="1/25/2025"/>
    <x v="0"/>
    <n v="46"/>
    <x v="8"/>
    <x v="2"/>
    <s v="Male"/>
    <n v="4"/>
    <s v="Very Good"/>
    <n v="11"/>
    <s v="500MB Daily Plan"/>
    <s v=" GHC 3 "/>
    <s v=" NGN 350 "/>
    <n v="10"/>
    <n v="3500"/>
    <s v="GHC 34"/>
    <x v="2"/>
    <n v="57.98"/>
    <x v="2"/>
    <s v="No"/>
    <m/>
  </r>
  <r>
    <s v="CUST0046"/>
    <x v="10"/>
    <s v="1/25/2025"/>
    <x v="0"/>
    <n v="46"/>
    <x v="8"/>
    <x v="0"/>
    <s v="Male"/>
    <n v="4"/>
    <s v="Very Good"/>
    <n v="11"/>
    <s v="165GB Monthly Plan"/>
    <s v=" GHC 336 "/>
    <s v=" NGN 35,000 "/>
    <n v="8"/>
    <n v="280000"/>
    <s v="GHC 2,688"/>
    <x v="2"/>
    <n v="14.7"/>
    <x v="0"/>
    <s v="No"/>
    <m/>
  </r>
  <r>
    <s v="CUST0046"/>
    <x v="10"/>
    <s v="1/25/2025"/>
    <x v="0"/>
    <n v="46"/>
    <x v="8"/>
    <x v="1"/>
    <s v="Male"/>
    <n v="4"/>
    <s v="Very Good"/>
    <n v="11"/>
    <s v="300GB FUP Monthly Unlimited"/>
    <s v=" GHC 288 "/>
    <s v=" NGN 30,000 "/>
    <n v="19"/>
    <n v="570000"/>
    <s v="GHC 5,472"/>
    <x v="2"/>
    <n v="157.66999999999999"/>
    <x v="1"/>
    <s v="No"/>
    <m/>
  </r>
  <r>
    <s v="CUST0059"/>
    <x v="11"/>
    <s v="1/25/2025"/>
    <x v="0"/>
    <n v="68"/>
    <x v="8"/>
    <x v="0"/>
    <s v="Male"/>
    <n v="5"/>
    <s v="Excellent"/>
    <n v="12"/>
    <s v="10GB+10mins Monthly Plan"/>
    <s v=" GHC 43 "/>
    <s v=" NGN 4,500 "/>
    <n v="9"/>
    <n v="40500"/>
    <s v="GHC 389"/>
    <x v="1"/>
    <n v="92.5"/>
    <x v="2"/>
    <s v="No"/>
    <m/>
  </r>
  <r>
    <s v="CUST0059"/>
    <x v="11"/>
    <s v="1/25/2025"/>
    <x v="0"/>
    <n v="68"/>
    <x v="8"/>
    <x v="2"/>
    <s v="Male"/>
    <n v="5"/>
    <s v="Excellent"/>
    <n v="12"/>
    <s v="12.5GB Monthly Plan"/>
    <s v=" GHC 53 "/>
    <s v=" NGN 5,500 "/>
    <n v="1"/>
    <n v="5500"/>
    <s v="GHC 53"/>
    <x v="1"/>
    <n v="51.44"/>
    <x v="2"/>
    <s v="No"/>
    <m/>
  </r>
  <r>
    <s v="CUST0059"/>
    <x v="11"/>
    <s v="1/25/2025"/>
    <x v="0"/>
    <n v="68"/>
    <x v="8"/>
    <x v="1"/>
    <s v="Male"/>
    <n v="5"/>
    <s v="Excellent"/>
    <n v="12"/>
    <s v="60GB Monthly Broadband Plan"/>
    <s v=" GHC 139 "/>
    <s v=" NGN 14,500 "/>
    <n v="18"/>
    <n v="261000"/>
    <s v="GHC 2,506"/>
    <x v="1"/>
    <n v="180.29"/>
    <x v="1"/>
    <s v="No"/>
    <m/>
  </r>
  <r>
    <s v="CUST0061"/>
    <x v="12"/>
    <s v="1/25/2025"/>
    <x v="0"/>
    <n v="53"/>
    <x v="9"/>
    <x v="1"/>
    <s v="Female"/>
    <n v="5"/>
    <s v="Excellent"/>
    <n v="18"/>
    <s v="300GB FUP Monthly Unlimited"/>
    <s v=" GHC 288 "/>
    <s v=" NGN 30,000 "/>
    <n v="8"/>
    <n v="240000"/>
    <s v="GHC 2,304"/>
    <x v="2"/>
    <n v="155.26"/>
    <x v="1"/>
    <s v="No"/>
    <m/>
  </r>
  <r>
    <s v="CUST0061"/>
    <x v="12"/>
    <s v="1/25/2025"/>
    <x v="0"/>
    <n v="53"/>
    <x v="9"/>
    <x v="3"/>
    <s v="Female"/>
    <n v="5"/>
    <s v="Excellent"/>
    <n v="18"/>
    <s v="200GB Monthly Broadband Plan"/>
    <s v=" GHC 240 "/>
    <s v=" NGN 25,000 "/>
    <n v="7"/>
    <n v="175000"/>
    <s v="GHC 1,680"/>
    <x v="2"/>
    <n v="44.19"/>
    <x v="0"/>
    <s v="No"/>
    <m/>
  </r>
  <r>
    <s v="CUST0061"/>
    <x v="12"/>
    <s v="1/25/2025"/>
    <x v="0"/>
    <n v="53"/>
    <x v="9"/>
    <x v="0"/>
    <s v="Female"/>
    <n v="5"/>
    <s v="Excellent"/>
    <n v="18"/>
    <s v="25GB Monthly Plan"/>
    <s v=" GHC 86 "/>
    <s v=" NGN 9,000 "/>
    <n v="5"/>
    <n v="45000"/>
    <s v="GHC 432"/>
    <x v="2"/>
    <n v="135.71"/>
    <x v="3"/>
    <s v="No"/>
    <m/>
  </r>
  <r>
    <s v="CUST0064"/>
    <x v="13"/>
    <s v="1/25/2025"/>
    <x v="0"/>
    <n v="27"/>
    <x v="3"/>
    <x v="3"/>
    <s v="Male"/>
    <n v="4"/>
    <s v="Very Good"/>
    <n v="17"/>
    <s v="200GB Monthly Broadband Plan"/>
    <s v=" GHC 240 "/>
    <s v=" NGN 25,000 "/>
    <n v="8"/>
    <n v="200000"/>
    <s v="GHC 1,920"/>
    <x v="0"/>
    <n v="22.12"/>
    <x v="0"/>
    <s v="No"/>
    <m/>
  </r>
  <r>
    <s v="CUST0064"/>
    <x v="13"/>
    <s v="1/25/2025"/>
    <x v="0"/>
    <n v="27"/>
    <x v="3"/>
    <x v="2"/>
    <s v="Male"/>
    <n v="4"/>
    <s v="Very Good"/>
    <n v="17"/>
    <s v="12.5GB Monthly Plan"/>
    <s v=" GHC 53 "/>
    <s v=" NGN 5,500 "/>
    <n v="18"/>
    <n v="99000"/>
    <s v="GHC 950"/>
    <x v="0"/>
    <n v="5.49"/>
    <x v="0"/>
    <s v="No"/>
    <m/>
  </r>
  <r>
    <s v="CUST0064"/>
    <x v="13"/>
    <s v="1/25/2025"/>
    <x v="0"/>
    <n v="27"/>
    <x v="3"/>
    <x v="0"/>
    <s v="Male"/>
    <n v="4"/>
    <s v="Very Good"/>
    <n v="17"/>
    <s v="25GB Monthly Plan"/>
    <s v=" GHC 86 "/>
    <s v=" NGN 9,000 "/>
    <n v="8"/>
    <n v="72000"/>
    <s v="GHC 691"/>
    <x v="0"/>
    <n v="183.09"/>
    <x v="1"/>
    <s v="No"/>
    <m/>
  </r>
  <r>
    <s v="CUST0066"/>
    <x v="14"/>
    <s v="1/25/2025"/>
    <x v="0"/>
    <n v="69"/>
    <x v="10"/>
    <x v="1"/>
    <s v="Female"/>
    <n v="4"/>
    <s v="Very Good"/>
    <n v="42"/>
    <s v="300GB FUP Monthly Unlimited"/>
    <s v=" GHC 288 "/>
    <s v=" NGN 30,000 "/>
    <n v="15"/>
    <n v="450000"/>
    <s v="GHC 4,320"/>
    <x v="1"/>
    <n v="43.85"/>
    <x v="0"/>
    <s v="No"/>
    <m/>
  </r>
  <r>
    <s v="CUST0066"/>
    <x v="14"/>
    <s v="1/25/2025"/>
    <x v="0"/>
    <n v="69"/>
    <x v="10"/>
    <x v="3"/>
    <s v="Female"/>
    <n v="4"/>
    <s v="Very Good"/>
    <n v="42"/>
    <s v="60GB Monthly Broadband Plan"/>
    <s v=" GHC 139 "/>
    <s v=" NGN 14,500 "/>
    <n v="4"/>
    <n v="58000"/>
    <s v="GHC 557"/>
    <x v="1"/>
    <n v="171.16"/>
    <x v="1"/>
    <s v="No"/>
    <m/>
  </r>
  <r>
    <s v="CUST0072"/>
    <x v="15"/>
    <s v="1/25/2025"/>
    <x v="0"/>
    <n v="78"/>
    <x v="11"/>
    <x v="0"/>
    <s v="Male"/>
    <n v="3"/>
    <s v="Good"/>
    <n v="58"/>
    <s v="25GB Monthly Plan"/>
    <s v=" GHC 86 "/>
    <s v=" NGN 9,000 "/>
    <n v="19"/>
    <n v="171000"/>
    <s v="GHC 1,642"/>
    <x v="1"/>
    <n v="125.05"/>
    <x v="3"/>
    <s v="No"/>
    <m/>
  </r>
  <r>
    <s v="CUST0074"/>
    <x v="16"/>
    <s v="1/25/2025"/>
    <x v="0"/>
    <n v="59"/>
    <x v="12"/>
    <x v="3"/>
    <s v="Female"/>
    <n v="3"/>
    <s v="Good"/>
    <n v="27"/>
    <s v="1.5TB Yearly Broadband Plan"/>
    <s v=" GHC 1,440 "/>
    <s v=" NGN 150,000 "/>
    <n v="3"/>
    <n v="450000"/>
    <s v="GHC 4,320"/>
    <x v="1"/>
    <n v="13.89"/>
    <x v="0"/>
    <s v="No"/>
    <m/>
  </r>
  <r>
    <s v="CUST0074"/>
    <x v="16"/>
    <s v="1/25/2025"/>
    <x v="0"/>
    <n v="59"/>
    <x v="12"/>
    <x v="0"/>
    <s v="Female"/>
    <n v="3"/>
    <s v="Good"/>
    <n v="27"/>
    <s v="65GB Monthly Plan"/>
    <s v=" GHC 154 "/>
    <s v=" NGN 16,000 "/>
    <n v="12"/>
    <n v="192000"/>
    <s v="GHC 1,843"/>
    <x v="1"/>
    <n v="86.66"/>
    <x v="2"/>
    <s v="No"/>
    <m/>
  </r>
  <r>
    <s v="CUST0074"/>
    <x v="16"/>
    <s v="1/25/2025"/>
    <x v="0"/>
    <n v="59"/>
    <x v="12"/>
    <x v="1"/>
    <s v="Female"/>
    <n v="3"/>
    <s v="Good"/>
    <n v="27"/>
    <s v="150GB FUP Monthly Unlimited"/>
    <s v=" GHC 192 "/>
    <s v=" NGN 20,000 "/>
    <n v="19"/>
    <n v="380000"/>
    <s v="GHC 3,648"/>
    <x v="1"/>
    <n v="111.5"/>
    <x v="3"/>
    <s v="No"/>
    <m/>
  </r>
  <r>
    <s v="CUST0078"/>
    <x v="17"/>
    <s v="1/25/2025"/>
    <x v="0"/>
    <n v="69"/>
    <x v="13"/>
    <x v="2"/>
    <s v="Male"/>
    <n v="3"/>
    <s v="Good"/>
    <n v="49"/>
    <s v="1GB+1.5mins Daily Plan"/>
    <s v=" GHC 5 "/>
    <s v=" NGN 500 "/>
    <n v="13"/>
    <n v="6500"/>
    <s v="GHC 62"/>
    <x v="1"/>
    <n v="9.56"/>
    <x v="0"/>
    <s v="No"/>
    <m/>
  </r>
  <r>
    <s v="CUST0078"/>
    <x v="17"/>
    <s v="1/25/2025"/>
    <x v="0"/>
    <n v="69"/>
    <x v="13"/>
    <x v="3"/>
    <s v="Male"/>
    <n v="3"/>
    <s v="Good"/>
    <n v="49"/>
    <s v="30GB Monthly Broadband Plan"/>
    <s v=" GHC 86 "/>
    <s v=" NGN 9,000 "/>
    <n v="10"/>
    <n v="90000"/>
    <s v="GHC 864"/>
    <x v="1"/>
    <n v="2.0299999999999998"/>
    <x v="0"/>
    <s v="No"/>
    <m/>
  </r>
  <r>
    <s v="CUST0079"/>
    <x v="18"/>
    <s v="1/25/2025"/>
    <x v="0"/>
    <n v="33"/>
    <x v="14"/>
    <x v="2"/>
    <s v="Female"/>
    <n v="1"/>
    <s v="Poor"/>
    <n v="21"/>
    <s v="165GB Monthly Plan"/>
    <s v=" GHC 336 "/>
    <s v=" NGN 35,000 "/>
    <n v="8"/>
    <n v="280000"/>
    <s v="GHC 2,688"/>
    <x v="0"/>
    <n v="106.75"/>
    <x v="3"/>
    <s v="No"/>
    <m/>
  </r>
  <r>
    <s v="CUST0079"/>
    <x v="18"/>
    <s v="1/25/2025"/>
    <x v="0"/>
    <n v="33"/>
    <x v="14"/>
    <x v="1"/>
    <s v="Female"/>
    <n v="1"/>
    <s v="Poor"/>
    <n v="21"/>
    <s v="120GB Monthly Broadband Plan"/>
    <s v=" GHC 230 "/>
    <s v=" NGN 24,000 "/>
    <n v="12"/>
    <n v="288000"/>
    <s v="GHC 2,765"/>
    <x v="0"/>
    <n v="111.97"/>
    <x v="3"/>
    <s v="No"/>
    <m/>
  </r>
  <r>
    <s v="CUST0087"/>
    <x v="19"/>
    <s v="1/25/2025"/>
    <x v="0"/>
    <n v="52"/>
    <x v="14"/>
    <x v="3"/>
    <s v="Male"/>
    <n v="5"/>
    <s v="Excellent"/>
    <n v="22"/>
    <s v="450GB 3-Month Broadband Plan"/>
    <s v=" GHC 720 "/>
    <s v=" NGN 75,000 "/>
    <n v="3"/>
    <n v="225000"/>
    <s v="GHC 2,160"/>
    <x v="2"/>
    <n v="26.23"/>
    <x v="0"/>
    <s v="No"/>
    <m/>
  </r>
  <r>
    <s v="CUST0087"/>
    <x v="19"/>
    <s v="1/25/2025"/>
    <x v="0"/>
    <n v="52"/>
    <x v="14"/>
    <x v="2"/>
    <s v="Male"/>
    <n v="5"/>
    <s v="Excellent"/>
    <n v="22"/>
    <s v="1GB+1.5mins Daily Plan"/>
    <s v=" GHC 5 "/>
    <s v=" NGN 500 "/>
    <n v="11"/>
    <n v="5500"/>
    <s v="GHC 53"/>
    <x v="2"/>
    <n v="112"/>
    <x v="3"/>
    <s v="No"/>
    <m/>
  </r>
  <r>
    <s v="CUST0092"/>
    <x v="20"/>
    <s v="1/25/2025"/>
    <x v="0"/>
    <n v="63"/>
    <x v="15"/>
    <x v="1"/>
    <s v="Male"/>
    <n v="3"/>
    <s v="Good"/>
    <n v="21"/>
    <s v="300GB FUP Monthly Unlimited"/>
    <s v=" GHC 288 "/>
    <s v=" NGN 30,000 "/>
    <n v="16"/>
    <n v="480000"/>
    <s v="GHC 4,608"/>
    <x v="1"/>
    <n v="183.52"/>
    <x v="1"/>
    <s v="No"/>
    <m/>
  </r>
  <r>
    <s v="CUST0093"/>
    <x v="21"/>
    <s v="1/25/2025"/>
    <x v="0"/>
    <n v="76"/>
    <x v="11"/>
    <x v="2"/>
    <s v="Male"/>
    <n v="1"/>
    <s v="Poor"/>
    <n v="58"/>
    <s v="3.2GB 2-Day Plan"/>
    <s v=" GHC 10 "/>
    <s v=" NGN 1,000 "/>
    <n v="8"/>
    <n v="8000"/>
    <s v="GHC 77"/>
    <x v="1"/>
    <n v="155.35"/>
    <x v="1"/>
    <s v="Yes"/>
    <s v="Better Offers from Competitors"/>
  </r>
  <r>
    <s v="CUST0105"/>
    <x v="22"/>
    <s v="1/25/2025"/>
    <x v="0"/>
    <n v="39"/>
    <x v="16"/>
    <x v="2"/>
    <s v="Female"/>
    <n v="1"/>
    <s v="Poor"/>
    <n v="33"/>
    <s v="25GB Monthly Plan"/>
    <s v=" GHC 86 "/>
    <s v=" NGN 9,000 "/>
    <n v="8"/>
    <n v="72000"/>
    <s v="GHC 691"/>
    <x v="4"/>
    <n v="186.98"/>
    <x v="1"/>
    <s v="No"/>
    <m/>
  </r>
  <r>
    <s v="CUST0105"/>
    <x v="22"/>
    <s v="1/25/2025"/>
    <x v="0"/>
    <n v="39"/>
    <x v="16"/>
    <x v="1"/>
    <s v="Female"/>
    <n v="1"/>
    <s v="Poor"/>
    <n v="33"/>
    <s v="300GB FUP Monthly Unlimited"/>
    <s v=" GHC 288 "/>
    <s v=" NGN 30,000 "/>
    <n v="17"/>
    <n v="510000"/>
    <s v="GHC 4,896"/>
    <x v="4"/>
    <n v="189.52"/>
    <x v="1"/>
    <s v="No"/>
    <m/>
  </r>
  <r>
    <s v="CUST0108"/>
    <x v="23"/>
    <s v="1/25/2025"/>
    <x v="0"/>
    <n v="47"/>
    <x v="3"/>
    <x v="2"/>
    <s v="Female"/>
    <n v="1"/>
    <s v="Poor"/>
    <n v="30"/>
    <s v="7GB Monthly Plan"/>
    <s v=" GHC 34 "/>
    <s v=" NGN 3,500 "/>
    <n v="11"/>
    <n v="38500"/>
    <s v="GHC 370"/>
    <x v="2"/>
    <n v="121.53"/>
    <x v="3"/>
    <s v="Yes"/>
    <s v="Fast Data Consumption"/>
  </r>
  <r>
    <s v="CUST0108"/>
    <x v="23"/>
    <s v="1/25/2025"/>
    <x v="0"/>
    <n v="47"/>
    <x v="3"/>
    <x v="1"/>
    <s v="Female"/>
    <n v="1"/>
    <s v="Poor"/>
    <n v="30"/>
    <s v="300GB FUP Monthly Unlimited"/>
    <s v=" GHC 288 "/>
    <s v=" NGN 30,000 "/>
    <n v="12"/>
    <n v="360000"/>
    <s v="GHC 3,456"/>
    <x v="2"/>
    <n v="146.97"/>
    <x v="3"/>
    <s v="Yes"/>
    <s v="Fast Data Consumption"/>
  </r>
  <r>
    <s v="CUST0119"/>
    <x v="24"/>
    <s v="1/25/2025"/>
    <x v="0"/>
    <n v="66"/>
    <x v="17"/>
    <x v="3"/>
    <s v="Male"/>
    <n v="3"/>
    <s v="Good"/>
    <n v="19"/>
    <s v="1.5TB Yearly Broadband Plan"/>
    <s v=" GHC 1,440 "/>
    <s v=" NGN 150,000 "/>
    <n v="16"/>
    <n v="2400000"/>
    <s v="GHC 23,040"/>
    <x v="1"/>
    <n v="131.37"/>
    <x v="3"/>
    <s v="No"/>
    <m/>
  </r>
  <r>
    <s v="CUST0130"/>
    <x v="25"/>
    <s v="1/25/2025"/>
    <x v="0"/>
    <n v="32"/>
    <x v="15"/>
    <x v="2"/>
    <s v="Male"/>
    <n v="3"/>
    <s v="Good"/>
    <n v="49"/>
    <s v="500MB Daily Plan"/>
    <s v=" GHC 3 "/>
    <s v=" NGN 350 "/>
    <n v="12"/>
    <n v="4200"/>
    <s v="GHC 40"/>
    <x v="0"/>
    <n v="49.88"/>
    <x v="0"/>
    <s v="No"/>
    <m/>
  </r>
  <r>
    <s v="CUST0130"/>
    <x v="25"/>
    <s v="1/25/2025"/>
    <x v="0"/>
    <n v="32"/>
    <x v="15"/>
    <x v="3"/>
    <s v="Male"/>
    <n v="3"/>
    <s v="Good"/>
    <n v="49"/>
    <s v="300GB FUP Monthly Unlimited"/>
    <s v=" GHC 288 "/>
    <s v=" NGN 30,000 "/>
    <n v="4"/>
    <n v="120000"/>
    <s v="GHC 1,152"/>
    <x v="0"/>
    <n v="55.49"/>
    <x v="2"/>
    <s v="No"/>
    <m/>
  </r>
  <r>
    <s v="CUST0130"/>
    <x v="25"/>
    <s v="1/25/2025"/>
    <x v="0"/>
    <n v="32"/>
    <x v="15"/>
    <x v="0"/>
    <s v="Male"/>
    <n v="3"/>
    <s v="Good"/>
    <n v="49"/>
    <s v="65GB Monthly Plan"/>
    <s v=" GHC 154 "/>
    <s v=" NGN 16,000 "/>
    <n v="14"/>
    <n v="224000"/>
    <s v="GHC 2,150"/>
    <x v="0"/>
    <n v="161.99"/>
    <x v="1"/>
    <s v="No"/>
    <m/>
  </r>
  <r>
    <s v="CUST0131"/>
    <x v="26"/>
    <s v="1/25/2025"/>
    <x v="0"/>
    <n v="46"/>
    <x v="18"/>
    <x v="1"/>
    <s v="Male"/>
    <n v="4"/>
    <s v="Very Good"/>
    <n v="7"/>
    <s v="60GB Monthly Broadband Plan"/>
    <s v=" GHC 139 "/>
    <s v=" NGN 14,500 "/>
    <n v="18"/>
    <n v="261000"/>
    <s v="GHC 2,506"/>
    <x v="2"/>
    <n v="88.07"/>
    <x v="2"/>
    <s v="No"/>
    <m/>
  </r>
  <r>
    <s v="CUST0131"/>
    <x v="26"/>
    <s v="1/25/2025"/>
    <x v="0"/>
    <n v="46"/>
    <x v="18"/>
    <x v="2"/>
    <s v="Male"/>
    <n v="4"/>
    <s v="Very Good"/>
    <n v="7"/>
    <s v="500MB Daily Plan"/>
    <s v=" GHC 3 "/>
    <s v=" NGN 350 "/>
    <n v="2"/>
    <n v="700"/>
    <s v="GHC 7"/>
    <x v="2"/>
    <n v="151"/>
    <x v="1"/>
    <s v="No"/>
    <m/>
  </r>
  <r>
    <s v="CUST0131"/>
    <x v="26"/>
    <s v="1/25/2025"/>
    <x v="0"/>
    <n v="46"/>
    <x v="18"/>
    <x v="3"/>
    <s v="Male"/>
    <n v="4"/>
    <s v="Very Good"/>
    <n v="7"/>
    <s v="300GB FUP Monthly Unlimited"/>
    <s v=" GHC 288 "/>
    <s v=" NGN 30,000 "/>
    <n v="10"/>
    <n v="300000"/>
    <s v="GHC 2,880"/>
    <x v="2"/>
    <n v="101.03"/>
    <x v="3"/>
    <s v="No"/>
    <m/>
  </r>
  <r>
    <s v="CUST0144"/>
    <x v="27"/>
    <s v="1/25/2025"/>
    <x v="0"/>
    <n v="76"/>
    <x v="13"/>
    <x v="1"/>
    <s v="Male"/>
    <n v="3"/>
    <s v="Good"/>
    <n v="60"/>
    <s v="30GB Monthly Broadband Plan"/>
    <s v=" GHC 86 "/>
    <s v=" NGN 9,000 "/>
    <n v="19"/>
    <n v="171000"/>
    <s v="GHC 1,642"/>
    <x v="1"/>
    <n v="192.31"/>
    <x v="1"/>
    <s v="No"/>
    <m/>
  </r>
  <r>
    <s v="CUST0144"/>
    <x v="27"/>
    <s v="1/25/2025"/>
    <x v="0"/>
    <n v="76"/>
    <x v="13"/>
    <x v="2"/>
    <s v="Male"/>
    <n v="3"/>
    <s v="Good"/>
    <n v="60"/>
    <s v="1.5GB 2-Day Plan"/>
    <s v=" GHC 6 "/>
    <s v=" NGN 600 "/>
    <n v="13"/>
    <n v="7800"/>
    <s v="GHC 75"/>
    <x v="1"/>
    <n v="150.57"/>
    <x v="1"/>
    <s v="No"/>
    <m/>
  </r>
  <r>
    <s v="CUST0144"/>
    <x v="27"/>
    <s v="1/25/2025"/>
    <x v="0"/>
    <n v="76"/>
    <x v="13"/>
    <x v="0"/>
    <s v="Male"/>
    <n v="3"/>
    <s v="Good"/>
    <n v="60"/>
    <s v="65GB Monthly Plan"/>
    <s v=" GHC 154 "/>
    <s v=" NGN 16,000 "/>
    <n v="19"/>
    <n v="304000"/>
    <s v="GHC 2,918"/>
    <x v="1"/>
    <n v="60.21"/>
    <x v="2"/>
    <s v="No"/>
    <m/>
  </r>
  <r>
    <s v="CUST0160"/>
    <x v="28"/>
    <s v="1/25/2025"/>
    <x v="0"/>
    <n v="74"/>
    <x v="8"/>
    <x v="3"/>
    <s v="Female"/>
    <n v="2"/>
    <s v="Fair"/>
    <n v="59"/>
    <s v="150GB FUP Monthly Unlimited"/>
    <s v=" GHC 192 "/>
    <s v=" NGN 20,000 "/>
    <n v="5"/>
    <n v="100000"/>
    <s v="GHC 960"/>
    <x v="1"/>
    <n v="37.020000000000003"/>
    <x v="0"/>
    <s v="No"/>
    <m/>
  </r>
  <r>
    <s v="CUST0164"/>
    <x v="29"/>
    <s v="1/25/2025"/>
    <x v="0"/>
    <n v="20"/>
    <x v="11"/>
    <x v="2"/>
    <s v="Female"/>
    <n v="4"/>
    <s v="Very Good"/>
    <n v="23"/>
    <s v="10GB+10mins Monthly Plan"/>
    <s v=" GHC 43 "/>
    <s v=" NGN 4,500 "/>
    <n v="19"/>
    <n v="85500"/>
    <s v="GHC 821"/>
    <x v="3"/>
    <n v="162.24"/>
    <x v="1"/>
    <s v="No"/>
    <m/>
  </r>
  <r>
    <s v="CUST0167"/>
    <x v="30"/>
    <s v="1/25/2025"/>
    <x v="0"/>
    <n v="74"/>
    <x v="7"/>
    <x v="3"/>
    <s v="Female"/>
    <n v="1"/>
    <s v="Poor"/>
    <n v="38"/>
    <s v="450GB 3-Month Broadband Plan"/>
    <s v=" GHC 720 "/>
    <s v=" NGN 75,000 "/>
    <n v="14"/>
    <n v="1050000"/>
    <s v="GHC 10,080"/>
    <x v="1"/>
    <n v="43.96"/>
    <x v="0"/>
    <s v="No"/>
    <m/>
  </r>
  <r>
    <s v="CUST0167"/>
    <x v="30"/>
    <s v="1/25/2025"/>
    <x v="0"/>
    <n v="74"/>
    <x v="7"/>
    <x v="1"/>
    <s v="Female"/>
    <n v="1"/>
    <s v="Poor"/>
    <n v="38"/>
    <s v="150GB FUP Monthly Unlimited"/>
    <s v=" GHC 192 "/>
    <s v=" NGN 20,000 "/>
    <n v="11"/>
    <n v="220000"/>
    <s v="GHC 2,112"/>
    <x v="1"/>
    <n v="99.2"/>
    <x v="2"/>
    <s v="No"/>
    <m/>
  </r>
  <r>
    <s v="CUST0170"/>
    <x v="31"/>
    <s v="1/25/2025"/>
    <x v="0"/>
    <n v="44"/>
    <x v="19"/>
    <x v="0"/>
    <s v="Female"/>
    <n v="3"/>
    <s v="Good"/>
    <n v="1"/>
    <s v="65GB Monthly Plan"/>
    <s v=" GHC 154 "/>
    <s v=" NGN 16,000 "/>
    <n v="3"/>
    <n v="48000"/>
    <s v="GHC 461"/>
    <x v="4"/>
    <n v="46.17"/>
    <x v="0"/>
    <s v="No"/>
    <m/>
  </r>
  <r>
    <s v="CUST0170"/>
    <x v="31"/>
    <s v="1/25/2025"/>
    <x v="0"/>
    <n v="44"/>
    <x v="19"/>
    <x v="2"/>
    <s v="Female"/>
    <n v="3"/>
    <s v="Good"/>
    <n v="1"/>
    <s v="3.2GB 2-Day Plan"/>
    <s v=" GHC 10 "/>
    <s v=" NGN 1,000 "/>
    <n v="12"/>
    <n v="12000"/>
    <s v="GHC 115"/>
    <x v="4"/>
    <n v="21.09"/>
    <x v="0"/>
    <s v="No"/>
    <m/>
  </r>
  <r>
    <s v="CUST0172"/>
    <x v="32"/>
    <s v="1/25/2025"/>
    <x v="0"/>
    <n v="68"/>
    <x v="11"/>
    <x v="2"/>
    <s v="Male"/>
    <n v="2"/>
    <s v="Fair"/>
    <n v="6"/>
    <s v="7GB Monthly Plan"/>
    <s v=" GHC 34 "/>
    <s v=" NGN 3,500 "/>
    <n v="8"/>
    <n v="28000"/>
    <s v="GHC 269"/>
    <x v="1"/>
    <n v="158.32"/>
    <x v="1"/>
    <s v="No"/>
    <m/>
  </r>
  <r>
    <s v="CUST0172"/>
    <x v="32"/>
    <s v="1/25/2025"/>
    <x v="0"/>
    <n v="68"/>
    <x v="11"/>
    <x v="0"/>
    <s v="Male"/>
    <n v="2"/>
    <s v="Fair"/>
    <n v="6"/>
    <s v="25GB Monthly Plan"/>
    <s v=" GHC 86 "/>
    <s v=" NGN 9,000 "/>
    <n v="8"/>
    <n v="72000"/>
    <s v="GHC 691"/>
    <x v="1"/>
    <n v="129.1"/>
    <x v="3"/>
    <s v="No"/>
    <m/>
  </r>
  <r>
    <s v="CUST0172"/>
    <x v="32"/>
    <s v="1/25/2025"/>
    <x v="0"/>
    <n v="68"/>
    <x v="11"/>
    <x v="3"/>
    <s v="Male"/>
    <n v="2"/>
    <s v="Fair"/>
    <n v="6"/>
    <s v="120GB Monthly Broadband Plan"/>
    <s v=" GHC 230 "/>
    <s v=" NGN 24,000 "/>
    <n v="1"/>
    <n v="24000"/>
    <s v="GHC 230"/>
    <x v="1"/>
    <n v="155.9"/>
    <x v="1"/>
    <s v="No"/>
    <m/>
  </r>
  <r>
    <s v="CUST0176"/>
    <x v="33"/>
    <s v="1/25/2025"/>
    <x v="0"/>
    <n v="71"/>
    <x v="20"/>
    <x v="1"/>
    <s v="Male"/>
    <n v="4"/>
    <s v="Very Good"/>
    <n v="16"/>
    <s v="30GB Monthly Broadband Plan"/>
    <s v=" GHC 86 "/>
    <s v=" NGN 9,000 "/>
    <n v="5"/>
    <n v="45000"/>
    <s v="GHC 432"/>
    <x v="1"/>
    <n v="3.03"/>
    <x v="0"/>
    <s v="Yes"/>
    <s v="Relocation"/>
  </r>
  <r>
    <s v="CUST0176"/>
    <x v="33"/>
    <s v="1/25/2025"/>
    <x v="0"/>
    <n v="71"/>
    <x v="20"/>
    <x v="0"/>
    <s v="Male"/>
    <n v="4"/>
    <s v="Very Good"/>
    <n v="16"/>
    <s v="65GB Monthly Plan"/>
    <s v=" GHC 154 "/>
    <s v=" NGN 16,000 "/>
    <n v="12"/>
    <n v="192000"/>
    <s v="GHC 1,843"/>
    <x v="1"/>
    <n v="33.18"/>
    <x v="0"/>
    <s v="Yes"/>
    <s v="Relocation"/>
  </r>
  <r>
    <s v="CUST0176"/>
    <x v="33"/>
    <s v="1/25/2025"/>
    <x v="0"/>
    <n v="71"/>
    <x v="20"/>
    <x v="2"/>
    <s v="Male"/>
    <n v="4"/>
    <s v="Very Good"/>
    <n v="16"/>
    <s v="16.5GB+10mins Monthly Plan"/>
    <s v=" GHC 62 "/>
    <s v=" NGN 6,500 "/>
    <n v="9"/>
    <n v="58500"/>
    <s v="GHC 562"/>
    <x v="1"/>
    <n v="103.69"/>
    <x v="3"/>
    <s v="Yes"/>
    <s v="Relocation"/>
  </r>
  <r>
    <s v="CUST0177"/>
    <x v="34"/>
    <s v="1/25/2025"/>
    <x v="0"/>
    <n v="63"/>
    <x v="16"/>
    <x v="3"/>
    <s v="Female"/>
    <n v="1"/>
    <s v="Poor"/>
    <n v="47"/>
    <s v="150GB FUP Monthly Unlimited"/>
    <s v=" GHC 192 "/>
    <s v=" NGN 20,000 "/>
    <n v="19"/>
    <n v="380000"/>
    <s v="GHC 3,648"/>
    <x v="1"/>
    <n v="52.96"/>
    <x v="2"/>
    <s v="No"/>
    <m/>
  </r>
  <r>
    <s v="CUST0177"/>
    <x v="34"/>
    <s v="1/25/2025"/>
    <x v="0"/>
    <n v="63"/>
    <x v="16"/>
    <x v="2"/>
    <s v="Female"/>
    <n v="1"/>
    <s v="Poor"/>
    <n v="47"/>
    <s v="3.2GB 2-Day Plan"/>
    <s v=" GHC 10 "/>
    <s v=" NGN 1,000 "/>
    <n v="17"/>
    <n v="17000"/>
    <s v="GHC 163"/>
    <x v="1"/>
    <n v="99.48"/>
    <x v="2"/>
    <s v="No"/>
    <m/>
  </r>
  <r>
    <s v="CUST0185"/>
    <x v="35"/>
    <s v="1/25/2025"/>
    <x v="0"/>
    <n v="27"/>
    <x v="20"/>
    <x v="2"/>
    <s v="Female"/>
    <n v="3"/>
    <s v="Good"/>
    <n v="26"/>
    <s v="12.5GB Monthly Plan"/>
    <s v=" GHC 53 "/>
    <s v=" NGN 5,500 "/>
    <n v="18"/>
    <n v="99000"/>
    <s v="GHC 950"/>
    <x v="0"/>
    <n v="111.41"/>
    <x v="3"/>
    <s v="Yes"/>
    <s v="Poor Customer Service"/>
  </r>
  <r>
    <s v="CUST0188"/>
    <x v="36"/>
    <s v="1/25/2025"/>
    <x v="0"/>
    <n v="37"/>
    <x v="0"/>
    <x v="3"/>
    <s v="Female"/>
    <n v="4"/>
    <s v="Very Good"/>
    <n v="32"/>
    <s v="60GB Monthly Broadband Plan"/>
    <s v=" GHC 139 "/>
    <s v=" NGN 14,500 "/>
    <n v="9"/>
    <n v="130500"/>
    <s v="GHC 1,253"/>
    <x v="4"/>
    <n v="181.71"/>
    <x v="1"/>
    <s v="No"/>
    <m/>
  </r>
  <r>
    <s v="CUST0196"/>
    <x v="37"/>
    <s v="1/25/2025"/>
    <x v="0"/>
    <n v="60"/>
    <x v="21"/>
    <x v="0"/>
    <s v="Male"/>
    <n v="3"/>
    <s v="Good"/>
    <n v="41"/>
    <s v="65GB Monthly Plan"/>
    <s v=" GHC 154 "/>
    <s v=" NGN 16,000 "/>
    <n v="4"/>
    <n v="64000"/>
    <s v="GHC 614"/>
    <x v="1"/>
    <n v="70.42"/>
    <x v="2"/>
    <s v="No"/>
    <m/>
  </r>
  <r>
    <s v="CUST0196"/>
    <x v="37"/>
    <s v="1/25/2025"/>
    <x v="0"/>
    <n v="60"/>
    <x v="21"/>
    <x v="1"/>
    <s v="Male"/>
    <n v="3"/>
    <s v="Good"/>
    <n v="41"/>
    <s v="30GB Monthly Broadband Plan"/>
    <s v=" GHC 86 "/>
    <s v=" NGN 9,000 "/>
    <n v="15"/>
    <n v="135000"/>
    <s v="GHC 1,296"/>
    <x v="1"/>
    <n v="10.11"/>
    <x v="0"/>
    <s v="No"/>
    <m/>
  </r>
  <r>
    <s v="CUST0198"/>
    <x v="38"/>
    <s v="1/25/2025"/>
    <x v="0"/>
    <n v="53"/>
    <x v="9"/>
    <x v="0"/>
    <s v="Female"/>
    <n v="1"/>
    <s v="Poor"/>
    <n v="17"/>
    <s v="65GB Monthly Plan"/>
    <s v=" GHC 154 "/>
    <s v=" NGN 16,000 "/>
    <n v="3"/>
    <n v="48000"/>
    <s v="GHC 461"/>
    <x v="2"/>
    <n v="109.64"/>
    <x v="3"/>
    <s v="No"/>
    <m/>
  </r>
  <r>
    <s v="CUST0198"/>
    <x v="38"/>
    <s v="1/25/2025"/>
    <x v="0"/>
    <n v="53"/>
    <x v="9"/>
    <x v="3"/>
    <s v="Female"/>
    <n v="1"/>
    <s v="Poor"/>
    <n v="17"/>
    <s v="200GB Monthly Broadband Plan"/>
    <s v=" GHC 240 "/>
    <s v=" NGN 25,000 "/>
    <n v="20"/>
    <n v="500000"/>
    <s v="GHC 4,800"/>
    <x v="2"/>
    <n v="119.01"/>
    <x v="3"/>
    <s v="No"/>
    <m/>
  </r>
  <r>
    <s v="CUST0200"/>
    <x v="39"/>
    <s v="1/25/2025"/>
    <x v="0"/>
    <n v="52"/>
    <x v="6"/>
    <x v="0"/>
    <s v="Male"/>
    <n v="4"/>
    <s v="Very Good"/>
    <n v="7"/>
    <s v="25GB Monthly Plan"/>
    <s v=" GHC 86 "/>
    <s v=" NGN 9,000 "/>
    <n v="3"/>
    <n v="27000"/>
    <s v="GHC 259"/>
    <x v="2"/>
    <n v="1.26"/>
    <x v="0"/>
    <s v="No"/>
    <m/>
  </r>
  <r>
    <s v="CUST0200"/>
    <x v="39"/>
    <s v="1/25/2025"/>
    <x v="0"/>
    <n v="52"/>
    <x v="6"/>
    <x v="1"/>
    <s v="Male"/>
    <n v="4"/>
    <s v="Very Good"/>
    <n v="7"/>
    <s v="300GB FUP Monthly Unlimited"/>
    <s v=" GHC 288 "/>
    <s v=" NGN 30,000 "/>
    <n v="20"/>
    <n v="600000"/>
    <s v="GHC 5,760"/>
    <x v="2"/>
    <n v="164.87"/>
    <x v="1"/>
    <s v="No"/>
    <m/>
  </r>
  <r>
    <s v="CUST0209"/>
    <x v="40"/>
    <s v="1/25/2025"/>
    <x v="0"/>
    <n v="55"/>
    <x v="22"/>
    <x v="1"/>
    <s v="Female"/>
    <n v="2"/>
    <s v="Fair"/>
    <n v="9"/>
    <s v="150GB FUP Monthly Unlimited"/>
    <s v=" GHC 192 "/>
    <s v=" NGN 20,000 "/>
    <n v="2"/>
    <n v="40000"/>
    <s v="GHC 384"/>
    <x v="2"/>
    <n v="7.1"/>
    <x v="0"/>
    <s v="Yes"/>
    <s v="Better Offers from Competitors"/>
  </r>
  <r>
    <s v="CUST0218"/>
    <x v="41"/>
    <s v="1/25/2025"/>
    <x v="0"/>
    <n v="34"/>
    <x v="21"/>
    <x v="3"/>
    <s v="Male"/>
    <n v="4"/>
    <s v="Very Good"/>
    <n v="50"/>
    <s v="30GB Monthly Broadband Plan"/>
    <s v=" GHC 86 "/>
    <s v=" NGN 9,000 "/>
    <n v="9"/>
    <n v="81000"/>
    <s v="GHC 778"/>
    <x v="0"/>
    <n v="1.44"/>
    <x v="0"/>
    <s v="No"/>
    <m/>
  </r>
  <r>
    <s v="CUST0219"/>
    <x v="42"/>
    <s v="1/25/2025"/>
    <x v="0"/>
    <n v="37"/>
    <x v="23"/>
    <x v="2"/>
    <s v="Female"/>
    <n v="2"/>
    <s v="Fair"/>
    <n v="51"/>
    <s v="12.5GB Monthly Plan"/>
    <s v=" GHC 53 "/>
    <s v=" NGN 5,500 "/>
    <n v="2"/>
    <n v="11000"/>
    <s v="GHC 106"/>
    <x v="4"/>
    <n v="76.97"/>
    <x v="2"/>
    <s v="No"/>
    <m/>
  </r>
  <r>
    <s v="CUST0219"/>
    <x v="42"/>
    <s v="1/25/2025"/>
    <x v="0"/>
    <n v="37"/>
    <x v="23"/>
    <x v="0"/>
    <s v="Female"/>
    <n v="2"/>
    <s v="Fair"/>
    <n v="51"/>
    <s v="10GB+10mins Monthly Plan"/>
    <s v=" GHC 43 "/>
    <s v=" NGN 4,500 "/>
    <n v="1"/>
    <n v="4500"/>
    <s v="GHC 43"/>
    <x v="4"/>
    <n v="146.27000000000001"/>
    <x v="3"/>
    <s v="No"/>
    <m/>
  </r>
  <r>
    <s v="CUST0219"/>
    <x v="42"/>
    <s v="1/25/2025"/>
    <x v="0"/>
    <n v="37"/>
    <x v="23"/>
    <x v="3"/>
    <s v="Female"/>
    <n v="2"/>
    <s v="Fair"/>
    <n v="51"/>
    <s v="200GB Monthly Broadband Plan"/>
    <s v=" GHC 240 "/>
    <s v=" NGN 25,000 "/>
    <n v="17"/>
    <n v="425000"/>
    <s v="GHC 4,080"/>
    <x v="4"/>
    <n v="151.49"/>
    <x v="1"/>
    <s v="No"/>
    <m/>
  </r>
  <r>
    <s v="CUST0223"/>
    <x v="43"/>
    <s v="1/25/2025"/>
    <x v="0"/>
    <n v="30"/>
    <x v="24"/>
    <x v="2"/>
    <s v="Female"/>
    <n v="5"/>
    <s v="Excellent"/>
    <n v="25"/>
    <s v="65GB Monthly Plan"/>
    <s v=" GHC 154 "/>
    <s v=" NGN 16,000 "/>
    <n v="4"/>
    <n v="64000"/>
    <s v="GHC 614"/>
    <x v="0"/>
    <n v="60.57"/>
    <x v="2"/>
    <s v="Yes"/>
    <s v="High Call Tarriffs"/>
  </r>
  <r>
    <s v="CUST0224"/>
    <x v="44"/>
    <s v="1/25/2025"/>
    <x v="0"/>
    <n v="50"/>
    <x v="16"/>
    <x v="3"/>
    <s v="Female"/>
    <n v="5"/>
    <s v="Excellent"/>
    <n v="54"/>
    <s v="150GB FUP Monthly Unlimited"/>
    <s v=" GHC 192 "/>
    <s v=" NGN 20,000 "/>
    <n v="16"/>
    <n v="320000"/>
    <s v="GHC 3,072"/>
    <x v="2"/>
    <n v="157.06"/>
    <x v="1"/>
    <s v="No"/>
    <m/>
  </r>
  <r>
    <s v="CUST0226"/>
    <x v="45"/>
    <s v="1/25/2025"/>
    <x v="0"/>
    <n v="35"/>
    <x v="25"/>
    <x v="3"/>
    <s v="Male"/>
    <n v="3"/>
    <s v="Good"/>
    <n v="47"/>
    <s v="1.5TB Yearly Broadband Plan"/>
    <s v=" GHC 1,440 "/>
    <s v=" NGN 150,000 "/>
    <n v="6"/>
    <n v="900000"/>
    <s v="GHC 8,640"/>
    <x v="0"/>
    <n v="10.49"/>
    <x v="0"/>
    <s v="No"/>
    <m/>
  </r>
  <r>
    <s v="CUST0226"/>
    <x v="45"/>
    <s v="1/25/2025"/>
    <x v="0"/>
    <n v="35"/>
    <x v="25"/>
    <x v="0"/>
    <s v="Male"/>
    <n v="3"/>
    <s v="Good"/>
    <n v="47"/>
    <s v="65GB Monthly Plan"/>
    <s v=" GHC 154 "/>
    <s v=" NGN 16,000 "/>
    <n v="12"/>
    <n v="192000"/>
    <s v="GHC 1,843"/>
    <x v="0"/>
    <n v="170.52"/>
    <x v="1"/>
    <s v="No"/>
    <m/>
  </r>
  <r>
    <s v="CUST0227"/>
    <x v="46"/>
    <s v="1/25/2025"/>
    <x v="0"/>
    <n v="70"/>
    <x v="26"/>
    <x v="0"/>
    <s v="Male"/>
    <n v="1"/>
    <s v="Poor"/>
    <n v="55"/>
    <s v="165GB Monthly Plan"/>
    <s v=" GHC 336 "/>
    <s v=" NGN 35,000 "/>
    <n v="9"/>
    <n v="315000"/>
    <s v="GHC 3,024"/>
    <x v="1"/>
    <n v="191.04"/>
    <x v="1"/>
    <s v="No"/>
    <m/>
  </r>
  <r>
    <s v="CUST0227"/>
    <x v="46"/>
    <s v="1/25/2025"/>
    <x v="0"/>
    <n v="70"/>
    <x v="26"/>
    <x v="2"/>
    <s v="Male"/>
    <n v="1"/>
    <s v="Poor"/>
    <n v="55"/>
    <s v="3.2GB 2-Day Plan"/>
    <s v=" GHC 10 "/>
    <s v=" NGN 1,000 "/>
    <n v="11"/>
    <n v="11000"/>
    <s v="GHC 106"/>
    <x v="1"/>
    <n v="74.84"/>
    <x v="2"/>
    <s v="No"/>
    <m/>
  </r>
  <r>
    <s v="CUST0227"/>
    <x v="46"/>
    <s v="1/25/2025"/>
    <x v="0"/>
    <n v="70"/>
    <x v="26"/>
    <x v="3"/>
    <s v="Male"/>
    <n v="1"/>
    <s v="Poor"/>
    <n v="55"/>
    <s v="300GB FUP Monthly Unlimited"/>
    <s v=" GHC 288 "/>
    <s v=" NGN 30,000 "/>
    <n v="13"/>
    <n v="390000"/>
    <s v="GHC 3,744"/>
    <x v="1"/>
    <n v="23.21"/>
    <x v="0"/>
    <s v="No"/>
    <m/>
  </r>
  <r>
    <s v="CUST0229"/>
    <x v="47"/>
    <s v="1/25/2025"/>
    <x v="0"/>
    <n v="78"/>
    <x v="26"/>
    <x v="2"/>
    <s v="Female"/>
    <n v="1"/>
    <s v="Poor"/>
    <n v="29"/>
    <s v="25GB Monthly Plan"/>
    <s v=" GHC 86 "/>
    <s v=" NGN 9,000 "/>
    <n v="20"/>
    <n v="180000"/>
    <s v="GHC 1,728"/>
    <x v="1"/>
    <n v="104.06"/>
    <x v="3"/>
    <s v="Yes"/>
    <s v="Costly Data Plans"/>
  </r>
  <r>
    <s v="CUST0235"/>
    <x v="48"/>
    <s v="1/25/2025"/>
    <x v="0"/>
    <n v="33"/>
    <x v="7"/>
    <x v="2"/>
    <s v="Male"/>
    <n v="5"/>
    <s v="Excellent"/>
    <n v="34"/>
    <s v="1.5GB 2-Day Plan"/>
    <s v=" GHC 6 "/>
    <s v=" NGN 600 "/>
    <n v="5"/>
    <n v="3000"/>
    <s v="GHC 29"/>
    <x v="0"/>
    <n v="146.22999999999999"/>
    <x v="3"/>
    <s v="No"/>
    <m/>
  </r>
  <r>
    <s v="CUST0235"/>
    <x v="48"/>
    <s v="1/25/2025"/>
    <x v="0"/>
    <n v="33"/>
    <x v="7"/>
    <x v="3"/>
    <s v="Male"/>
    <n v="5"/>
    <s v="Excellent"/>
    <n v="34"/>
    <s v="150GB FUP Monthly Unlimited"/>
    <s v=" GHC 192 "/>
    <s v=" NGN 20,000 "/>
    <n v="20"/>
    <n v="400000"/>
    <s v="GHC 3,840"/>
    <x v="0"/>
    <n v="77.790000000000006"/>
    <x v="2"/>
    <s v="No"/>
    <m/>
  </r>
  <r>
    <s v="CUST0235"/>
    <x v="48"/>
    <s v="1/25/2025"/>
    <x v="0"/>
    <n v="33"/>
    <x v="7"/>
    <x v="1"/>
    <s v="Male"/>
    <n v="5"/>
    <s v="Excellent"/>
    <n v="34"/>
    <s v="120GB Monthly Broadband Plan"/>
    <s v=" GHC 230 "/>
    <s v=" NGN 24,000 "/>
    <n v="17"/>
    <n v="408000"/>
    <s v="GHC 3,917"/>
    <x v="0"/>
    <n v="176.6"/>
    <x v="1"/>
    <s v="No"/>
    <m/>
  </r>
  <r>
    <s v="CUST0240"/>
    <x v="49"/>
    <s v="1/25/2025"/>
    <x v="0"/>
    <n v="46"/>
    <x v="22"/>
    <x v="3"/>
    <s v="Female"/>
    <n v="4"/>
    <s v="Very Good"/>
    <n v="45"/>
    <s v="30GB Monthly Broadband Plan"/>
    <s v=" GHC 86 "/>
    <s v=" NGN 9,000 "/>
    <n v="7"/>
    <n v="63000"/>
    <s v="GHC 605"/>
    <x v="2"/>
    <n v="148.86000000000001"/>
    <x v="3"/>
    <s v="No"/>
    <m/>
  </r>
  <r>
    <s v="CUST0240"/>
    <x v="49"/>
    <s v="1/25/2025"/>
    <x v="0"/>
    <n v="46"/>
    <x v="22"/>
    <x v="2"/>
    <s v="Female"/>
    <n v="4"/>
    <s v="Very Good"/>
    <n v="45"/>
    <s v="12.5GB Monthly Plan"/>
    <s v=" GHC 53 "/>
    <s v=" NGN 5,500 "/>
    <n v="12"/>
    <n v="66000"/>
    <s v="GHC 634"/>
    <x v="2"/>
    <n v="166.08"/>
    <x v="1"/>
    <s v="No"/>
    <m/>
  </r>
  <r>
    <s v="CUST0240"/>
    <x v="49"/>
    <s v="1/25/2025"/>
    <x v="0"/>
    <n v="46"/>
    <x v="22"/>
    <x v="1"/>
    <s v="Female"/>
    <n v="4"/>
    <s v="Very Good"/>
    <n v="45"/>
    <s v="120GB Monthly Broadband Plan"/>
    <s v=" GHC 230 "/>
    <s v=" NGN 24,000 "/>
    <n v="20"/>
    <n v="480000"/>
    <s v="GHC 4,608"/>
    <x v="2"/>
    <n v="109.55"/>
    <x v="3"/>
    <s v="No"/>
    <m/>
  </r>
  <r>
    <s v="CUST0241"/>
    <x v="50"/>
    <s v="1/25/2025"/>
    <x v="0"/>
    <n v="40"/>
    <x v="27"/>
    <x v="1"/>
    <s v="Female"/>
    <n v="2"/>
    <s v="Fair"/>
    <n v="12"/>
    <s v="60GB Monthly Broadband Plan"/>
    <s v=" GHC 139 "/>
    <s v=" NGN 14,500 "/>
    <n v="9"/>
    <n v="130500"/>
    <s v="GHC 1,253"/>
    <x v="4"/>
    <n v="56.18"/>
    <x v="2"/>
    <s v="No"/>
    <m/>
  </r>
  <r>
    <s v="CUST0241"/>
    <x v="50"/>
    <s v="1/25/2025"/>
    <x v="0"/>
    <n v="40"/>
    <x v="27"/>
    <x v="0"/>
    <s v="Female"/>
    <n v="2"/>
    <s v="Fair"/>
    <n v="12"/>
    <s v="10GB+10mins Monthly Plan"/>
    <s v=" GHC 43 "/>
    <s v=" NGN 4,500 "/>
    <n v="9"/>
    <n v="40500"/>
    <s v="GHC 389"/>
    <x v="4"/>
    <n v="32.61"/>
    <x v="0"/>
    <s v="No"/>
    <m/>
  </r>
  <r>
    <s v="CUST0241"/>
    <x v="50"/>
    <s v="1/25/2025"/>
    <x v="0"/>
    <n v="40"/>
    <x v="27"/>
    <x v="2"/>
    <s v="Female"/>
    <n v="2"/>
    <s v="Fair"/>
    <n v="12"/>
    <s v="2.5GB 2-Day Plan"/>
    <s v=" GHC 9 "/>
    <s v=" NGN 900 "/>
    <n v="5"/>
    <n v="4500"/>
    <s v="GHC 43"/>
    <x v="4"/>
    <n v="66.45"/>
    <x v="2"/>
    <s v="No"/>
    <m/>
  </r>
  <r>
    <s v="CUST0248"/>
    <x v="51"/>
    <s v="1/25/2025"/>
    <x v="0"/>
    <n v="56"/>
    <x v="9"/>
    <x v="1"/>
    <s v="Female"/>
    <n v="5"/>
    <s v="Excellent"/>
    <n v="44"/>
    <s v="30GB Monthly Broadband Plan"/>
    <s v=" GHC 86 "/>
    <s v=" NGN 9,000 "/>
    <n v="17"/>
    <n v="153000"/>
    <s v="GHC 1,469"/>
    <x v="1"/>
    <n v="71.86"/>
    <x v="2"/>
    <s v="Yes"/>
    <s v="High Call Tarriffs"/>
  </r>
  <r>
    <s v="CUST0248"/>
    <x v="51"/>
    <s v="1/25/2025"/>
    <x v="0"/>
    <n v="56"/>
    <x v="9"/>
    <x v="3"/>
    <s v="Female"/>
    <n v="5"/>
    <s v="Excellent"/>
    <n v="44"/>
    <s v="150GB FUP Monthly Unlimited"/>
    <s v=" GHC 192 "/>
    <s v=" NGN 20,000 "/>
    <n v="10"/>
    <n v="200000"/>
    <s v="GHC 1,920"/>
    <x v="1"/>
    <n v="58.32"/>
    <x v="2"/>
    <s v="Yes"/>
    <s v="High Call Tarriffs"/>
  </r>
  <r>
    <s v="CUST0248"/>
    <x v="51"/>
    <s v="1/25/2025"/>
    <x v="0"/>
    <n v="56"/>
    <x v="9"/>
    <x v="2"/>
    <s v="Female"/>
    <n v="5"/>
    <s v="Excellent"/>
    <n v="44"/>
    <s v="3.2GB 2-Day Plan"/>
    <s v=" GHC 10 "/>
    <s v=" NGN 1,000 "/>
    <n v="15"/>
    <n v="15000"/>
    <s v="GHC 144"/>
    <x v="1"/>
    <n v="56.66"/>
    <x v="2"/>
    <s v="Yes"/>
    <s v="High Call Tarriffs"/>
  </r>
  <r>
    <s v="CUST0251"/>
    <x v="52"/>
    <s v="1/25/2025"/>
    <x v="0"/>
    <n v="25"/>
    <x v="27"/>
    <x v="3"/>
    <s v="Male"/>
    <n v="2"/>
    <s v="Fair"/>
    <n v="17"/>
    <s v="300GB FUP Monthly Unlimited"/>
    <s v=" GHC 288 "/>
    <s v=" NGN 30,000 "/>
    <n v="8"/>
    <n v="240000"/>
    <s v="GHC 2,304"/>
    <x v="3"/>
    <n v="134.41999999999999"/>
    <x v="3"/>
    <s v="No"/>
    <m/>
  </r>
  <r>
    <s v="CUST0251"/>
    <x v="52"/>
    <s v="1/25/2025"/>
    <x v="0"/>
    <n v="25"/>
    <x v="27"/>
    <x v="0"/>
    <s v="Male"/>
    <n v="2"/>
    <s v="Fair"/>
    <n v="17"/>
    <s v="65GB Monthly Plan"/>
    <s v=" GHC 154 "/>
    <s v=" NGN 16,000 "/>
    <n v="3"/>
    <n v="48000"/>
    <s v="GHC 461"/>
    <x v="3"/>
    <n v="57.38"/>
    <x v="2"/>
    <s v="No"/>
    <m/>
  </r>
  <r>
    <s v="CUST0254"/>
    <x v="53"/>
    <s v="1/25/2025"/>
    <x v="0"/>
    <n v="41"/>
    <x v="14"/>
    <x v="1"/>
    <s v="Male"/>
    <n v="1"/>
    <s v="Poor"/>
    <n v="47"/>
    <s v="120GB Monthly Broadband Plan"/>
    <s v=" GHC 230 "/>
    <s v=" NGN 24,000 "/>
    <n v="2"/>
    <n v="48000"/>
    <s v="GHC 461"/>
    <x v="4"/>
    <n v="42.95"/>
    <x v="0"/>
    <s v="No"/>
    <m/>
  </r>
  <r>
    <s v="CUST0254"/>
    <x v="53"/>
    <s v="1/25/2025"/>
    <x v="0"/>
    <n v="41"/>
    <x v="14"/>
    <x v="3"/>
    <s v="Male"/>
    <n v="1"/>
    <s v="Poor"/>
    <n v="47"/>
    <s v="120GB Monthly Broadband Plan"/>
    <s v=" GHC 230 "/>
    <s v=" NGN 24,000 "/>
    <n v="18"/>
    <n v="432000"/>
    <s v="GHC 4,147"/>
    <x v="4"/>
    <n v="108.92"/>
    <x v="3"/>
    <s v="No"/>
    <m/>
  </r>
  <r>
    <s v="CUST0254"/>
    <x v="53"/>
    <s v="1/25/2025"/>
    <x v="0"/>
    <n v="41"/>
    <x v="14"/>
    <x v="0"/>
    <s v="Male"/>
    <n v="1"/>
    <s v="Poor"/>
    <n v="47"/>
    <s v="165GB Monthly Plan"/>
    <s v=" GHC 336 "/>
    <s v=" NGN 35,000 "/>
    <n v="5"/>
    <n v="175000"/>
    <s v="GHC 1,680"/>
    <x v="4"/>
    <n v="130.94999999999999"/>
    <x v="3"/>
    <s v="No"/>
    <m/>
  </r>
  <r>
    <s v="CUST0269"/>
    <x v="54"/>
    <s v="1/25/2025"/>
    <x v="0"/>
    <n v="41"/>
    <x v="19"/>
    <x v="3"/>
    <s v="Male"/>
    <n v="1"/>
    <s v="Poor"/>
    <n v="48"/>
    <s v="60GB Monthly Broadband Plan"/>
    <s v=" GHC 139 "/>
    <s v=" NGN 14,500 "/>
    <n v="7"/>
    <n v="101500"/>
    <s v="GHC 974"/>
    <x v="4"/>
    <n v="121.47"/>
    <x v="3"/>
    <s v="No"/>
    <m/>
  </r>
  <r>
    <s v="CUST0269"/>
    <x v="54"/>
    <s v="1/25/2025"/>
    <x v="0"/>
    <n v="41"/>
    <x v="19"/>
    <x v="0"/>
    <s v="Male"/>
    <n v="1"/>
    <s v="Poor"/>
    <n v="48"/>
    <s v="165GB Monthly Plan"/>
    <s v=" GHC 336 "/>
    <s v=" NGN 35,000 "/>
    <n v="19"/>
    <n v="665000"/>
    <s v="GHC 6,384"/>
    <x v="4"/>
    <n v="185.98"/>
    <x v="1"/>
    <s v="No"/>
    <m/>
  </r>
  <r>
    <s v="CUST0269"/>
    <x v="54"/>
    <s v="1/25/2025"/>
    <x v="0"/>
    <n v="41"/>
    <x v="19"/>
    <x v="2"/>
    <s v="Male"/>
    <n v="1"/>
    <s v="Poor"/>
    <n v="48"/>
    <s v="2.5GB 2-Day Plan"/>
    <s v=" GHC 9 "/>
    <s v=" NGN 900 "/>
    <n v="14"/>
    <n v="12600"/>
    <s v="GHC 121"/>
    <x v="4"/>
    <n v="52.59"/>
    <x v="2"/>
    <s v="No"/>
    <m/>
  </r>
  <r>
    <s v="CUST0270"/>
    <x v="55"/>
    <s v="1/25/2025"/>
    <x v="0"/>
    <n v="29"/>
    <x v="5"/>
    <x v="3"/>
    <s v="Female"/>
    <n v="5"/>
    <s v="Excellent"/>
    <n v="22"/>
    <s v="450GB 3-Month Broadband Plan"/>
    <s v=" GHC 720 "/>
    <s v=" NGN 75,000 "/>
    <n v="8"/>
    <n v="600000"/>
    <s v="GHC 5,760"/>
    <x v="0"/>
    <n v="112.85"/>
    <x v="3"/>
    <s v="No"/>
    <m/>
  </r>
  <r>
    <s v="CUST0270"/>
    <x v="55"/>
    <s v="1/25/2025"/>
    <x v="0"/>
    <n v="29"/>
    <x v="5"/>
    <x v="2"/>
    <s v="Female"/>
    <n v="5"/>
    <s v="Excellent"/>
    <n v="22"/>
    <s v="7GB Monthly Plan"/>
    <s v=" GHC 34 "/>
    <s v=" NGN 3,500 "/>
    <n v="15"/>
    <n v="52500"/>
    <s v="GHC 504"/>
    <x v="0"/>
    <n v="192.27"/>
    <x v="1"/>
    <s v="No"/>
    <m/>
  </r>
  <r>
    <s v="CUST0270"/>
    <x v="55"/>
    <s v="1/25/2025"/>
    <x v="0"/>
    <n v="29"/>
    <x v="5"/>
    <x v="2"/>
    <s v="Female"/>
    <n v="5"/>
    <s v="Excellent"/>
    <n v="22"/>
    <s v="165GB Monthly Plan"/>
    <s v=" GHC 336 "/>
    <s v=" NGN 35,000 "/>
    <n v="1"/>
    <n v="35000"/>
    <s v="GHC 336"/>
    <x v="0"/>
    <n v="179.36"/>
    <x v="1"/>
    <s v="No"/>
    <m/>
  </r>
  <r>
    <s v="CUST0275"/>
    <x v="56"/>
    <s v="1/25/2025"/>
    <x v="0"/>
    <n v="31"/>
    <x v="19"/>
    <x v="1"/>
    <s v="Female"/>
    <n v="1"/>
    <s v="Poor"/>
    <n v="21"/>
    <s v="300GB FUP Monthly Unlimited"/>
    <s v=" GHC 288 "/>
    <s v=" NGN 30,000 "/>
    <n v="9"/>
    <n v="270000"/>
    <s v="GHC 2,592"/>
    <x v="0"/>
    <n v="122.75"/>
    <x v="3"/>
    <s v="No"/>
    <m/>
  </r>
  <r>
    <s v="CUST0275"/>
    <x v="56"/>
    <s v="1/25/2025"/>
    <x v="0"/>
    <n v="31"/>
    <x v="19"/>
    <x v="2"/>
    <s v="Female"/>
    <n v="1"/>
    <s v="Poor"/>
    <n v="21"/>
    <s v="10GB+10mins Monthly Plan"/>
    <s v=" GHC 43 "/>
    <s v=" NGN 4,500 "/>
    <n v="8"/>
    <n v="36000"/>
    <s v="GHC 346"/>
    <x v="0"/>
    <n v="109.94"/>
    <x v="3"/>
    <s v="No"/>
    <m/>
  </r>
  <r>
    <s v="CUST0278"/>
    <x v="57"/>
    <s v="1/25/2025"/>
    <x v="0"/>
    <n v="56"/>
    <x v="7"/>
    <x v="0"/>
    <s v="Female"/>
    <n v="4"/>
    <s v="Very Good"/>
    <n v="17"/>
    <s v="25GB Monthly Plan"/>
    <s v=" GHC 86 "/>
    <s v=" NGN 9,000 "/>
    <n v="4"/>
    <n v="36000"/>
    <s v="GHC 346"/>
    <x v="1"/>
    <n v="95.57"/>
    <x v="2"/>
    <s v="Yes"/>
    <s v="Poor Customer Service"/>
  </r>
  <r>
    <s v="CUST0282"/>
    <x v="58"/>
    <s v="1/25/2025"/>
    <x v="0"/>
    <n v="68"/>
    <x v="23"/>
    <x v="3"/>
    <s v="Male"/>
    <n v="2"/>
    <s v="Fair"/>
    <n v="55"/>
    <s v="60GB Monthly Broadband Plan"/>
    <s v=" GHC 139 "/>
    <s v=" NGN 14,500 "/>
    <n v="4"/>
    <n v="58000"/>
    <s v="GHC 557"/>
    <x v="1"/>
    <n v="33.799999999999997"/>
    <x v="0"/>
    <s v="No"/>
    <m/>
  </r>
  <r>
    <s v="CUST0282"/>
    <x v="58"/>
    <s v="1/25/2025"/>
    <x v="0"/>
    <n v="68"/>
    <x v="23"/>
    <x v="2"/>
    <s v="Male"/>
    <n v="2"/>
    <s v="Fair"/>
    <n v="55"/>
    <s v="3.2GB 2-Day Plan"/>
    <s v=" GHC 10 "/>
    <s v=" NGN 1,000 "/>
    <n v="16"/>
    <n v="16000"/>
    <s v="GHC 154"/>
    <x v="1"/>
    <n v="13.23"/>
    <x v="0"/>
    <s v="No"/>
    <m/>
  </r>
  <r>
    <s v="CUST0282"/>
    <x v="58"/>
    <s v="1/25/2025"/>
    <x v="0"/>
    <n v="68"/>
    <x v="23"/>
    <x v="1"/>
    <s v="Male"/>
    <n v="2"/>
    <s v="Fair"/>
    <n v="55"/>
    <s v="120GB Monthly Broadband Plan"/>
    <s v=" GHC 230 "/>
    <s v=" NGN 24,000 "/>
    <n v="13"/>
    <n v="312000"/>
    <s v="GHC 2,995"/>
    <x v="1"/>
    <n v="11.24"/>
    <x v="0"/>
    <s v="No"/>
    <m/>
  </r>
  <r>
    <s v="CUST0285"/>
    <x v="59"/>
    <s v="1/25/2025"/>
    <x v="0"/>
    <n v="60"/>
    <x v="28"/>
    <x v="3"/>
    <s v="Male"/>
    <n v="4"/>
    <s v="Very Good"/>
    <n v="52"/>
    <s v="120GB Monthly Broadband Plan"/>
    <s v=" GHC 230 "/>
    <s v=" NGN 24,000 "/>
    <n v="17"/>
    <n v="408000"/>
    <s v="GHC 3,917"/>
    <x v="1"/>
    <n v="2.61"/>
    <x v="0"/>
    <s v="No"/>
    <m/>
  </r>
  <r>
    <s v="CUST0285"/>
    <x v="59"/>
    <s v="1/25/2025"/>
    <x v="0"/>
    <n v="60"/>
    <x v="28"/>
    <x v="1"/>
    <s v="Male"/>
    <n v="4"/>
    <s v="Very Good"/>
    <n v="52"/>
    <s v="150GB FUP Monthly Unlimited"/>
    <s v=" GHC 192 "/>
    <s v=" NGN 20,000 "/>
    <n v="16"/>
    <n v="320000"/>
    <s v="GHC 3,072"/>
    <x v="1"/>
    <n v="69.11"/>
    <x v="2"/>
    <s v="No"/>
    <m/>
  </r>
  <r>
    <s v="CUST0286"/>
    <x v="60"/>
    <s v="1/25/2025"/>
    <x v="0"/>
    <n v="17"/>
    <x v="7"/>
    <x v="0"/>
    <s v="Female"/>
    <n v="4"/>
    <s v="Very Good"/>
    <n v="20"/>
    <s v="10GB+10mins Monthly Plan"/>
    <s v=" GHC 43 "/>
    <s v=" NGN 4,500 "/>
    <n v="18"/>
    <n v="81000"/>
    <s v="GHC 778"/>
    <x v="3"/>
    <n v="82.64"/>
    <x v="2"/>
    <s v="No"/>
    <m/>
  </r>
  <r>
    <s v="CUST0286"/>
    <x v="60"/>
    <s v="1/25/2025"/>
    <x v="0"/>
    <n v="17"/>
    <x v="7"/>
    <x v="2"/>
    <s v="Female"/>
    <n v="4"/>
    <s v="Very Good"/>
    <n v="20"/>
    <s v="12.5GB Monthly Plan"/>
    <s v=" GHC 53 "/>
    <s v=" NGN 5,500 "/>
    <n v="6"/>
    <n v="33000"/>
    <s v="GHC 317"/>
    <x v="3"/>
    <n v="79.25"/>
    <x v="2"/>
    <s v="No"/>
    <m/>
  </r>
  <r>
    <s v="CUST0288"/>
    <x v="61"/>
    <s v="1/25/2025"/>
    <x v="0"/>
    <n v="40"/>
    <x v="21"/>
    <x v="3"/>
    <s v="Male"/>
    <n v="5"/>
    <s v="Excellent"/>
    <n v="10"/>
    <s v="1.5TB Yearly Broadband Plan"/>
    <s v=" GHC 1,440 "/>
    <s v=" NGN 150,000 "/>
    <n v="8"/>
    <n v="1200000"/>
    <s v="GHC 11,520"/>
    <x v="4"/>
    <n v="145.56"/>
    <x v="3"/>
    <s v="Yes"/>
    <s v="Poor Network"/>
  </r>
  <r>
    <s v="CUST0288"/>
    <x v="61"/>
    <s v="1/25/2025"/>
    <x v="0"/>
    <n v="40"/>
    <x v="21"/>
    <x v="1"/>
    <s v="Male"/>
    <n v="5"/>
    <s v="Excellent"/>
    <n v="10"/>
    <s v="30GB Monthly Broadband Plan"/>
    <s v=" GHC 86 "/>
    <s v=" NGN 9,000 "/>
    <n v="16"/>
    <n v="144000"/>
    <s v="GHC 1,382"/>
    <x v="4"/>
    <n v="30.56"/>
    <x v="0"/>
    <s v="Yes"/>
    <s v="Poor Network"/>
  </r>
  <r>
    <s v="CUST0291"/>
    <x v="62"/>
    <s v="1/25/2025"/>
    <x v="0"/>
    <n v="20"/>
    <x v="29"/>
    <x v="2"/>
    <s v="Female"/>
    <n v="5"/>
    <s v="Excellent"/>
    <n v="48"/>
    <s v="20GB Monthly Plan"/>
    <s v=" GHC 72 "/>
    <s v=" NGN 7,500 "/>
    <n v="10"/>
    <n v="75000"/>
    <s v="GHC 720"/>
    <x v="3"/>
    <n v="136.44999999999999"/>
    <x v="3"/>
    <s v="No"/>
    <m/>
  </r>
  <r>
    <s v="CUST0297"/>
    <x v="63"/>
    <s v="1/25/2025"/>
    <x v="0"/>
    <n v="32"/>
    <x v="8"/>
    <x v="2"/>
    <s v="Male"/>
    <n v="4"/>
    <s v="Very Good"/>
    <n v="13"/>
    <s v="16.5GB+10mins Monthly Plan"/>
    <s v=" GHC 62 "/>
    <s v=" NGN 6,500 "/>
    <n v="19"/>
    <n v="123500"/>
    <s v="GHC 1,186"/>
    <x v="0"/>
    <n v="124.98"/>
    <x v="3"/>
    <s v="Yes"/>
    <s v="Poor Network"/>
  </r>
  <r>
    <s v="CUST0297"/>
    <x v="63"/>
    <s v="1/25/2025"/>
    <x v="0"/>
    <n v="32"/>
    <x v="8"/>
    <x v="3"/>
    <s v="Male"/>
    <n v="4"/>
    <s v="Very Good"/>
    <n v="13"/>
    <s v="120GB Monthly Broadband Plan"/>
    <s v=" GHC 230 "/>
    <s v=" NGN 24,000 "/>
    <n v="8"/>
    <n v="192000"/>
    <s v="GHC 1,843"/>
    <x v="0"/>
    <n v="10.29"/>
    <x v="0"/>
    <s v="Yes"/>
    <s v="Poor Network"/>
  </r>
  <r>
    <s v="CUST0297"/>
    <x v="63"/>
    <s v="1/25/2025"/>
    <x v="0"/>
    <n v="32"/>
    <x v="8"/>
    <x v="0"/>
    <s v="Male"/>
    <n v="4"/>
    <s v="Very Good"/>
    <n v="13"/>
    <s v="65GB Monthly Plan"/>
    <s v=" GHC 154 "/>
    <s v=" NGN 16,000 "/>
    <n v="7"/>
    <n v="112000"/>
    <s v="GHC 1,075"/>
    <x v="0"/>
    <n v="3.11"/>
    <x v="0"/>
    <s v="Yes"/>
    <s v="Poor Network"/>
  </r>
  <r>
    <s v="CUST0303"/>
    <x v="64"/>
    <s v="1/25/2025"/>
    <x v="0"/>
    <n v="27"/>
    <x v="3"/>
    <x v="2"/>
    <s v="Male"/>
    <n v="3"/>
    <s v="Good"/>
    <n v="47"/>
    <s v="3.2GB 2-Day Plan"/>
    <s v=" GHC 10 "/>
    <s v=" NGN 1,000 "/>
    <n v="10"/>
    <n v="10000"/>
    <s v="GHC 96"/>
    <x v="0"/>
    <n v="119.25"/>
    <x v="3"/>
    <s v="No"/>
    <m/>
  </r>
  <r>
    <s v="CUST0310"/>
    <x v="65"/>
    <s v="1/25/2025"/>
    <x v="0"/>
    <n v="52"/>
    <x v="30"/>
    <x v="3"/>
    <s v="Female"/>
    <n v="3"/>
    <s v="Good"/>
    <n v="45"/>
    <s v="60GB Monthly Broadband Plan"/>
    <s v=" GHC 139 "/>
    <s v=" NGN 14,500 "/>
    <n v="7"/>
    <n v="101500"/>
    <s v="GHC 974"/>
    <x v="2"/>
    <n v="148.13"/>
    <x v="3"/>
    <s v="No"/>
    <m/>
  </r>
  <r>
    <s v="CUST0311"/>
    <x v="66"/>
    <s v="1/25/2025"/>
    <x v="0"/>
    <n v="49"/>
    <x v="28"/>
    <x v="1"/>
    <s v="Male"/>
    <n v="4"/>
    <s v="Very Good"/>
    <n v="45"/>
    <s v="30GB Monthly Broadband Plan"/>
    <s v=" GHC 86 "/>
    <s v=" NGN 9,000 "/>
    <n v="20"/>
    <n v="180000"/>
    <s v="GHC 1,728"/>
    <x v="2"/>
    <n v="57.16"/>
    <x v="2"/>
    <s v="No"/>
    <m/>
  </r>
  <r>
    <s v="CUST0311"/>
    <x v="66"/>
    <s v="1/25/2025"/>
    <x v="0"/>
    <n v="49"/>
    <x v="28"/>
    <x v="0"/>
    <s v="Male"/>
    <n v="4"/>
    <s v="Very Good"/>
    <n v="45"/>
    <s v="25GB Monthly Plan"/>
    <s v=" GHC 86 "/>
    <s v=" NGN 9,000 "/>
    <n v="1"/>
    <n v="9000"/>
    <s v="GHC 86"/>
    <x v="2"/>
    <n v="11.09"/>
    <x v="0"/>
    <s v="No"/>
    <m/>
  </r>
  <r>
    <s v="CUST0311"/>
    <x v="66"/>
    <s v="1/25/2025"/>
    <x v="0"/>
    <n v="49"/>
    <x v="28"/>
    <x v="2"/>
    <s v="Male"/>
    <n v="4"/>
    <s v="Very Good"/>
    <n v="45"/>
    <s v="3.2GB 2-Day Plan"/>
    <s v=" GHC 10 "/>
    <s v=" NGN 1,000 "/>
    <n v="9"/>
    <n v="9000"/>
    <s v="GHC 86"/>
    <x v="2"/>
    <n v="78.03"/>
    <x v="2"/>
    <s v="No"/>
    <m/>
  </r>
  <r>
    <s v="CUST0317"/>
    <x v="67"/>
    <s v="1/25/2025"/>
    <x v="0"/>
    <n v="45"/>
    <x v="15"/>
    <x v="0"/>
    <s v="Male"/>
    <n v="3"/>
    <s v="Good"/>
    <n v="44"/>
    <s v="165GB Monthly Plan"/>
    <s v=" GHC 336 "/>
    <s v=" NGN 35,000 "/>
    <n v="12"/>
    <n v="420000"/>
    <s v="GHC 4,032"/>
    <x v="4"/>
    <n v="142.55000000000001"/>
    <x v="3"/>
    <s v="Yes"/>
    <s v="Better Offers from Competitors"/>
  </r>
  <r>
    <s v="CUST0317"/>
    <x v="67"/>
    <s v="1/25/2025"/>
    <x v="0"/>
    <n v="45"/>
    <x v="15"/>
    <x v="3"/>
    <s v="Male"/>
    <n v="3"/>
    <s v="Good"/>
    <n v="44"/>
    <s v="300GB FUP Monthly Unlimited"/>
    <s v=" GHC 288 "/>
    <s v=" NGN 30,000 "/>
    <n v="16"/>
    <n v="480000"/>
    <s v="GHC 4,608"/>
    <x v="4"/>
    <n v="170.5"/>
    <x v="1"/>
    <s v="Yes"/>
    <s v="Better Offers from Competitors"/>
  </r>
  <r>
    <s v="CUST0318"/>
    <x v="68"/>
    <s v="1/25/2025"/>
    <x v="0"/>
    <n v="33"/>
    <x v="23"/>
    <x v="3"/>
    <s v="Male"/>
    <n v="4"/>
    <s v="Very Good"/>
    <n v="15"/>
    <s v="450GB 3-Month Broadband Plan"/>
    <s v=" GHC 720 "/>
    <s v=" NGN 75,000 "/>
    <n v="7"/>
    <n v="525000"/>
    <s v="GHC 5,040"/>
    <x v="0"/>
    <n v="44.9"/>
    <x v="0"/>
    <s v="No"/>
    <m/>
  </r>
  <r>
    <s v="CUST0320"/>
    <x v="69"/>
    <s v="1/25/2025"/>
    <x v="0"/>
    <n v="56"/>
    <x v="3"/>
    <x v="0"/>
    <s v="Male"/>
    <n v="4"/>
    <s v="Very Good"/>
    <n v="34"/>
    <s v="165GB Monthly Plan"/>
    <s v=" GHC 336 "/>
    <s v=" NGN 35,000 "/>
    <n v="2"/>
    <n v="70000"/>
    <s v="GHC 672"/>
    <x v="1"/>
    <n v="196.77"/>
    <x v="1"/>
    <s v="No"/>
    <m/>
  </r>
  <r>
    <s v="CUST0325"/>
    <x v="70"/>
    <s v="1/25/2025"/>
    <x v="0"/>
    <n v="74"/>
    <x v="7"/>
    <x v="0"/>
    <s v="Female"/>
    <n v="5"/>
    <s v="Excellent"/>
    <n v="35"/>
    <s v="165GB Monthly Plan"/>
    <s v=" GHC 336 "/>
    <s v=" NGN 35,000 "/>
    <n v="15"/>
    <n v="525000"/>
    <s v="GHC 5,040"/>
    <x v="1"/>
    <n v="91.02"/>
    <x v="2"/>
    <s v="No"/>
    <m/>
  </r>
  <r>
    <s v="CUST0332"/>
    <x v="71"/>
    <s v="1/25/2025"/>
    <x v="0"/>
    <n v="58"/>
    <x v="12"/>
    <x v="3"/>
    <s v="Female"/>
    <n v="5"/>
    <s v="Excellent"/>
    <n v="60"/>
    <s v="60GB Monthly Broadband Plan"/>
    <s v=" GHC 139 "/>
    <s v=" NGN 14,500 "/>
    <n v="11"/>
    <n v="159500"/>
    <s v="GHC 1,531"/>
    <x v="1"/>
    <n v="115.69"/>
    <x v="3"/>
    <s v="Yes"/>
    <s v="High Call Tarriffs"/>
  </r>
  <r>
    <s v="CUST0332"/>
    <x v="71"/>
    <s v="1/25/2025"/>
    <x v="0"/>
    <n v="58"/>
    <x v="12"/>
    <x v="2"/>
    <s v="Female"/>
    <n v="5"/>
    <s v="Excellent"/>
    <n v="60"/>
    <s v="7GB Monthly Plan"/>
    <s v=" GHC 34 "/>
    <s v=" NGN 3,500 "/>
    <n v="5"/>
    <n v="17500"/>
    <s v="GHC 168"/>
    <x v="1"/>
    <n v="13.71"/>
    <x v="0"/>
    <s v="Yes"/>
    <s v="High Call Tarriffs"/>
  </r>
  <r>
    <s v="CUST0332"/>
    <x v="71"/>
    <s v="1/25/2025"/>
    <x v="0"/>
    <n v="58"/>
    <x v="12"/>
    <x v="1"/>
    <s v="Female"/>
    <n v="5"/>
    <s v="Excellent"/>
    <n v="60"/>
    <s v="300GB FUP Monthly Unlimited"/>
    <s v=" GHC 288 "/>
    <s v=" NGN 30,000 "/>
    <n v="11"/>
    <n v="330000"/>
    <s v="GHC 3,168"/>
    <x v="1"/>
    <n v="168.23"/>
    <x v="1"/>
    <s v="Yes"/>
    <s v="High Call Tarriffs"/>
  </r>
  <r>
    <s v="CUST0333"/>
    <x v="72"/>
    <s v="1/25/2025"/>
    <x v="0"/>
    <n v="37"/>
    <x v="31"/>
    <x v="1"/>
    <s v="Male"/>
    <n v="3"/>
    <s v="Good"/>
    <n v="39"/>
    <s v="60GB Monthly Broadband Plan"/>
    <s v=" GHC 139 "/>
    <s v=" NGN 14,500 "/>
    <n v="8"/>
    <n v="116000"/>
    <s v="GHC 1,114"/>
    <x v="4"/>
    <n v="17.82"/>
    <x v="0"/>
    <s v="No"/>
    <m/>
  </r>
  <r>
    <s v="CUST0333"/>
    <x v="72"/>
    <s v="1/25/2025"/>
    <x v="0"/>
    <n v="37"/>
    <x v="31"/>
    <x v="0"/>
    <s v="Male"/>
    <n v="3"/>
    <s v="Good"/>
    <n v="39"/>
    <s v="25GB Monthly Plan"/>
    <s v=" GHC 86 "/>
    <s v=" NGN 9,000 "/>
    <n v="10"/>
    <n v="90000"/>
    <s v="GHC 864"/>
    <x v="4"/>
    <n v="90.66"/>
    <x v="2"/>
    <s v="No"/>
    <m/>
  </r>
  <r>
    <s v="CUST0334"/>
    <x v="73"/>
    <s v="1/25/2025"/>
    <x v="0"/>
    <n v="54"/>
    <x v="8"/>
    <x v="1"/>
    <s v="Male"/>
    <n v="2"/>
    <s v="Fair"/>
    <n v="24"/>
    <s v="120GB Monthly Broadband Plan"/>
    <s v=" GHC 230 "/>
    <s v=" NGN 24,000 "/>
    <n v="11"/>
    <n v="264000"/>
    <s v="GHC 2,534"/>
    <x v="2"/>
    <n v="31.24"/>
    <x v="0"/>
    <s v="No"/>
    <m/>
  </r>
  <r>
    <s v="CUST0334"/>
    <x v="73"/>
    <s v="1/25/2025"/>
    <x v="0"/>
    <n v="54"/>
    <x v="8"/>
    <x v="0"/>
    <s v="Male"/>
    <n v="2"/>
    <s v="Fair"/>
    <n v="24"/>
    <s v="165GB Monthly Plan"/>
    <s v=" GHC 336 "/>
    <s v=" NGN 35,000 "/>
    <n v="17"/>
    <n v="595000"/>
    <s v="GHC 5,712"/>
    <x v="2"/>
    <n v="146.62"/>
    <x v="3"/>
    <s v="No"/>
    <m/>
  </r>
  <r>
    <s v="CUST0337"/>
    <x v="74"/>
    <s v="1/25/2025"/>
    <x v="0"/>
    <n v="50"/>
    <x v="10"/>
    <x v="1"/>
    <s v="Male"/>
    <n v="1"/>
    <s v="Poor"/>
    <n v="18"/>
    <s v="120GB Monthly Broadband Plan"/>
    <s v=" GHC 230 "/>
    <s v=" NGN 24,000 "/>
    <n v="5"/>
    <n v="120000"/>
    <s v="GHC 1,152"/>
    <x v="2"/>
    <n v="64.040000000000006"/>
    <x v="2"/>
    <s v="No"/>
    <m/>
  </r>
  <r>
    <s v="CUST0337"/>
    <x v="74"/>
    <s v="1/25/2025"/>
    <x v="0"/>
    <n v="50"/>
    <x v="10"/>
    <x v="2"/>
    <s v="Male"/>
    <n v="1"/>
    <s v="Poor"/>
    <n v="18"/>
    <s v="1GB+1.5mins Daily Plan"/>
    <s v=" GHC 5 "/>
    <s v=" NGN 500 "/>
    <n v="6"/>
    <n v="3000"/>
    <s v="GHC 29"/>
    <x v="2"/>
    <n v="115.03"/>
    <x v="3"/>
    <s v="No"/>
    <m/>
  </r>
  <r>
    <s v="CUST0337"/>
    <x v="74"/>
    <s v="1/25/2025"/>
    <x v="0"/>
    <n v="50"/>
    <x v="10"/>
    <x v="0"/>
    <s v="Male"/>
    <n v="1"/>
    <s v="Poor"/>
    <n v="18"/>
    <s v="65GB Monthly Plan"/>
    <s v=" GHC 154 "/>
    <s v=" NGN 16,000 "/>
    <n v="11"/>
    <n v="176000"/>
    <s v="GHC 1,690"/>
    <x v="2"/>
    <n v="62.62"/>
    <x v="2"/>
    <s v="No"/>
    <m/>
  </r>
  <r>
    <s v="CUST0347"/>
    <x v="75"/>
    <s v="1/25/2025"/>
    <x v="0"/>
    <n v="32"/>
    <x v="16"/>
    <x v="2"/>
    <s v="Male"/>
    <n v="2"/>
    <s v="Fair"/>
    <n v="5"/>
    <s v="3.2GB 2-Day Plan"/>
    <s v=" GHC 10 "/>
    <s v=" NGN 1,000 "/>
    <n v="14"/>
    <n v="14000"/>
    <s v="GHC 134"/>
    <x v="0"/>
    <n v="27.88"/>
    <x v="0"/>
    <s v="No"/>
    <m/>
  </r>
  <r>
    <s v="CUST0347"/>
    <x v="75"/>
    <s v="1/25/2025"/>
    <x v="0"/>
    <n v="32"/>
    <x v="16"/>
    <x v="1"/>
    <s v="Male"/>
    <n v="2"/>
    <s v="Fair"/>
    <n v="5"/>
    <s v="60GB Monthly Broadband Plan"/>
    <s v=" GHC 139 "/>
    <s v=" NGN 14,500 "/>
    <n v="20"/>
    <n v="290000"/>
    <s v="GHC 2,784"/>
    <x v="0"/>
    <n v="178.77"/>
    <x v="1"/>
    <s v="No"/>
    <m/>
  </r>
  <r>
    <s v="CUST0349"/>
    <x v="76"/>
    <s v="1/25/2025"/>
    <x v="0"/>
    <n v="50"/>
    <x v="24"/>
    <x v="1"/>
    <s v="Female"/>
    <n v="5"/>
    <s v="Excellent"/>
    <n v="3"/>
    <s v="60GB Monthly Broadband Plan"/>
    <s v=" GHC 139 "/>
    <s v=" NGN 14,500 "/>
    <n v="3"/>
    <n v="43500"/>
    <s v="GHC 418"/>
    <x v="2"/>
    <n v="192.37"/>
    <x v="1"/>
    <s v="No"/>
    <m/>
  </r>
  <r>
    <s v="CUST0349"/>
    <x v="76"/>
    <s v="1/25/2025"/>
    <x v="0"/>
    <n v="50"/>
    <x v="24"/>
    <x v="3"/>
    <s v="Female"/>
    <n v="5"/>
    <s v="Excellent"/>
    <n v="3"/>
    <s v="300GB FUP Monthly Unlimited"/>
    <s v=" GHC 288 "/>
    <s v=" NGN 30,000 "/>
    <n v="17"/>
    <n v="510000"/>
    <s v="GHC 4,896"/>
    <x v="2"/>
    <n v="146.16999999999999"/>
    <x v="3"/>
    <s v="No"/>
    <m/>
  </r>
  <r>
    <s v="CUST0350"/>
    <x v="77"/>
    <s v="1/25/2025"/>
    <x v="0"/>
    <n v="75"/>
    <x v="19"/>
    <x v="1"/>
    <s v="Male"/>
    <n v="2"/>
    <s v="Fair"/>
    <n v="34"/>
    <s v="120GB Monthly Broadband Plan"/>
    <s v=" GHC 230 "/>
    <s v=" NGN 24,000 "/>
    <n v="11"/>
    <n v="264000"/>
    <s v="GHC 2,534"/>
    <x v="1"/>
    <n v="11.03"/>
    <x v="0"/>
    <s v="No"/>
    <m/>
  </r>
  <r>
    <s v="CUST0350"/>
    <x v="77"/>
    <s v="1/25/2025"/>
    <x v="0"/>
    <n v="75"/>
    <x v="19"/>
    <x v="3"/>
    <s v="Male"/>
    <n v="2"/>
    <s v="Fair"/>
    <n v="34"/>
    <s v="30GB Monthly Broadband Plan"/>
    <s v=" GHC 86 "/>
    <s v=" NGN 9,000 "/>
    <n v="17"/>
    <n v="153000"/>
    <s v="GHC 1,469"/>
    <x v="1"/>
    <n v="94.04"/>
    <x v="2"/>
    <s v="No"/>
    <m/>
  </r>
  <r>
    <s v="CUST0350"/>
    <x v="77"/>
    <s v="1/25/2025"/>
    <x v="0"/>
    <n v="75"/>
    <x v="19"/>
    <x v="0"/>
    <s v="Male"/>
    <n v="2"/>
    <s v="Fair"/>
    <n v="34"/>
    <s v="165GB Monthly Plan"/>
    <s v=" GHC 336 "/>
    <s v=" NGN 35,000 "/>
    <n v="11"/>
    <n v="385000"/>
    <s v="GHC 3,696"/>
    <x v="1"/>
    <n v="115.01"/>
    <x v="3"/>
    <s v="No"/>
    <m/>
  </r>
  <r>
    <s v="CUST0351"/>
    <x v="78"/>
    <s v="1/25/2025"/>
    <x v="0"/>
    <n v="61"/>
    <x v="27"/>
    <x v="3"/>
    <s v="Female"/>
    <n v="5"/>
    <s v="Excellent"/>
    <n v="11"/>
    <s v="300GB FUP Monthly Unlimited"/>
    <s v=" GHC 288 "/>
    <s v=" NGN 30,000 "/>
    <n v="10"/>
    <n v="300000"/>
    <s v="GHC 2,880"/>
    <x v="1"/>
    <n v="114.79"/>
    <x v="3"/>
    <s v="No"/>
    <m/>
  </r>
  <r>
    <s v="CUST0351"/>
    <x v="78"/>
    <s v="1/25/2025"/>
    <x v="0"/>
    <n v="61"/>
    <x v="27"/>
    <x v="1"/>
    <s v="Female"/>
    <n v="5"/>
    <s v="Excellent"/>
    <n v="11"/>
    <s v="120GB Monthly Broadband Plan"/>
    <s v=" GHC 230 "/>
    <s v=" NGN 24,000 "/>
    <n v="16"/>
    <n v="384000"/>
    <s v="GHC 3,686"/>
    <x v="1"/>
    <n v="5.95"/>
    <x v="0"/>
    <s v="No"/>
    <m/>
  </r>
  <r>
    <s v="CUST0351"/>
    <x v="78"/>
    <s v="1/25/2025"/>
    <x v="0"/>
    <n v="61"/>
    <x v="27"/>
    <x v="0"/>
    <s v="Female"/>
    <n v="5"/>
    <s v="Excellent"/>
    <n v="11"/>
    <s v="65GB Monthly Plan"/>
    <s v=" GHC 154 "/>
    <s v=" NGN 16,000 "/>
    <n v="3"/>
    <n v="48000"/>
    <s v="GHC 461"/>
    <x v="1"/>
    <n v="25.8"/>
    <x v="0"/>
    <s v="No"/>
    <m/>
  </r>
  <r>
    <s v="CUST0355"/>
    <x v="79"/>
    <s v="1/25/2025"/>
    <x v="0"/>
    <n v="73"/>
    <x v="31"/>
    <x v="3"/>
    <s v="Female"/>
    <n v="1"/>
    <s v="Poor"/>
    <n v="34"/>
    <s v="200GB Monthly Broadband Plan"/>
    <s v=" GHC 240 "/>
    <s v=" NGN 25,000 "/>
    <n v="4"/>
    <n v="100000"/>
    <s v="GHC 960"/>
    <x v="1"/>
    <n v="54.43"/>
    <x v="2"/>
    <s v="No"/>
    <m/>
  </r>
  <r>
    <s v="CUST0355"/>
    <x v="79"/>
    <s v="1/25/2025"/>
    <x v="0"/>
    <n v="73"/>
    <x v="31"/>
    <x v="0"/>
    <s v="Female"/>
    <n v="1"/>
    <s v="Poor"/>
    <n v="34"/>
    <s v="25GB Monthly Plan"/>
    <s v=" GHC 86 "/>
    <s v=" NGN 9,000 "/>
    <n v="13"/>
    <n v="117000"/>
    <s v="GHC 1,123"/>
    <x v="1"/>
    <n v="131.04"/>
    <x v="3"/>
    <s v="No"/>
    <m/>
  </r>
  <r>
    <s v="CUST0355"/>
    <x v="79"/>
    <s v="1/25/2025"/>
    <x v="0"/>
    <n v="73"/>
    <x v="31"/>
    <x v="2"/>
    <s v="Female"/>
    <n v="1"/>
    <s v="Poor"/>
    <n v="34"/>
    <s v="12.5GB Monthly Plan"/>
    <s v=" GHC 53 "/>
    <s v=" NGN 5,500 "/>
    <n v="8"/>
    <n v="44000"/>
    <s v="GHC 422"/>
    <x v="1"/>
    <n v="154.74"/>
    <x v="1"/>
    <s v="No"/>
    <m/>
  </r>
  <r>
    <s v="CUST0356"/>
    <x v="80"/>
    <s v="1/25/2025"/>
    <x v="0"/>
    <n v="59"/>
    <x v="8"/>
    <x v="2"/>
    <s v="Female"/>
    <n v="1"/>
    <s v="Poor"/>
    <n v="36"/>
    <s v="3.2GB 2-Day Plan"/>
    <s v=" GHC 10 "/>
    <s v=" NGN 1,000 "/>
    <n v="15"/>
    <n v="15000"/>
    <s v="GHC 144"/>
    <x v="1"/>
    <n v="105.29"/>
    <x v="3"/>
    <s v="No"/>
    <m/>
  </r>
  <r>
    <s v="CUST0357"/>
    <x v="81"/>
    <s v="1/25/2025"/>
    <x v="0"/>
    <n v="44"/>
    <x v="27"/>
    <x v="0"/>
    <s v="Female"/>
    <n v="1"/>
    <s v="Poor"/>
    <n v="13"/>
    <s v="65GB Monthly Plan"/>
    <s v=" GHC 154 "/>
    <s v=" NGN 16,000 "/>
    <n v="4"/>
    <n v="64000"/>
    <s v="GHC 614"/>
    <x v="4"/>
    <n v="141.76"/>
    <x v="3"/>
    <s v="No"/>
    <m/>
  </r>
  <r>
    <s v="CUST0358"/>
    <x v="82"/>
    <s v="1/25/2025"/>
    <x v="0"/>
    <n v="32"/>
    <x v="31"/>
    <x v="1"/>
    <s v="Male"/>
    <n v="2"/>
    <s v="Fair"/>
    <n v="58"/>
    <s v="300GB FUP Monthly Unlimited"/>
    <s v=" GHC 288 "/>
    <s v=" NGN 30,000 "/>
    <n v="11"/>
    <n v="330000"/>
    <s v="GHC 3,168"/>
    <x v="0"/>
    <n v="153.99"/>
    <x v="1"/>
    <s v="Yes"/>
    <s v="Fast Data Consumption"/>
  </r>
  <r>
    <s v="CUST0358"/>
    <x v="82"/>
    <s v="1/25/2025"/>
    <x v="0"/>
    <n v="32"/>
    <x v="31"/>
    <x v="3"/>
    <s v="Male"/>
    <n v="2"/>
    <s v="Fair"/>
    <n v="58"/>
    <s v="120GB Monthly Broadband Plan"/>
    <s v=" GHC 230 "/>
    <s v=" NGN 24,000 "/>
    <n v="3"/>
    <n v="72000"/>
    <s v="GHC 691"/>
    <x v="0"/>
    <n v="32.81"/>
    <x v="0"/>
    <s v="Yes"/>
    <s v="Fast Data Consumption"/>
  </r>
  <r>
    <s v="CUST0358"/>
    <x v="82"/>
    <s v="1/25/2025"/>
    <x v="0"/>
    <n v="32"/>
    <x v="31"/>
    <x v="0"/>
    <s v="Male"/>
    <n v="2"/>
    <s v="Fair"/>
    <n v="58"/>
    <s v="25GB Monthly Plan"/>
    <s v=" GHC 86 "/>
    <s v=" NGN 9,000 "/>
    <n v="13"/>
    <n v="117000"/>
    <s v="GHC 1,123"/>
    <x v="0"/>
    <n v="155.53"/>
    <x v="1"/>
    <s v="Yes"/>
    <s v="Fast Data Consumption"/>
  </r>
  <r>
    <s v="CUST0360"/>
    <x v="83"/>
    <s v="1/25/2025"/>
    <x v="0"/>
    <n v="29"/>
    <x v="11"/>
    <x v="2"/>
    <s v="Female"/>
    <n v="1"/>
    <s v="Poor"/>
    <n v="7"/>
    <s v="12.5GB Monthly Plan"/>
    <s v=" GHC 53 "/>
    <s v=" NGN 5,500 "/>
    <n v="1"/>
    <n v="5500"/>
    <s v="GHC 53"/>
    <x v="0"/>
    <n v="30.2"/>
    <x v="0"/>
    <s v="Yes"/>
    <s v="High Call Tarriffs"/>
  </r>
  <r>
    <s v="CUST0360"/>
    <x v="83"/>
    <s v="1/25/2025"/>
    <x v="0"/>
    <n v="29"/>
    <x v="11"/>
    <x v="1"/>
    <s v="Female"/>
    <n v="1"/>
    <s v="Poor"/>
    <n v="7"/>
    <s v="30GB Monthly Broadband Plan"/>
    <s v=" GHC 86 "/>
    <s v=" NGN 9,000 "/>
    <n v="9"/>
    <n v="81000"/>
    <s v="GHC 778"/>
    <x v="0"/>
    <n v="133.09"/>
    <x v="3"/>
    <s v="Yes"/>
    <s v="High Call Tarriffs"/>
  </r>
  <r>
    <s v="CUST0364"/>
    <x v="84"/>
    <s v="1/25/2025"/>
    <x v="0"/>
    <n v="79"/>
    <x v="32"/>
    <x v="1"/>
    <s v="Female"/>
    <n v="3"/>
    <s v="Good"/>
    <n v="2"/>
    <s v="150GB FUP Monthly Unlimited"/>
    <s v=" GHC 192 "/>
    <s v=" NGN 20,000 "/>
    <n v="17"/>
    <n v="340000"/>
    <s v="GHC 3,264"/>
    <x v="1"/>
    <n v="161.52000000000001"/>
    <x v="1"/>
    <s v="Yes"/>
    <s v="Better Offers from Competitors"/>
  </r>
  <r>
    <s v="CUST0364"/>
    <x v="84"/>
    <s v="1/25/2025"/>
    <x v="0"/>
    <n v="79"/>
    <x v="32"/>
    <x v="0"/>
    <s v="Female"/>
    <n v="3"/>
    <s v="Good"/>
    <n v="2"/>
    <s v="165GB Monthly Plan"/>
    <s v=" GHC 336 "/>
    <s v=" NGN 35,000 "/>
    <n v="18"/>
    <n v="630000"/>
    <s v="GHC 6,048"/>
    <x v="1"/>
    <n v="188.05"/>
    <x v="1"/>
    <s v="Yes"/>
    <s v="Better Offers from Competitors"/>
  </r>
  <r>
    <s v="CUST0364"/>
    <x v="84"/>
    <s v="1/25/2025"/>
    <x v="0"/>
    <n v="79"/>
    <x v="32"/>
    <x v="2"/>
    <s v="Female"/>
    <n v="3"/>
    <s v="Good"/>
    <n v="2"/>
    <s v="1.5GB 2-Day Plan"/>
    <s v=" GHC 6 "/>
    <s v=" NGN 600 "/>
    <n v="8"/>
    <n v="4800"/>
    <s v="GHC 46"/>
    <x v="1"/>
    <n v="148.34"/>
    <x v="3"/>
    <s v="Yes"/>
    <s v="Better Offers from Competitors"/>
  </r>
  <r>
    <s v="CUST0365"/>
    <x v="85"/>
    <s v="1/25/2025"/>
    <x v="0"/>
    <n v="20"/>
    <x v="10"/>
    <x v="1"/>
    <s v="Female"/>
    <n v="4"/>
    <s v="Very Good"/>
    <n v="42"/>
    <s v="30GB Monthly Broadband Plan"/>
    <s v=" GHC 86 "/>
    <s v=" NGN 9,000 "/>
    <n v="2"/>
    <n v="18000"/>
    <s v="GHC 173"/>
    <x v="3"/>
    <n v="34.86"/>
    <x v="0"/>
    <s v="No"/>
    <m/>
  </r>
  <r>
    <s v="CUST0365"/>
    <x v="85"/>
    <s v="1/25/2025"/>
    <x v="0"/>
    <n v="20"/>
    <x v="10"/>
    <x v="2"/>
    <s v="Female"/>
    <n v="4"/>
    <s v="Very Good"/>
    <n v="42"/>
    <s v="1GB+1.5mins Daily Plan"/>
    <s v=" GHC 5 "/>
    <s v=" NGN 500 "/>
    <n v="4"/>
    <n v="2000"/>
    <s v="GHC 19"/>
    <x v="3"/>
    <n v="164.24"/>
    <x v="1"/>
    <s v="No"/>
    <m/>
  </r>
  <r>
    <s v="CUST0365"/>
    <x v="85"/>
    <s v="1/25/2025"/>
    <x v="0"/>
    <n v="20"/>
    <x v="10"/>
    <x v="3"/>
    <s v="Female"/>
    <n v="4"/>
    <s v="Very Good"/>
    <n v="42"/>
    <s v="1.5TB Yearly Broadband Plan"/>
    <s v=" GHC 1,440 "/>
    <s v=" NGN 150,000 "/>
    <n v="19"/>
    <n v="2850000"/>
    <s v="GHC 27,360"/>
    <x v="3"/>
    <n v="122.44"/>
    <x v="3"/>
    <s v="No"/>
    <m/>
  </r>
  <r>
    <s v="CUST0370"/>
    <x v="86"/>
    <s v="1/25/2025"/>
    <x v="0"/>
    <n v="69"/>
    <x v="30"/>
    <x v="3"/>
    <s v="Male"/>
    <n v="5"/>
    <s v="Excellent"/>
    <n v="13"/>
    <s v="1.5TB Yearly Broadband Plan"/>
    <s v=" GHC 1,440 "/>
    <s v=" NGN 150,000 "/>
    <n v="7"/>
    <n v="1050000"/>
    <s v="GHC 10,080"/>
    <x v="1"/>
    <n v="154.18"/>
    <x v="1"/>
    <s v="No"/>
    <m/>
  </r>
  <r>
    <s v="CUST0370"/>
    <x v="86"/>
    <s v="1/25/2025"/>
    <x v="0"/>
    <n v="69"/>
    <x v="30"/>
    <x v="2"/>
    <s v="Male"/>
    <n v="5"/>
    <s v="Excellent"/>
    <n v="13"/>
    <s v="1GB+1.5mins Daily Plan"/>
    <s v=" GHC 5 "/>
    <s v=" NGN 500 "/>
    <n v="4"/>
    <n v="2000"/>
    <s v="GHC 19"/>
    <x v="1"/>
    <n v="11.09"/>
    <x v="0"/>
    <s v="No"/>
    <m/>
  </r>
  <r>
    <s v="CUST0370"/>
    <x v="86"/>
    <s v="1/25/2025"/>
    <x v="0"/>
    <n v="69"/>
    <x v="30"/>
    <x v="1"/>
    <s v="Male"/>
    <n v="5"/>
    <s v="Excellent"/>
    <n v="13"/>
    <s v="150GB FUP Monthly Unlimited"/>
    <s v=" GHC 192 "/>
    <s v=" NGN 20,000 "/>
    <n v="16"/>
    <n v="320000"/>
    <s v="GHC 3,072"/>
    <x v="1"/>
    <n v="137.21"/>
    <x v="3"/>
    <s v="No"/>
    <m/>
  </r>
  <r>
    <s v="CUST0374"/>
    <x v="87"/>
    <s v="1/25/2025"/>
    <x v="0"/>
    <n v="50"/>
    <x v="29"/>
    <x v="2"/>
    <s v="Female"/>
    <n v="5"/>
    <s v="Excellent"/>
    <n v="9"/>
    <s v="12.5GB Monthly Plan"/>
    <s v=" GHC 53 "/>
    <s v=" NGN 5,500 "/>
    <n v="11"/>
    <n v="60500"/>
    <s v="GHC 581"/>
    <x v="2"/>
    <n v="83.94"/>
    <x v="2"/>
    <s v="Yes"/>
    <s v="Poor Customer Service"/>
  </r>
  <r>
    <s v="CUST0387"/>
    <x v="88"/>
    <s v="1/25/2025"/>
    <x v="0"/>
    <n v="34"/>
    <x v="12"/>
    <x v="3"/>
    <s v="Female"/>
    <n v="5"/>
    <s v="Excellent"/>
    <n v="10"/>
    <s v="120GB Monthly Broadband Plan"/>
    <s v=" GHC 230 "/>
    <s v=" NGN 24,000 "/>
    <n v="19"/>
    <n v="456000"/>
    <s v="GHC 4,378"/>
    <x v="0"/>
    <n v="193.94"/>
    <x v="1"/>
    <s v="No"/>
    <m/>
  </r>
  <r>
    <s v="CUST0387"/>
    <x v="88"/>
    <s v="1/25/2025"/>
    <x v="0"/>
    <n v="34"/>
    <x v="12"/>
    <x v="0"/>
    <s v="Female"/>
    <n v="5"/>
    <s v="Excellent"/>
    <n v="10"/>
    <s v="10GB+10mins Monthly Plan"/>
    <s v=" GHC 43 "/>
    <s v=" NGN 4,500 "/>
    <n v="15"/>
    <n v="67500"/>
    <s v="GHC 648"/>
    <x v="0"/>
    <n v="160.02000000000001"/>
    <x v="1"/>
    <s v="No"/>
    <m/>
  </r>
  <r>
    <s v="CUST0388"/>
    <x v="89"/>
    <s v="1/25/2025"/>
    <x v="0"/>
    <n v="30"/>
    <x v="28"/>
    <x v="2"/>
    <s v="Male"/>
    <n v="3"/>
    <s v="Good"/>
    <n v="9"/>
    <s v="7GB Monthly Plan"/>
    <s v=" GHC 34 "/>
    <s v=" NGN 3,500 "/>
    <n v="2"/>
    <n v="7000"/>
    <s v="GHC 67"/>
    <x v="0"/>
    <n v="18.95"/>
    <x v="0"/>
    <s v="Yes"/>
    <s v="Relocation"/>
  </r>
  <r>
    <s v="CUST0389"/>
    <x v="90"/>
    <s v="1/25/2025"/>
    <x v="0"/>
    <n v="44"/>
    <x v="13"/>
    <x v="1"/>
    <s v="Male"/>
    <n v="5"/>
    <s v="Excellent"/>
    <n v="2"/>
    <s v="150GB FUP Monthly Unlimited"/>
    <s v=" GHC 192 "/>
    <s v=" NGN 20,000 "/>
    <n v="20"/>
    <n v="400000"/>
    <s v="GHC 3,840"/>
    <x v="4"/>
    <n v="98.35"/>
    <x v="2"/>
    <s v="No"/>
    <m/>
  </r>
  <r>
    <s v="CUST0389"/>
    <x v="90"/>
    <s v="1/25/2025"/>
    <x v="0"/>
    <n v="44"/>
    <x v="13"/>
    <x v="3"/>
    <s v="Male"/>
    <n v="5"/>
    <s v="Excellent"/>
    <n v="2"/>
    <s v="30GB Monthly Broadband Plan"/>
    <s v=" GHC 86 "/>
    <s v=" NGN 9,000 "/>
    <n v="12"/>
    <n v="108000"/>
    <s v="GHC 1,037"/>
    <x v="4"/>
    <n v="181.74"/>
    <x v="1"/>
    <s v="No"/>
    <m/>
  </r>
  <r>
    <s v="CUST0389"/>
    <x v="90"/>
    <s v="1/25/2025"/>
    <x v="0"/>
    <n v="44"/>
    <x v="13"/>
    <x v="0"/>
    <s v="Male"/>
    <n v="5"/>
    <s v="Excellent"/>
    <n v="2"/>
    <s v="165GB Monthly Plan"/>
    <s v=" GHC 336 "/>
    <s v=" NGN 35,000 "/>
    <n v="14"/>
    <n v="490000"/>
    <s v="GHC 4,704"/>
    <x v="4"/>
    <n v="30.02"/>
    <x v="0"/>
    <s v="No"/>
    <m/>
  </r>
  <r>
    <s v="CUST0393"/>
    <x v="91"/>
    <s v="1/25/2025"/>
    <x v="0"/>
    <n v="38"/>
    <x v="7"/>
    <x v="3"/>
    <s v="Male"/>
    <n v="3"/>
    <s v="Good"/>
    <n v="2"/>
    <s v="1.5TB Yearly Broadband Plan"/>
    <s v=" GHC 1,440 "/>
    <s v=" NGN 150,000 "/>
    <n v="9"/>
    <n v="1350000"/>
    <s v="GHC 12,960"/>
    <x v="4"/>
    <n v="113.33"/>
    <x v="3"/>
    <s v="No"/>
    <m/>
  </r>
  <r>
    <s v="CUST0397"/>
    <x v="92"/>
    <s v="1/25/2025"/>
    <x v="0"/>
    <n v="30"/>
    <x v="24"/>
    <x v="2"/>
    <s v="Female"/>
    <n v="1"/>
    <s v="Poor"/>
    <n v="59"/>
    <s v="7GB Monthly Plan"/>
    <s v=" GHC 34 "/>
    <s v=" NGN 3,500 "/>
    <n v="12"/>
    <n v="42000"/>
    <s v="GHC 403"/>
    <x v="0"/>
    <n v="62.66"/>
    <x v="2"/>
    <s v="No"/>
    <m/>
  </r>
  <r>
    <s v="CUST0399"/>
    <x v="93"/>
    <s v="1/25/2025"/>
    <x v="0"/>
    <n v="55"/>
    <x v="16"/>
    <x v="1"/>
    <s v="Male"/>
    <n v="4"/>
    <s v="Very Good"/>
    <n v="9"/>
    <s v="30GB Monthly Broadband Plan"/>
    <s v=" GHC 86 "/>
    <s v=" NGN 9,000 "/>
    <n v="14"/>
    <n v="126000"/>
    <s v="GHC 1,210"/>
    <x v="2"/>
    <n v="155.05000000000001"/>
    <x v="1"/>
    <s v="No"/>
    <m/>
  </r>
  <r>
    <s v="CUST0400"/>
    <x v="94"/>
    <s v="1/25/2025"/>
    <x v="0"/>
    <n v="41"/>
    <x v="33"/>
    <x v="1"/>
    <s v="Male"/>
    <n v="4"/>
    <s v="Very Good"/>
    <n v="51"/>
    <s v="300GB FUP Monthly Unlimited"/>
    <s v=" GHC 288 "/>
    <s v=" NGN 30,000 "/>
    <n v="4"/>
    <n v="120000"/>
    <s v="GHC 1,152"/>
    <x v="4"/>
    <n v="133.68"/>
    <x v="3"/>
    <s v="Yes"/>
    <s v="Costly Data Plans"/>
  </r>
  <r>
    <s v="CUST0402"/>
    <x v="95"/>
    <s v="1/25/2025"/>
    <x v="0"/>
    <n v="43"/>
    <x v="29"/>
    <x v="2"/>
    <s v="Female"/>
    <n v="1"/>
    <s v="Poor"/>
    <n v="11"/>
    <s v="12.5GB Monthly Plan"/>
    <s v=" GHC 53 "/>
    <s v=" NGN 5,500 "/>
    <n v="4"/>
    <n v="22000"/>
    <s v="GHC 211"/>
    <x v="4"/>
    <n v="134.87"/>
    <x v="3"/>
    <s v="No"/>
    <m/>
  </r>
  <r>
    <s v="CUST0402"/>
    <x v="95"/>
    <s v="1/25/2025"/>
    <x v="0"/>
    <n v="43"/>
    <x v="29"/>
    <x v="0"/>
    <s v="Female"/>
    <n v="1"/>
    <s v="Poor"/>
    <n v="11"/>
    <s v="10GB+10mins Monthly Plan"/>
    <s v=" GHC 43 "/>
    <s v=" NGN 4,500 "/>
    <n v="13"/>
    <n v="58500"/>
    <s v="GHC 562"/>
    <x v="4"/>
    <n v="167.03"/>
    <x v="1"/>
    <s v="No"/>
    <m/>
  </r>
  <r>
    <s v="CUST0402"/>
    <x v="95"/>
    <s v="1/25/2025"/>
    <x v="0"/>
    <n v="43"/>
    <x v="29"/>
    <x v="1"/>
    <s v="Female"/>
    <n v="1"/>
    <s v="Poor"/>
    <n v="11"/>
    <s v="60GB Monthly Broadband Plan"/>
    <s v=" GHC 139 "/>
    <s v=" NGN 14,500 "/>
    <n v="8"/>
    <n v="116000"/>
    <s v="GHC 1,114"/>
    <x v="4"/>
    <n v="43.25"/>
    <x v="0"/>
    <s v="No"/>
    <m/>
  </r>
  <r>
    <s v="CUST0403"/>
    <x v="96"/>
    <s v="1/25/2025"/>
    <x v="0"/>
    <n v="30"/>
    <x v="21"/>
    <x v="3"/>
    <s v="Male"/>
    <n v="5"/>
    <s v="Excellent"/>
    <n v="30"/>
    <s v="30GB Monthly Broadband Plan"/>
    <s v=" GHC 86 "/>
    <s v=" NGN 9,000 "/>
    <n v="16"/>
    <n v="144000"/>
    <s v="GHC 1,382"/>
    <x v="0"/>
    <n v="16.91"/>
    <x v="0"/>
    <s v="Yes"/>
    <s v="Better Offers from Competitors"/>
  </r>
  <r>
    <s v="CUST0403"/>
    <x v="96"/>
    <s v="1/25/2025"/>
    <x v="0"/>
    <n v="30"/>
    <x v="21"/>
    <x v="2"/>
    <s v="Male"/>
    <n v="5"/>
    <s v="Excellent"/>
    <n v="30"/>
    <s v="3.2GB 2-Day Plan"/>
    <s v=" GHC 10 "/>
    <s v=" NGN 1,000 "/>
    <n v="15"/>
    <n v="15000"/>
    <s v="GHC 144"/>
    <x v="0"/>
    <n v="77.260000000000005"/>
    <x v="2"/>
    <s v="Yes"/>
    <s v="Better Offers from Competitors"/>
  </r>
  <r>
    <s v="CUST0405"/>
    <x v="97"/>
    <s v="1/25/2025"/>
    <x v="0"/>
    <n v="31"/>
    <x v="10"/>
    <x v="0"/>
    <s v="Female"/>
    <n v="2"/>
    <s v="Fair"/>
    <n v="26"/>
    <s v="165GB Monthly Plan"/>
    <s v=" GHC 336 "/>
    <s v=" NGN 35,000 "/>
    <n v="14"/>
    <n v="490000"/>
    <s v="GHC 4,704"/>
    <x v="0"/>
    <n v="24.99"/>
    <x v="0"/>
    <s v="Yes"/>
    <s v="Poor Customer Service"/>
  </r>
  <r>
    <s v="CUST0405"/>
    <x v="97"/>
    <s v="1/25/2025"/>
    <x v="0"/>
    <n v="31"/>
    <x v="10"/>
    <x v="3"/>
    <s v="Female"/>
    <n v="2"/>
    <s v="Fair"/>
    <n v="26"/>
    <s v="1.5TB Yearly Broadband Plan"/>
    <s v=" GHC 1,440 "/>
    <s v=" NGN 150,000 "/>
    <n v="19"/>
    <n v="2850000"/>
    <s v="GHC 27,360"/>
    <x v="0"/>
    <n v="56.06"/>
    <x v="2"/>
    <s v="Yes"/>
    <s v="Poor Customer Service"/>
  </r>
  <r>
    <s v="CUST0407"/>
    <x v="98"/>
    <s v="1/25/2025"/>
    <x v="0"/>
    <n v="45"/>
    <x v="16"/>
    <x v="0"/>
    <s v="Male"/>
    <n v="1"/>
    <s v="Poor"/>
    <n v="7"/>
    <s v="165GB Monthly Plan"/>
    <s v=" GHC 336 "/>
    <s v=" NGN 35,000 "/>
    <n v="11"/>
    <n v="385000"/>
    <s v="GHC 3,696"/>
    <x v="4"/>
    <n v="121.11"/>
    <x v="3"/>
    <s v="No"/>
    <m/>
  </r>
  <r>
    <s v="CUST0411"/>
    <x v="99"/>
    <s v="1/25/2025"/>
    <x v="0"/>
    <n v="57"/>
    <x v="1"/>
    <x v="1"/>
    <s v="Male"/>
    <n v="2"/>
    <s v="Fair"/>
    <n v="38"/>
    <s v="300GB FUP Monthly Unlimited"/>
    <s v=" GHC 288 "/>
    <s v=" NGN 30,000 "/>
    <n v="14"/>
    <n v="420000"/>
    <s v="GHC 4,032"/>
    <x v="1"/>
    <n v="76.42"/>
    <x v="2"/>
    <s v="No"/>
    <m/>
  </r>
  <r>
    <s v="CUST0411"/>
    <x v="99"/>
    <s v="1/25/2025"/>
    <x v="0"/>
    <n v="57"/>
    <x v="1"/>
    <x v="3"/>
    <s v="Male"/>
    <n v="2"/>
    <s v="Fair"/>
    <n v="38"/>
    <s v="200GB Monthly Broadband Plan"/>
    <s v=" GHC 240 "/>
    <s v=" NGN 25,000 "/>
    <n v="14"/>
    <n v="350000"/>
    <s v="GHC 3,360"/>
    <x v="1"/>
    <n v="198.39"/>
    <x v="1"/>
    <s v="No"/>
    <m/>
  </r>
  <r>
    <s v="CUST0415"/>
    <x v="100"/>
    <s v="1/25/2025"/>
    <x v="0"/>
    <n v="67"/>
    <x v="15"/>
    <x v="2"/>
    <s v="Male"/>
    <n v="5"/>
    <s v="Excellent"/>
    <n v="46"/>
    <s v="20GB Monthly Plan"/>
    <s v=" GHC 72 "/>
    <s v=" NGN 7,500 "/>
    <n v="3"/>
    <n v="22500"/>
    <s v="GHC 216"/>
    <x v="1"/>
    <n v="42.34"/>
    <x v="0"/>
    <s v="No"/>
    <m/>
  </r>
  <r>
    <s v="CUST0417"/>
    <x v="101"/>
    <s v="1/25/2025"/>
    <x v="0"/>
    <n v="50"/>
    <x v="32"/>
    <x v="0"/>
    <s v="Female"/>
    <n v="5"/>
    <s v="Excellent"/>
    <n v="60"/>
    <s v="10GB+10mins Monthly Plan"/>
    <s v=" GHC 43 "/>
    <s v=" NGN 4,500 "/>
    <n v="10"/>
    <n v="45000"/>
    <s v="GHC 432"/>
    <x v="2"/>
    <n v="149.41"/>
    <x v="3"/>
    <s v="Yes"/>
    <s v="Fast Data Consumption"/>
  </r>
  <r>
    <s v="CUST0423"/>
    <x v="102"/>
    <s v="1/25/2025"/>
    <x v="0"/>
    <n v="65"/>
    <x v="6"/>
    <x v="2"/>
    <s v="Female"/>
    <n v="5"/>
    <s v="Excellent"/>
    <n v="58"/>
    <s v="20GB Monthly Plan"/>
    <s v=" GHC 72 "/>
    <s v=" NGN 7,500 "/>
    <n v="9"/>
    <n v="67500"/>
    <s v="GHC 648"/>
    <x v="1"/>
    <n v="185.54"/>
    <x v="1"/>
    <s v="No"/>
    <m/>
  </r>
  <r>
    <s v="CUST0423"/>
    <x v="102"/>
    <s v="1/25/2025"/>
    <x v="0"/>
    <n v="65"/>
    <x v="6"/>
    <x v="1"/>
    <s v="Female"/>
    <n v="5"/>
    <s v="Excellent"/>
    <n v="58"/>
    <s v="300GB FUP Monthly Unlimited"/>
    <s v=" GHC 288 "/>
    <s v=" NGN 30,000 "/>
    <n v="8"/>
    <n v="240000"/>
    <s v="GHC 2,304"/>
    <x v="1"/>
    <n v="18.5"/>
    <x v="0"/>
    <s v="No"/>
    <m/>
  </r>
  <r>
    <s v="CUST0432"/>
    <x v="103"/>
    <s v="1/25/2025"/>
    <x v="0"/>
    <n v="80"/>
    <x v="7"/>
    <x v="2"/>
    <s v="Female"/>
    <n v="2"/>
    <s v="Fair"/>
    <n v="57"/>
    <s v="3.2GB 2-Day Plan"/>
    <s v=" GHC 10 "/>
    <s v=" NGN 1,000 "/>
    <n v="5"/>
    <n v="5000"/>
    <s v="GHC 48"/>
    <x v="1"/>
    <n v="63"/>
    <x v="2"/>
    <s v="Yes"/>
    <s v="High Call Tarriffs"/>
  </r>
  <r>
    <s v="CUST0432"/>
    <x v="103"/>
    <s v="1/25/2025"/>
    <x v="0"/>
    <n v="80"/>
    <x v="7"/>
    <x v="1"/>
    <s v="Female"/>
    <n v="2"/>
    <s v="Fair"/>
    <n v="57"/>
    <s v="60GB Monthly Broadband Plan"/>
    <s v=" GHC 139 "/>
    <s v=" NGN 14,500 "/>
    <n v="9"/>
    <n v="130500"/>
    <s v="GHC 1,253"/>
    <x v="1"/>
    <n v="174.4"/>
    <x v="1"/>
    <s v="Yes"/>
    <s v="High Call Tarriffs"/>
  </r>
  <r>
    <s v="CUST0432"/>
    <x v="103"/>
    <s v="1/25/2025"/>
    <x v="0"/>
    <n v="80"/>
    <x v="7"/>
    <x v="0"/>
    <s v="Female"/>
    <n v="2"/>
    <s v="Fair"/>
    <n v="57"/>
    <s v="25GB Monthly Plan"/>
    <s v=" GHC 86 "/>
    <s v=" NGN 9,000 "/>
    <n v="10"/>
    <n v="90000"/>
    <s v="GHC 864"/>
    <x v="1"/>
    <n v="185.28"/>
    <x v="1"/>
    <s v="Yes"/>
    <s v="High Call Tarriffs"/>
  </r>
  <r>
    <s v="CUST0434"/>
    <x v="104"/>
    <s v="1/25/2025"/>
    <x v="0"/>
    <n v="49"/>
    <x v="23"/>
    <x v="2"/>
    <s v="Female"/>
    <n v="4"/>
    <s v="Very Good"/>
    <n v="28"/>
    <s v="3.2GB 2-Day Plan"/>
    <s v=" GHC 10 "/>
    <s v=" NGN 1,000 "/>
    <n v="5"/>
    <n v="5000"/>
    <s v="GHC 48"/>
    <x v="2"/>
    <n v="169.24"/>
    <x v="1"/>
    <s v="Yes"/>
    <s v="Costly Data Plans"/>
  </r>
  <r>
    <s v="CUST0434"/>
    <x v="104"/>
    <s v="1/25/2025"/>
    <x v="0"/>
    <n v="49"/>
    <x v="23"/>
    <x v="0"/>
    <s v="Female"/>
    <n v="4"/>
    <s v="Very Good"/>
    <n v="28"/>
    <s v="65GB Monthly Plan"/>
    <s v=" GHC 154 "/>
    <s v=" NGN 16,000 "/>
    <n v="7"/>
    <n v="112000"/>
    <s v="GHC 1,075"/>
    <x v="2"/>
    <n v="70.25"/>
    <x v="2"/>
    <s v="Yes"/>
    <s v="Costly Data Plans"/>
  </r>
  <r>
    <s v="CUST0434"/>
    <x v="104"/>
    <s v="1/25/2025"/>
    <x v="0"/>
    <n v="49"/>
    <x v="23"/>
    <x v="3"/>
    <s v="Female"/>
    <n v="4"/>
    <s v="Very Good"/>
    <n v="28"/>
    <s v="120GB Monthly Broadband Plan"/>
    <s v=" GHC 230 "/>
    <s v=" NGN 24,000 "/>
    <n v="6"/>
    <n v="144000"/>
    <s v="GHC 1,382"/>
    <x v="2"/>
    <n v="36.54"/>
    <x v="0"/>
    <s v="Yes"/>
    <s v="Costly Data Plans"/>
  </r>
  <r>
    <s v="CUST0436"/>
    <x v="105"/>
    <s v="1/25/2025"/>
    <x v="0"/>
    <n v="31"/>
    <x v="3"/>
    <x v="2"/>
    <s v="Female"/>
    <n v="3"/>
    <s v="Good"/>
    <n v="38"/>
    <s v="1GB+1.5mins Daily Plan"/>
    <s v=" GHC 5 "/>
    <s v=" NGN 500 "/>
    <n v="1"/>
    <n v="500"/>
    <s v="GHC 5"/>
    <x v="0"/>
    <n v="119.04"/>
    <x v="3"/>
    <s v="Yes"/>
    <s v="Poor Network"/>
  </r>
  <r>
    <s v="CUST0436"/>
    <x v="105"/>
    <s v="1/25/2025"/>
    <x v="0"/>
    <n v="31"/>
    <x v="3"/>
    <x v="0"/>
    <s v="Female"/>
    <n v="3"/>
    <s v="Good"/>
    <n v="38"/>
    <s v="25GB Monthly Plan"/>
    <s v=" GHC 86 "/>
    <s v=" NGN 9,000 "/>
    <n v="20"/>
    <n v="180000"/>
    <s v="GHC 1,728"/>
    <x v="0"/>
    <n v="193.97"/>
    <x v="1"/>
    <s v="Yes"/>
    <s v="Poor Network"/>
  </r>
  <r>
    <s v="CUST0437"/>
    <x v="106"/>
    <s v="1/25/2025"/>
    <x v="0"/>
    <n v="57"/>
    <x v="16"/>
    <x v="1"/>
    <s v="Male"/>
    <n v="3"/>
    <s v="Good"/>
    <n v="56"/>
    <s v="120GB Monthly Broadband Plan"/>
    <s v=" GHC 230 "/>
    <s v=" NGN 24,000 "/>
    <n v="13"/>
    <n v="312000"/>
    <s v="GHC 2,995"/>
    <x v="1"/>
    <n v="190.4"/>
    <x v="1"/>
    <s v="No"/>
    <m/>
  </r>
  <r>
    <s v="CUST0438"/>
    <x v="107"/>
    <s v="1/25/2025"/>
    <x v="0"/>
    <n v="67"/>
    <x v="14"/>
    <x v="2"/>
    <s v="Male"/>
    <n v="1"/>
    <s v="Poor"/>
    <n v="16"/>
    <s v="20GB Monthly Plan"/>
    <s v=" GHC 72 "/>
    <s v=" NGN 7,500 "/>
    <n v="5"/>
    <n v="37500"/>
    <s v="GHC 360"/>
    <x v="1"/>
    <n v="57.34"/>
    <x v="2"/>
    <s v="Yes"/>
    <s v="Poor Customer Service"/>
  </r>
  <r>
    <s v="CUST0440"/>
    <x v="108"/>
    <s v="1/25/2025"/>
    <x v="0"/>
    <n v="50"/>
    <x v="0"/>
    <x v="2"/>
    <s v="Male"/>
    <n v="3"/>
    <s v="Good"/>
    <n v="49"/>
    <s v="2.5GB 2-Day Plan"/>
    <s v=" GHC 9 "/>
    <s v=" NGN 900 "/>
    <n v="15"/>
    <n v="13500"/>
    <s v="GHC 130"/>
    <x v="2"/>
    <n v="102.91"/>
    <x v="3"/>
    <s v="No"/>
    <m/>
  </r>
  <r>
    <s v="CUST0440"/>
    <x v="108"/>
    <s v="1/25/2025"/>
    <x v="0"/>
    <n v="50"/>
    <x v="0"/>
    <x v="1"/>
    <s v="Male"/>
    <n v="3"/>
    <s v="Good"/>
    <n v="49"/>
    <s v="150GB FUP Monthly Unlimited"/>
    <s v=" GHC 192 "/>
    <s v=" NGN 20,000 "/>
    <n v="5"/>
    <n v="100000"/>
    <s v="GHC 960"/>
    <x v="2"/>
    <n v="129.69999999999999"/>
    <x v="3"/>
    <s v="No"/>
    <m/>
  </r>
  <r>
    <s v="CUST0441"/>
    <x v="109"/>
    <s v="1/25/2025"/>
    <x v="0"/>
    <n v="26"/>
    <x v="27"/>
    <x v="3"/>
    <s v="Female"/>
    <n v="4"/>
    <s v="Very Good"/>
    <n v="28"/>
    <s v="60GB Monthly Broadband Plan"/>
    <s v=" GHC 139 "/>
    <s v=" NGN 14,500 "/>
    <n v="10"/>
    <n v="145000"/>
    <s v="GHC 1,392"/>
    <x v="0"/>
    <n v="104.86"/>
    <x v="3"/>
    <s v="No"/>
    <m/>
  </r>
  <r>
    <s v="CUST0442"/>
    <x v="110"/>
    <s v="1/25/2025"/>
    <x v="0"/>
    <n v="25"/>
    <x v="4"/>
    <x v="3"/>
    <s v="Male"/>
    <n v="4"/>
    <s v="Very Good"/>
    <n v="33"/>
    <s v="150GB FUP Monthly Unlimited"/>
    <s v=" GHC 192 "/>
    <s v=" NGN 20,000 "/>
    <n v="1"/>
    <n v="20000"/>
    <s v="GHC 192"/>
    <x v="3"/>
    <n v="153.85"/>
    <x v="1"/>
    <s v="Yes"/>
    <s v="High Call Tarriffs"/>
  </r>
  <r>
    <s v="CUST0442"/>
    <x v="110"/>
    <s v="1/25/2025"/>
    <x v="0"/>
    <n v="25"/>
    <x v="4"/>
    <x v="0"/>
    <s v="Male"/>
    <n v="4"/>
    <s v="Very Good"/>
    <n v="33"/>
    <s v="65GB Monthly Plan"/>
    <s v=" GHC 154 "/>
    <s v=" NGN 16,000 "/>
    <n v="15"/>
    <n v="240000"/>
    <s v="GHC 2,304"/>
    <x v="3"/>
    <n v="148.22999999999999"/>
    <x v="3"/>
    <s v="Yes"/>
    <s v="High Call Tarriffs"/>
  </r>
  <r>
    <s v="CUST0442"/>
    <x v="110"/>
    <s v="1/25/2025"/>
    <x v="0"/>
    <n v="25"/>
    <x v="4"/>
    <x v="2"/>
    <s v="Male"/>
    <n v="4"/>
    <s v="Very Good"/>
    <n v="33"/>
    <s v="1.5GB 2-Day Plan"/>
    <s v=" GHC 6 "/>
    <s v=" NGN 600 "/>
    <n v="13"/>
    <n v="7800"/>
    <s v="GHC 75"/>
    <x v="3"/>
    <n v="157.34"/>
    <x v="1"/>
    <s v="Yes"/>
    <s v="High Call Tarriffs"/>
  </r>
  <r>
    <s v="CUST0443"/>
    <x v="111"/>
    <s v="1/25/2025"/>
    <x v="0"/>
    <n v="26"/>
    <x v="24"/>
    <x v="3"/>
    <s v="Female"/>
    <n v="4"/>
    <s v="Very Good"/>
    <n v="21"/>
    <s v="60GB Monthly Broadband Plan"/>
    <s v=" GHC 139 "/>
    <s v=" NGN 14,500 "/>
    <n v="20"/>
    <n v="290000"/>
    <s v="GHC 2,784"/>
    <x v="0"/>
    <n v="37.42"/>
    <x v="0"/>
    <s v="No"/>
    <m/>
  </r>
  <r>
    <s v="CUST0443"/>
    <x v="111"/>
    <s v="1/25/2025"/>
    <x v="0"/>
    <n v="26"/>
    <x v="24"/>
    <x v="1"/>
    <s v="Female"/>
    <n v="4"/>
    <s v="Very Good"/>
    <n v="21"/>
    <s v="300GB FUP Monthly Unlimited"/>
    <s v=" GHC 288 "/>
    <s v=" NGN 30,000 "/>
    <n v="4"/>
    <n v="120000"/>
    <s v="GHC 1,152"/>
    <x v="0"/>
    <n v="174.39"/>
    <x v="1"/>
    <s v="No"/>
    <m/>
  </r>
  <r>
    <s v="CUST0444"/>
    <x v="112"/>
    <s v="1/25/2025"/>
    <x v="0"/>
    <n v="18"/>
    <x v="30"/>
    <x v="2"/>
    <s v="Female"/>
    <n v="2"/>
    <s v="Fair"/>
    <n v="8"/>
    <s v="16.5GB+10mins Monthly Plan"/>
    <s v=" GHC 62 "/>
    <s v=" NGN 6,500 "/>
    <n v="20"/>
    <n v="130000"/>
    <s v="GHC 1,248"/>
    <x v="3"/>
    <n v="60.91"/>
    <x v="2"/>
    <s v="No"/>
    <m/>
  </r>
  <r>
    <s v="CUST0448"/>
    <x v="113"/>
    <s v="1/25/2025"/>
    <x v="0"/>
    <n v="20"/>
    <x v="7"/>
    <x v="1"/>
    <s v="Female"/>
    <n v="2"/>
    <s v="Fair"/>
    <n v="32"/>
    <s v="120GB Monthly Broadband Plan"/>
    <s v=" GHC 230 "/>
    <s v=" NGN 24,000 "/>
    <n v="14"/>
    <n v="336000"/>
    <s v="GHC 3,226"/>
    <x v="3"/>
    <n v="13.17"/>
    <x v="0"/>
    <s v="No"/>
    <m/>
  </r>
  <r>
    <s v="CUST0448"/>
    <x v="113"/>
    <s v="1/25/2025"/>
    <x v="0"/>
    <n v="20"/>
    <x v="7"/>
    <x v="0"/>
    <s v="Female"/>
    <n v="2"/>
    <s v="Fair"/>
    <n v="32"/>
    <s v="165GB Monthly Plan"/>
    <s v=" GHC 336 "/>
    <s v=" NGN 35,000 "/>
    <n v="20"/>
    <n v="700000"/>
    <s v="GHC 6,720"/>
    <x v="3"/>
    <n v="23.83"/>
    <x v="0"/>
    <s v="No"/>
    <m/>
  </r>
  <r>
    <s v="CUST0448"/>
    <x v="113"/>
    <s v="1/25/2025"/>
    <x v="0"/>
    <n v="20"/>
    <x v="7"/>
    <x v="3"/>
    <s v="Female"/>
    <n v="2"/>
    <s v="Fair"/>
    <n v="32"/>
    <s v="200GB Monthly Broadband Plan"/>
    <s v=" GHC 240 "/>
    <s v=" NGN 25,000 "/>
    <n v="14"/>
    <n v="350000"/>
    <s v="GHC 3,360"/>
    <x v="3"/>
    <n v="89.94"/>
    <x v="2"/>
    <s v="No"/>
    <m/>
  </r>
  <r>
    <s v="CUST0456"/>
    <x v="114"/>
    <s v="1/25/2025"/>
    <x v="0"/>
    <n v="71"/>
    <x v="1"/>
    <x v="3"/>
    <s v="Female"/>
    <n v="2"/>
    <s v="Fair"/>
    <n v="49"/>
    <s v="450GB 3-Month Broadband Plan"/>
    <s v=" GHC 720 "/>
    <s v=" NGN 75,000 "/>
    <n v="18"/>
    <n v="1350000"/>
    <s v="GHC 12,960"/>
    <x v="1"/>
    <n v="80.7"/>
    <x v="2"/>
    <s v="No"/>
    <m/>
  </r>
  <r>
    <s v="CUST0460"/>
    <x v="115"/>
    <s v="1/25/2025"/>
    <x v="0"/>
    <n v="49"/>
    <x v="22"/>
    <x v="1"/>
    <s v="Female"/>
    <n v="1"/>
    <s v="Poor"/>
    <n v="8"/>
    <s v="150GB FUP Monthly Unlimited"/>
    <s v=" GHC 192 "/>
    <s v=" NGN 20,000 "/>
    <n v="19"/>
    <n v="380000"/>
    <s v="GHC 3,648"/>
    <x v="2"/>
    <n v="161.16999999999999"/>
    <x v="1"/>
    <s v="No"/>
    <m/>
  </r>
  <r>
    <s v="CUST0460"/>
    <x v="115"/>
    <s v="1/25/2025"/>
    <x v="0"/>
    <n v="49"/>
    <x v="22"/>
    <x v="0"/>
    <s v="Female"/>
    <n v="1"/>
    <s v="Poor"/>
    <n v="8"/>
    <s v="10GB+10mins Monthly Plan"/>
    <s v=" GHC 43 "/>
    <s v=" NGN 4,500 "/>
    <n v="10"/>
    <n v="45000"/>
    <s v="GHC 432"/>
    <x v="2"/>
    <n v="70.39"/>
    <x v="2"/>
    <s v="No"/>
    <m/>
  </r>
  <r>
    <s v="CUST0460"/>
    <x v="115"/>
    <s v="1/25/2025"/>
    <x v="0"/>
    <n v="49"/>
    <x v="22"/>
    <x v="3"/>
    <s v="Female"/>
    <n v="1"/>
    <s v="Poor"/>
    <n v="8"/>
    <s v="300GB FUP Monthly Unlimited"/>
    <s v=" GHC 288 "/>
    <s v=" NGN 30,000 "/>
    <n v="17"/>
    <n v="510000"/>
    <s v="GHC 4,896"/>
    <x v="2"/>
    <n v="143.01"/>
    <x v="3"/>
    <s v="No"/>
    <m/>
  </r>
  <r>
    <s v="CUST0465"/>
    <x v="116"/>
    <s v="1/25/2025"/>
    <x v="0"/>
    <n v="43"/>
    <x v="8"/>
    <x v="2"/>
    <s v="Female"/>
    <n v="5"/>
    <s v="Excellent"/>
    <n v="1"/>
    <s v="12.5GB Monthly Plan"/>
    <s v=" GHC 53 "/>
    <s v=" NGN 5,500 "/>
    <n v="19"/>
    <n v="104500"/>
    <s v="GHC 1,003"/>
    <x v="4"/>
    <n v="114.83"/>
    <x v="3"/>
    <s v="No"/>
    <m/>
  </r>
  <r>
    <s v="CUST0467"/>
    <x v="117"/>
    <s v="1/25/2025"/>
    <x v="0"/>
    <n v="65"/>
    <x v="15"/>
    <x v="1"/>
    <s v="Female"/>
    <n v="4"/>
    <s v="Very Good"/>
    <n v="22"/>
    <s v="120GB Monthly Broadband Plan"/>
    <s v=" GHC 230 "/>
    <s v=" NGN 24,000 "/>
    <n v="10"/>
    <n v="240000"/>
    <s v="GHC 2,304"/>
    <x v="1"/>
    <n v="126.21"/>
    <x v="3"/>
    <s v="No"/>
    <m/>
  </r>
  <r>
    <s v="CUST0467"/>
    <x v="117"/>
    <s v="1/25/2025"/>
    <x v="0"/>
    <n v="65"/>
    <x v="15"/>
    <x v="2"/>
    <s v="Female"/>
    <n v="4"/>
    <s v="Very Good"/>
    <n v="22"/>
    <s v="16.5GB+10mins Monthly Plan"/>
    <s v=" GHC 62 "/>
    <s v=" NGN 6,500 "/>
    <n v="18"/>
    <n v="117000"/>
    <s v="GHC 1,123"/>
    <x v="1"/>
    <n v="129.21"/>
    <x v="3"/>
    <s v="No"/>
    <m/>
  </r>
  <r>
    <s v="CUST0467"/>
    <x v="117"/>
    <s v="1/25/2025"/>
    <x v="0"/>
    <n v="65"/>
    <x v="15"/>
    <x v="3"/>
    <s v="Female"/>
    <n v="4"/>
    <s v="Very Good"/>
    <n v="22"/>
    <s v="150GB FUP Monthly Unlimited"/>
    <s v=" GHC 192 "/>
    <s v=" NGN 20,000 "/>
    <n v="20"/>
    <n v="400000"/>
    <s v="GHC 3,840"/>
    <x v="1"/>
    <n v="38.89"/>
    <x v="0"/>
    <s v="No"/>
    <m/>
  </r>
  <r>
    <s v="CUST0468"/>
    <x v="118"/>
    <s v="1/25/2025"/>
    <x v="0"/>
    <n v="22"/>
    <x v="19"/>
    <x v="0"/>
    <s v="Male"/>
    <n v="5"/>
    <s v="Excellent"/>
    <n v="49"/>
    <s v="65GB Monthly Plan"/>
    <s v=" GHC 154 "/>
    <s v=" NGN 16,000 "/>
    <n v="7"/>
    <n v="112000"/>
    <s v="GHC 1,075"/>
    <x v="3"/>
    <n v="55.36"/>
    <x v="2"/>
    <s v="No"/>
    <m/>
  </r>
  <r>
    <s v="CUST0469"/>
    <x v="119"/>
    <s v="1/25/2025"/>
    <x v="0"/>
    <n v="72"/>
    <x v="25"/>
    <x v="3"/>
    <s v="Female"/>
    <n v="4"/>
    <s v="Very Good"/>
    <n v="26"/>
    <s v="450GB 3-Month Broadband Plan"/>
    <s v=" GHC 720 "/>
    <s v=" NGN 75,000 "/>
    <n v="1"/>
    <n v="75000"/>
    <s v="GHC 720"/>
    <x v="1"/>
    <n v="36.51"/>
    <x v="0"/>
    <s v="No"/>
    <m/>
  </r>
  <r>
    <s v="CUST0470"/>
    <x v="120"/>
    <s v="1/25/2025"/>
    <x v="0"/>
    <n v="56"/>
    <x v="31"/>
    <x v="0"/>
    <s v="Female"/>
    <n v="1"/>
    <s v="Poor"/>
    <n v="6"/>
    <s v="25GB Monthly Plan"/>
    <s v=" GHC 86 "/>
    <s v=" NGN 9,000 "/>
    <n v="5"/>
    <n v="45000"/>
    <s v="GHC 432"/>
    <x v="1"/>
    <n v="153.78"/>
    <x v="1"/>
    <s v="No"/>
    <m/>
  </r>
  <r>
    <s v="CUST0470"/>
    <x v="120"/>
    <s v="1/25/2025"/>
    <x v="0"/>
    <n v="56"/>
    <x v="31"/>
    <x v="1"/>
    <s v="Female"/>
    <n v="1"/>
    <s v="Poor"/>
    <n v="6"/>
    <s v="300GB FUP Monthly Unlimited"/>
    <s v=" GHC 288 "/>
    <s v=" NGN 30,000 "/>
    <n v="6"/>
    <n v="180000"/>
    <s v="GHC 1,728"/>
    <x v="1"/>
    <n v="190.46"/>
    <x v="1"/>
    <s v="No"/>
    <m/>
  </r>
  <r>
    <s v="CUST0471"/>
    <x v="121"/>
    <s v="1/25/2025"/>
    <x v="0"/>
    <n v="57"/>
    <x v="8"/>
    <x v="0"/>
    <s v="Male"/>
    <n v="3"/>
    <s v="Good"/>
    <n v="46"/>
    <s v="25GB Monthly Plan"/>
    <s v=" GHC 86 "/>
    <s v=" NGN 9,000 "/>
    <n v="4"/>
    <n v="36000"/>
    <s v="GHC 346"/>
    <x v="1"/>
    <n v="51.96"/>
    <x v="2"/>
    <s v="No"/>
    <m/>
  </r>
  <r>
    <s v="CUST0471"/>
    <x v="121"/>
    <s v="1/25/2025"/>
    <x v="0"/>
    <n v="57"/>
    <x v="8"/>
    <x v="2"/>
    <s v="Male"/>
    <n v="3"/>
    <s v="Good"/>
    <n v="46"/>
    <s v="2.5GB 2-Day Plan"/>
    <s v=" GHC 9 "/>
    <s v=" NGN 900 "/>
    <n v="20"/>
    <n v="18000"/>
    <s v="GHC 173"/>
    <x v="1"/>
    <n v="40.909999999999997"/>
    <x v="0"/>
    <s v="No"/>
    <m/>
  </r>
  <r>
    <s v="CUST0475"/>
    <x v="122"/>
    <s v="1/25/2025"/>
    <x v="0"/>
    <n v="24"/>
    <x v="6"/>
    <x v="2"/>
    <s v="Male"/>
    <n v="2"/>
    <s v="Fair"/>
    <n v="26"/>
    <s v="16.5GB+10mins Monthly Plan"/>
    <s v=" GHC 62 "/>
    <s v=" NGN 6,500 "/>
    <n v="11"/>
    <n v="71500"/>
    <s v="GHC 686"/>
    <x v="3"/>
    <n v="191.5"/>
    <x v="1"/>
    <s v="No"/>
    <m/>
  </r>
  <r>
    <s v="CUST0475"/>
    <x v="122"/>
    <s v="1/25/2025"/>
    <x v="0"/>
    <n v="24"/>
    <x v="6"/>
    <x v="1"/>
    <s v="Male"/>
    <n v="2"/>
    <s v="Fair"/>
    <n v="26"/>
    <s v="300GB FUP Monthly Unlimited"/>
    <s v=" GHC 288 "/>
    <s v=" NGN 30,000 "/>
    <n v="15"/>
    <n v="450000"/>
    <s v="GHC 4,320"/>
    <x v="3"/>
    <n v="127.22"/>
    <x v="3"/>
    <s v="No"/>
    <m/>
  </r>
  <r>
    <s v="CUST0476"/>
    <x v="123"/>
    <s v="1/25/2025"/>
    <x v="0"/>
    <n v="47"/>
    <x v="21"/>
    <x v="0"/>
    <s v="Female"/>
    <n v="5"/>
    <s v="Excellent"/>
    <n v="14"/>
    <s v="165GB Monthly Plan"/>
    <s v=" GHC 336 "/>
    <s v=" NGN 35,000 "/>
    <n v="1"/>
    <n v="35000"/>
    <s v="GHC 336"/>
    <x v="2"/>
    <n v="1.35"/>
    <x v="0"/>
    <s v="No"/>
    <m/>
  </r>
  <r>
    <s v="CUST0476"/>
    <x v="123"/>
    <s v="1/25/2025"/>
    <x v="0"/>
    <n v="47"/>
    <x v="21"/>
    <x v="3"/>
    <s v="Female"/>
    <n v="5"/>
    <s v="Excellent"/>
    <n v="14"/>
    <s v="300GB FUP Monthly Unlimited"/>
    <s v=" GHC 288 "/>
    <s v=" NGN 30,000 "/>
    <n v="16"/>
    <n v="480000"/>
    <s v="GHC 4,608"/>
    <x v="2"/>
    <n v="82.93"/>
    <x v="2"/>
    <s v="No"/>
    <m/>
  </r>
  <r>
    <s v="CUST0476"/>
    <x v="123"/>
    <s v="1/25/2025"/>
    <x v="0"/>
    <n v="47"/>
    <x v="21"/>
    <x v="1"/>
    <s v="Female"/>
    <n v="5"/>
    <s v="Excellent"/>
    <n v="14"/>
    <s v="60GB Monthly Broadband Plan"/>
    <s v=" GHC 139 "/>
    <s v=" NGN 14,500 "/>
    <n v="3"/>
    <n v="43500"/>
    <s v="GHC 418"/>
    <x v="2"/>
    <n v="107.86"/>
    <x v="3"/>
    <s v="No"/>
    <m/>
  </r>
  <r>
    <s v="CUST0478"/>
    <x v="124"/>
    <s v="1/25/2025"/>
    <x v="0"/>
    <n v="75"/>
    <x v="2"/>
    <x v="3"/>
    <s v="Male"/>
    <n v="2"/>
    <s v="Fair"/>
    <n v="29"/>
    <s v="150GB FUP Monthly Unlimited"/>
    <s v=" GHC 192 "/>
    <s v=" NGN 20,000 "/>
    <n v="10"/>
    <n v="200000"/>
    <s v="GHC 1,920"/>
    <x v="1"/>
    <n v="163.35"/>
    <x v="1"/>
    <s v="No"/>
    <m/>
  </r>
  <r>
    <s v="CUST0478"/>
    <x v="124"/>
    <s v="1/25/2025"/>
    <x v="0"/>
    <n v="75"/>
    <x v="2"/>
    <x v="1"/>
    <s v="Male"/>
    <n v="2"/>
    <s v="Fair"/>
    <n v="29"/>
    <s v="150GB FUP Monthly Unlimited"/>
    <s v=" GHC 192 "/>
    <s v=" NGN 20,000 "/>
    <n v="16"/>
    <n v="320000"/>
    <s v="GHC 3,072"/>
    <x v="1"/>
    <n v="47.23"/>
    <x v="0"/>
    <s v="No"/>
    <m/>
  </r>
  <r>
    <s v="CUST0481"/>
    <x v="125"/>
    <s v="1/25/2025"/>
    <x v="0"/>
    <n v="57"/>
    <x v="0"/>
    <x v="1"/>
    <s v="Female"/>
    <n v="5"/>
    <s v="Excellent"/>
    <n v="18"/>
    <s v="150GB FUP Monthly Unlimited"/>
    <s v=" GHC 192 "/>
    <s v=" NGN 20,000 "/>
    <n v="14"/>
    <n v="280000"/>
    <s v="GHC 2,688"/>
    <x v="1"/>
    <n v="9.8699999999999992"/>
    <x v="0"/>
    <s v="No"/>
    <m/>
  </r>
  <r>
    <s v="CUST0481"/>
    <x v="125"/>
    <s v="1/25/2025"/>
    <x v="0"/>
    <n v="57"/>
    <x v="0"/>
    <x v="3"/>
    <s v="Female"/>
    <n v="5"/>
    <s v="Excellent"/>
    <n v="18"/>
    <s v="1.5TB Yearly Broadband Plan"/>
    <s v=" GHC 1,440 "/>
    <s v=" NGN 150,000 "/>
    <n v="13"/>
    <n v="1950000"/>
    <s v="GHC 18,720"/>
    <x v="1"/>
    <n v="63.59"/>
    <x v="2"/>
    <s v="No"/>
    <m/>
  </r>
  <r>
    <s v="CUST0484"/>
    <x v="126"/>
    <s v="1/25/2025"/>
    <x v="0"/>
    <n v="76"/>
    <x v="20"/>
    <x v="1"/>
    <s v="Female"/>
    <n v="3"/>
    <s v="Good"/>
    <n v="54"/>
    <s v="120GB Monthly Broadband Plan"/>
    <s v=" GHC 230 "/>
    <s v=" NGN 24,000 "/>
    <n v="4"/>
    <n v="96000"/>
    <s v="GHC 922"/>
    <x v="1"/>
    <n v="124.1"/>
    <x v="3"/>
    <s v="No"/>
    <m/>
  </r>
  <r>
    <s v="CUST0485"/>
    <x v="127"/>
    <s v="1/25/2025"/>
    <x v="0"/>
    <n v="31"/>
    <x v="25"/>
    <x v="1"/>
    <s v="Male"/>
    <n v="4"/>
    <s v="Very Good"/>
    <n v="59"/>
    <s v="60GB Monthly Broadband Plan"/>
    <s v=" GHC 139 "/>
    <s v=" NGN 14,500 "/>
    <n v="20"/>
    <n v="290000"/>
    <s v="GHC 2,784"/>
    <x v="0"/>
    <n v="11.43"/>
    <x v="0"/>
    <s v="No"/>
    <m/>
  </r>
  <r>
    <s v="CUST0485"/>
    <x v="127"/>
    <s v="1/25/2025"/>
    <x v="0"/>
    <n v="31"/>
    <x v="25"/>
    <x v="2"/>
    <s v="Male"/>
    <n v="4"/>
    <s v="Very Good"/>
    <n v="59"/>
    <s v="20GB Monthly Plan"/>
    <s v=" GHC 72 "/>
    <s v=" NGN 7,500 "/>
    <n v="2"/>
    <n v="15000"/>
    <s v="GHC 144"/>
    <x v="0"/>
    <n v="13.63"/>
    <x v="0"/>
    <s v="No"/>
    <m/>
  </r>
  <r>
    <s v="CUST0485"/>
    <x v="127"/>
    <s v="1/25/2025"/>
    <x v="0"/>
    <n v="31"/>
    <x v="25"/>
    <x v="3"/>
    <s v="Male"/>
    <n v="4"/>
    <s v="Very Good"/>
    <n v="59"/>
    <s v="30GB Monthly Broadband Plan"/>
    <s v=" GHC 86 "/>
    <s v=" NGN 9,000 "/>
    <n v="13"/>
    <n v="117000"/>
    <s v="GHC 1,123"/>
    <x v="0"/>
    <n v="59.34"/>
    <x v="2"/>
    <s v="No"/>
    <m/>
  </r>
  <r>
    <s v="CUST0486"/>
    <x v="128"/>
    <s v="1/25/2025"/>
    <x v="0"/>
    <n v="28"/>
    <x v="24"/>
    <x v="1"/>
    <s v="Male"/>
    <n v="4"/>
    <s v="Very Good"/>
    <n v="56"/>
    <s v="30GB Monthly Broadband Plan"/>
    <s v=" GHC 86 "/>
    <s v=" NGN 9,000 "/>
    <n v="11"/>
    <n v="99000"/>
    <s v="GHC 950"/>
    <x v="0"/>
    <n v="91.09"/>
    <x v="2"/>
    <s v="No"/>
    <m/>
  </r>
  <r>
    <s v="CUST0486"/>
    <x v="128"/>
    <s v="1/25/2025"/>
    <x v="0"/>
    <n v="28"/>
    <x v="24"/>
    <x v="0"/>
    <s v="Male"/>
    <n v="4"/>
    <s v="Very Good"/>
    <n v="56"/>
    <s v="10GB+10mins Monthly Plan"/>
    <s v=" GHC 43 "/>
    <s v=" NGN 4,500 "/>
    <n v="1"/>
    <n v="4500"/>
    <s v="GHC 43"/>
    <x v="0"/>
    <n v="22.05"/>
    <x v="0"/>
    <s v="No"/>
    <m/>
  </r>
  <r>
    <s v="CUST0487"/>
    <x v="129"/>
    <s v="1/25/2025"/>
    <x v="0"/>
    <n v="40"/>
    <x v="16"/>
    <x v="0"/>
    <s v="Female"/>
    <n v="4"/>
    <s v="Very Good"/>
    <n v="23"/>
    <s v="10GB+10mins Monthly Plan"/>
    <s v=" GHC 43 "/>
    <s v=" NGN 4,500 "/>
    <n v="2"/>
    <n v="9000"/>
    <s v="GHC 86"/>
    <x v="4"/>
    <n v="159.51"/>
    <x v="1"/>
    <s v="No"/>
    <m/>
  </r>
  <r>
    <s v="CUST0487"/>
    <x v="129"/>
    <s v="1/25/2025"/>
    <x v="0"/>
    <n v="40"/>
    <x v="16"/>
    <x v="1"/>
    <s v="Female"/>
    <n v="4"/>
    <s v="Very Good"/>
    <n v="23"/>
    <s v="150GB FUP Monthly Unlimited"/>
    <s v=" GHC 192 "/>
    <s v=" NGN 20,000 "/>
    <n v="14"/>
    <n v="280000"/>
    <s v="GHC 2,688"/>
    <x v="4"/>
    <n v="62.68"/>
    <x v="2"/>
    <s v="No"/>
    <m/>
  </r>
  <r>
    <s v="CUST0488"/>
    <x v="130"/>
    <s v="1/25/2025"/>
    <x v="0"/>
    <n v="61"/>
    <x v="6"/>
    <x v="3"/>
    <s v="Male"/>
    <n v="3"/>
    <s v="Good"/>
    <n v="10"/>
    <s v="300GB FUP Monthly Unlimited"/>
    <s v=" GHC 288 "/>
    <s v=" NGN 30,000 "/>
    <n v="17"/>
    <n v="510000"/>
    <s v="GHC 4,896"/>
    <x v="1"/>
    <n v="11.93"/>
    <x v="0"/>
    <s v="No"/>
    <m/>
  </r>
  <r>
    <s v="CUST0488"/>
    <x v="130"/>
    <s v="1/25/2025"/>
    <x v="0"/>
    <n v="61"/>
    <x v="6"/>
    <x v="1"/>
    <s v="Male"/>
    <n v="3"/>
    <s v="Good"/>
    <n v="10"/>
    <s v="120GB Monthly Broadband Plan"/>
    <s v=" GHC 230 "/>
    <s v=" NGN 24,000 "/>
    <n v="14"/>
    <n v="336000"/>
    <s v="GHC 3,226"/>
    <x v="1"/>
    <n v="171.81"/>
    <x v="1"/>
    <s v="No"/>
    <m/>
  </r>
  <r>
    <s v="CUST0489"/>
    <x v="131"/>
    <s v="1/25/2025"/>
    <x v="0"/>
    <n v="41"/>
    <x v="29"/>
    <x v="2"/>
    <s v="Male"/>
    <n v="3"/>
    <s v="Good"/>
    <n v="51"/>
    <s v="7GB Monthly Plan"/>
    <s v=" GHC 34 "/>
    <s v=" NGN 3,500 "/>
    <n v="14"/>
    <n v="49000"/>
    <s v="GHC 470"/>
    <x v="4"/>
    <n v="123.41"/>
    <x v="3"/>
    <s v="Yes"/>
    <s v="Fast Data Consumption"/>
  </r>
  <r>
    <s v="CUST0489"/>
    <x v="131"/>
    <s v="1/25/2025"/>
    <x v="0"/>
    <n v="41"/>
    <x v="29"/>
    <x v="3"/>
    <s v="Male"/>
    <n v="3"/>
    <s v="Good"/>
    <n v="51"/>
    <s v="200GB Monthly Broadband Plan"/>
    <s v=" GHC 240 "/>
    <s v=" NGN 25,000 "/>
    <n v="15"/>
    <n v="375000"/>
    <s v="GHC 3,600"/>
    <x v="4"/>
    <n v="32.869999999999997"/>
    <x v="0"/>
    <s v="Yes"/>
    <s v="Fast Data Consumption"/>
  </r>
  <r>
    <s v="CUST0489"/>
    <x v="131"/>
    <s v="1/25/2025"/>
    <x v="0"/>
    <n v="41"/>
    <x v="29"/>
    <x v="0"/>
    <s v="Male"/>
    <n v="3"/>
    <s v="Good"/>
    <n v="51"/>
    <s v="65GB Monthly Plan"/>
    <s v=" GHC 154 "/>
    <s v=" NGN 16,000 "/>
    <n v="1"/>
    <n v="16000"/>
    <s v="GHC 154"/>
    <x v="4"/>
    <n v="99.44"/>
    <x v="2"/>
    <s v="Yes"/>
    <s v="Fast Data Consumption"/>
  </r>
  <r>
    <s v="CUST0490"/>
    <x v="132"/>
    <s v="1/25/2025"/>
    <x v="0"/>
    <n v="45"/>
    <x v="12"/>
    <x v="0"/>
    <s v="Male"/>
    <n v="3"/>
    <s v="Good"/>
    <n v="16"/>
    <s v="10GB+10mins Monthly Plan"/>
    <s v=" GHC 43 "/>
    <s v=" NGN 4,500 "/>
    <n v="1"/>
    <n v="4500"/>
    <s v="GHC 43"/>
    <x v="4"/>
    <n v="165.3"/>
    <x v="1"/>
    <s v="No"/>
    <m/>
  </r>
  <r>
    <s v="CUST0490"/>
    <x v="132"/>
    <s v="1/25/2025"/>
    <x v="0"/>
    <n v="45"/>
    <x v="12"/>
    <x v="2"/>
    <s v="Male"/>
    <n v="3"/>
    <s v="Good"/>
    <n v="16"/>
    <s v="7GB Monthly Plan"/>
    <s v=" GHC 34 "/>
    <s v=" NGN 3,500 "/>
    <n v="12"/>
    <n v="42000"/>
    <s v="GHC 403"/>
    <x v="4"/>
    <n v="2.4700000000000002"/>
    <x v="0"/>
    <s v="No"/>
    <m/>
  </r>
  <r>
    <s v="CUST0496"/>
    <x v="133"/>
    <s v="1/25/2025"/>
    <x v="0"/>
    <n v="76"/>
    <x v="13"/>
    <x v="0"/>
    <s v="Female"/>
    <n v="2"/>
    <s v="Fair"/>
    <n v="41"/>
    <s v="10GB+10mins Monthly Plan"/>
    <s v=" GHC 43 "/>
    <s v=" NGN 4,500 "/>
    <n v="13"/>
    <n v="58500"/>
    <s v="GHC 562"/>
    <x v="1"/>
    <n v="61.55"/>
    <x v="2"/>
    <s v="Yes"/>
    <s v="Poor Customer Service"/>
  </r>
  <r>
    <s v="CUST0496"/>
    <x v="133"/>
    <s v="1/25/2025"/>
    <x v="0"/>
    <n v="76"/>
    <x v="13"/>
    <x v="2"/>
    <s v="Female"/>
    <n v="2"/>
    <s v="Fair"/>
    <n v="41"/>
    <s v="1.5GB 2-Day Plan"/>
    <s v=" GHC 6 "/>
    <s v=" NGN 600 "/>
    <n v="12"/>
    <n v="7200"/>
    <s v="GHC 69"/>
    <x v="1"/>
    <n v="187.13"/>
    <x v="1"/>
    <s v="Yes"/>
    <s v="Poor Customer Service"/>
  </r>
  <r>
    <s v="CUST0497"/>
    <x v="134"/>
    <s v="1/25/2025"/>
    <x v="0"/>
    <n v="26"/>
    <x v="16"/>
    <x v="1"/>
    <s v="Male"/>
    <n v="5"/>
    <s v="Excellent"/>
    <n v="19"/>
    <s v="60GB Monthly Broadband Plan"/>
    <s v=" GHC 139 "/>
    <s v=" NGN 14,500 "/>
    <n v="14"/>
    <n v="203000"/>
    <s v="GHC 1,949"/>
    <x v="0"/>
    <n v="90.5"/>
    <x v="2"/>
    <s v="No"/>
    <m/>
  </r>
  <r>
    <s v="CUST0497"/>
    <x v="134"/>
    <s v="1/25/2025"/>
    <x v="0"/>
    <n v="26"/>
    <x v="16"/>
    <x v="0"/>
    <s v="Male"/>
    <n v="5"/>
    <s v="Excellent"/>
    <n v="19"/>
    <s v="165GB Monthly Plan"/>
    <s v=" GHC 336 "/>
    <s v=" NGN 35,000 "/>
    <n v="16"/>
    <n v="560000"/>
    <s v="GHC 5,376"/>
    <x v="0"/>
    <n v="73.819999999999993"/>
    <x v="2"/>
    <s v="No"/>
    <m/>
  </r>
  <r>
    <s v="CUST0497"/>
    <x v="134"/>
    <s v="1/25/2025"/>
    <x v="0"/>
    <n v="26"/>
    <x v="16"/>
    <x v="3"/>
    <s v="Male"/>
    <n v="5"/>
    <s v="Excellent"/>
    <n v="19"/>
    <s v="200GB Monthly Broadband Plan"/>
    <s v=" GHC 240 "/>
    <s v=" NGN 25,000 "/>
    <n v="1"/>
    <n v="25000"/>
    <s v="GHC 240"/>
    <x v="0"/>
    <n v="54.97"/>
    <x v="2"/>
    <s v="No"/>
    <m/>
  </r>
  <r>
    <s v="CUST0498"/>
    <x v="135"/>
    <s v="1/25/2025"/>
    <x v="0"/>
    <n v="72"/>
    <x v="15"/>
    <x v="1"/>
    <s v="Female"/>
    <n v="3"/>
    <s v="Good"/>
    <n v="42"/>
    <s v="150GB FUP Monthly Unlimited"/>
    <s v=" GHC 192 "/>
    <s v=" NGN 20,000 "/>
    <n v="3"/>
    <n v="60000"/>
    <s v="GHC 576"/>
    <x v="1"/>
    <n v="20.13"/>
    <x v="0"/>
    <s v="No"/>
    <m/>
  </r>
  <r>
    <s v="CUST0498"/>
    <x v="135"/>
    <s v="1/25/2025"/>
    <x v="0"/>
    <n v="72"/>
    <x v="15"/>
    <x v="0"/>
    <s v="Female"/>
    <n v="3"/>
    <s v="Good"/>
    <n v="42"/>
    <s v="25GB Monthly Plan"/>
    <s v=" GHC 86 "/>
    <s v=" NGN 9,000 "/>
    <n v="7"/>
    <n v="63000"/>
    <s v="GHC 605"/>
    <x v="1"/>
    <n v="8.14"/>
    <x v="0"/>
    <s v="No"/>
    <m/>
  </r>
  <r>
    <s v="CUST0006"/>
    <x v="136"/>
    <s v="2/25/2025"/>
    <x v="1"/>
    <n v="74"/>
    <x v="10"/>
    <x v="2"/>
    <s v="Female"/>
    <n v="5"/>
    <s v="Excellent"/>
    <n v="9"/>
    <s v="7GB Monthly Plan"/>
    <s v=" GHC 34 "/>
    <s v=" NGN 3,500 "/>
    <n v="5"/>
    <n v="17500"/>
    <s v="GHC 168"/>
    <x v="1"/>
    <n v="44.25"/>
    <x v="0"/>
    <s v="No"/>
    <m/>
  </r>
  <r>
    <s v="CUST0006"/>
    <x v="136"/>
    <s v="2/25/2025"/>
    <x v="1"/>
    <n v="74"/>
    <x v="10"/>
    <x v="3"/>
    <s v="Female"/>
    <n v="5"/>
    <s v="Excellent"/>
    <n v="9"/>
    <s v="1.5TB Yearly Broadband Plan"/>
    <s v=" GHC 1,440 "/>
    <s v=" NGN 150,000 "/>
    <n v="2"/>
    <n v="300000"/>
    <s v="GHC 2,880"/>
    <x v="1"/>
    <n v="18.64"/>
    <x v="0"/>
    <s v="No"/>
    <m/>
  </r>
  <r>
    <s v="CUST0006"/>
    <x v="136"/>
    <s v="2/25/2025"/>
    <x v="1"/>
    <n v="74"/>
    <x v="10"/>
    <x v="0"/>
    <s v="Female"/>
    <n v="5"/>
    <s v="Excellent"/>
    <n v="9"/>
    <s v="65GB Monthly Plan"/>
    <s v=" GHC 154 "/>
    <s v=" NGN 16,000 "/>
    <n v="6"/>
    <n v="96000"/>
    <s v="GHC 922"/>
    <x v="1"/>
    <n v="30.99"/>
    <x v="0"/>
    <s v="No"/>
    <m/>
  </r>
  <r>
    <s v="CUST0011"/>
    <x v="137"/>
    <s v="2/25/2025"/>
    <x v="1"/>
    <n v="72"/>
    <x v="19"/>
    <x v="0"/>
    <s v="Female"/>
    <n v="2"/>
    <s v="Fair"/>
    <n v="8"/>
    <s v="65GB Monthly Plan"/>
    <s v=" GHC 154 "/>
    <s v=" NGN 16,000 "/>
    <n v="2"/>
    <n v="32000"/>
    <s v="GHC 307"/>
    <x v="1"/>
    <n v="14.66"/>
    <x v="0"/>
    <s v="Yes"/>
    <s v="Poor Network"/>
  </r>
  <r>
    <s v="CUST0011"/>
    <x v="137"/>
    <s v="2/25/2025"/>
    <x v="1"/>
    <n v="72"/>
    <x v="19"/>
    <x v="3"/>
    <s v="Female"/>
    <n v="2"/>
    <s v="Fair"/>
    <n v="8"/>
    <s v="60GB Monthly Broadband Plan"/>
    <s v=" GHC 139 "/>
    <s v=" NGN 14,500 "/>
    <n v="2"/>
    <n v="29000"/>
    <s v="GHC 278"/>
    <x v="1"/>
    <n v="13.95"/>
    <x v="0"/>
    <s v="Yes"/>
    <s v="Poor Network"/>
  </r>
  <r>
    <s v="CUST0011"/>
    <x v="137"/>
    <s v="2/25/2025"/>
    <x v="1"/>
    <n v="72"/>
    <x v="19"/>
    <x v="1"/>
    <s v="Female"/>
    <n v="2"/>
    <s v="Fair"/>
    <n v="8"/>
    <s v="300GB FUP Monthly Unlimited"/>
    <s v=" GHC 288 "/>
    <s v=" NGN 30,000 "/>
    <n v="8"/>
    <n v="240000"/>
    <s v="GHC 2,304"/>
    <x v="1"/>
    <n v="14.64"/>
    <x v="0"/>
    <s v="Yes"/>
    <s v="Poor Network"/>
  </r>
  <r>
    <s v="CUST0014"/>
    <x v="138"/>
    <s v="2/25/2025"/>
    <x v="1"/>
    <n v="22"/>
    <x v="32"/>
    <x v="0"/>
    <s v="Male"/>
    <n v="2"/>
    <s v="Fair"/>
    <n v="6"/>
    <s v="65GB Monthly Plan"/>
    <s v=" GHC 154 "/>
    <s v=" NGN 16,000 "/>
    <n v="1"/>
    <n v="16000"/>
    <s v="GHC 154"/>
    <x v="3"/>
    <n v="33.35"/>
    <x v="0"/>
    <s v="No"/>
    <m/>
  </r>
  <r>
    <s v="CUST0014"/>
    <x v="138"/>
    <s v="2/25/2025"/>
    <x v="1"/>
    <n v="22"/>
    <x v="32"/>
    <x v="2"/>
    <s v="Male"/>
    <n v="2"/>
    <s v="Fair"/>
    <n v="6"/>
    <s v="20GB Monthly Plan"/>
    <s v=" GHC 72 "/>
    <s v=" NGN 7,500 "/>
    <n v="15"/>
    <n v="112500"/>
    <s v="GHC 1,080"/>
    <x v="3"/>
    <n v="53.41"/>
    <x v="2"/>
    <s v="No"/>
    <m/>
  </r>
  <r>
    <s v="CUST0016"/>
    <x v="139"/>
    <s v="2/25/2025"/>
    <x v="1"/>
    <n v="46"/>
    <x v="3"/>
    <x v="1"/>
    <s v="Male"/>
    <n v="5"/>
    <s v="Excellent"/>
    <n v="57"/>
    <s v="300GB FUP Monthly Unlimited"/>
    <s v=" GHC 288 "/>
    <s v=" NGN 30,000 "/>
    <n v="11"/>
    <n v="330000"/>
    <s v="GHC 3,168"/>
    <x v="2"/>
    <n v="41.25"/>
    <x v="0"/>
    <s v="No"/>
    <m/>
  </r>
  <r>
    <s v="CUST0016"/>
    <x v="139"/>
    <s v="2/25/2025"/>
    <x v="1"/>
    <n v="46"/>
    <x v="3"/>
    <x v="0"/>
    <s v="Male"/>
    <n v="5"/>
    <s v="Excellent"/>
    <n v="57"/>
    <s v="10GB+10mins Monthly Plan"/>
    <s v=" GHC 43 "/>
    <s v=" NGN 4,500 "/>
    <n v="5"/>
    <n v="22500"/>
    <s v="GHC 216"/>
    <x v="2"/>
    <n v="53.49"/>
    <x v="2"/>
    <s v="No"/>
    <m/>
  </r>
  <r>
    <s v="CUST0016"/>
    <x v="139"/>
    <s v="2/25/2025"/>
    <x v="1"/>
    <n v="46"/>
    <x v="3"/>
    <x v="3"/>
    <s v="Male"/>
    <n v="5"/>
    <s v="Excellent"/>
    <n v="57"/>
    <s v="120GB Monthly Broadband Plan"/>
    <s v=" GHC 230 "/>
    <s v=" NGN 24,000 "/>
    <n v="3"/>
    <n v="72000"/>
    <s v="GHC 691"/>
    <x v="2"/>
    <n v="91.72"/>
    <x v="2"/>
    <s v="No"/>
    <m/>
  </r>
  <r>
    <s v="CUST0017"/>
    <x v="140"/>
    <s v="2/25/2025"/>
    <x v="1"/>
    <n v="74"/>
    <x v="33"/>
    <x v="0"/>
    <s v="Male"/>
    <n v="5"/>
    <s v="Excellent"/>
    <n v="35"/>
    <s v="25GB Monthly Plan"/>
    <s v=" GHC 86 "/>
    <s v=" NGN 9,000 "/>
    <n v="15"/>
    <n v="135000"/>
    <s v="GHC 1,296"/>
    <x v="1"/>
    <n v="57.35"/>
    <x v="2"/>
    <s v="Yes"/>
    <s v="Costly Data Plans"/>
  </r>
  <r>
    <s v="CUST0022"/>
    <x v="141"/>
    <s v="2/25/2025"/>
    <x v="1"/>
    <n v="58"/>
    <x v="24"/>
    <x v="2"/>
    <s v="Male"/>
    <n v="1"/>
    <s v="Poor"/>
    <n v="18"/>
    <s v="500MB Daily Plan"/>
    <s v=" GHC 3 "/>
    <s v=" NGN 350 "/>
    <n v="15"/>
    <n v="5250"/>
    <s v="GHC 50"/>
    <x v="1"/>
    <n v="40.31"/>
    <x v="0"/>
    <s v="No"/>
    <m/>
  </r>
  <r>
    <s v="CUST0023"/>
    <x v="142"/>
    <s v="2/25/2025"/>
    <x v="1"/>
    <n v="55"/>
    <x v="15"/>
    <x v="3"/>
    <s v="Male"/>
    <n v="4"/>
    <s v="Very Good"/>
    <n v="2"/>
    <s v="200GB Monthly Broadband Plan"/>
    <s v=" GHC 240 "/>
    <s v=" NGN 25,000 "/>
    <n v="13"/>
    <n v="325000"/>
    <s v="GHC 3,120"/>
    <x v="2"/>
    <n v="128.47999999999999"/>
    <x v="3"/>
    <s v="No"/>
    <m/>
  </r>
  <r>
    <s v="CUST0029"/>
    <x v="143"/>
    <s v="2/25/2025"/>
    <x v="1"/>
    <n v="44"/>
    <x v="8"/>
    <x v="3"/>
    <s v="Female"/>
    <n v="1"/>
    <s v="Poor"/>
    <n v="4"/>
    <s v="450GB 3-Month Broadband Plan"/>
    <s v=" GHC 720 "/>
    <s v=" NGN 75,000 "/>
    <n v="18"/>
    <n v="1350000"/>
    <s v="GHC 12,960"/>
    <x v="4"/>
    <n v="166.2"/>
    <x v="1"/>
    <s v="No"/>
    <m/>
  </r>
  <r>
    <s v="CUST0029"/>
    <x v="143"/>
    <s v="2/25/2025"/>
    <x v="1"/>
    <n v="44"/>
    <x v="8"/>
    <x v="0"/>
    <s v="Female"/>
    <n v="1"/>
    <s v="Poor"/>
    <n v="4"/>
    <s v="165GB Monthly Plan"/>
    <s v=" GHC 336 "/>
    <s v=" NGN 35,000 "/>
    <n v="16"/>
    <n v="560000"/>
    <s v="GHC 5,376"/>
    <x v="4"/>
    <n v="179.49"/>
    <x v="1"/>
    <s v="No"/>
    <m/>
  </r>
  <r>
    <s v="CUST0031"/>
    <x v="144"/>
    <s v="2/25/2025"/>
    <x v="1"/>
    <n v="69"/>
    <x v="24"/>
    <x v="3"/>
    <s v="Female"/>
    <n v="4"/>
    <s v="Very Good"/>
    <n v="35"/>
    <s v="450GB 3-Month Broadband Plan"/>
    <s v=" GHC 720 "/>
    <s v=" NGN 75,000 "/>
    <n v="12"/>
    <n v="900000"/>
    <s v="GHC 8,640"/>
    <x v="1"/>
    <n v="95.66"/>
    <x v="2"/>
    <s v="Yes"/>
    <s v="Better Offers from Competitors"/>
  </r>
  <r>
    <s v="CUST0032"/>
    <x v="145"/>
    <s v="2/25/2025"/>
    <x v="1"/>
    <n v="65"/>
    <x v="24"/>
    <x v="2"/>
    <s v="Male"/>
    <n v="3"/>
    <s v="Good"/>
    <n v="32"/>
    <s v="7GB Monthly Plan"/>
    <s v=" GHC 34 "/>
    <s v=" NGN 3,500 "/>
    <n v="13"/>
    <n v="45500"/>
    <s v="GHC 437"/>
    <x v="1"/>
    <n v="133.94"/>
    <x v="3"/>
    <s v="No"/>
    <m/>
  </r>
  <r>
    <s v="CUST0033"/>
    <x v="146"/>
    <s v="2/25/2025"/>
    <x v="1"/>
    <n v="75"/>
    <x v="16"/>
    <x v="1"/>
    <s v="Male"/>
    <n v="5"/>
    <s v="Excellent"/>
    <n v="59"/>
    <s v="60GB Monthly Broadband Plan"/>
    <s v=" GHC 139 "/>
    <s v=" NGN 14,500 "/>
    <n v="15"/>
    <n v="217500"/>
    <s v="GHC 2,088"/>
    <x v="1"/>
    <n v="27.57"/>
    <x v="0"/>
    <s v="No"/>
    <m/>
  </r>
  <r>
    <s v="CUST0034"/>
    <x v="147"/>
    <s v="2/25/2025"/>
    <x v="1"/>
    <n v="22"/>
    <x v="14"/>
    <x v="3"/>
    <s v="Female"/>
    <n v="4"/>
    <s v="Very Good"/>
    <n v="21"/>
    <s v="120GB Monthly Broadband Plan"/>
    <s v=" GHC 230 "/>
    <s v=" NGN 24,000 "/>
    <n v="16"/>
    <n v="384000"/>
    <s v="GHC 3,686"/>
    <x v="3"/>
    <n v="167.06"/>
    <x v="1"/>
    <s v="No"/>
    <m/>
  </r>
  <r>
    <s v="CUST0034"/>
    <x v="147"/>
    <s v="2/25/2025"/>
    <x v="1"/>
    <n v="22"/>
    <x v="14"/>
    <x v="2"/>
    <s v="Female"/>
    <n v="4"/>
    <s v="Very Good"/>
    <n v="21"/>
    <s v="65GB Monthly Plan"/>
    <s v=" GHC 154 "/>
    <s v=" NGN 16,000 "/>
    <n v="2"/>
    <n v="32000"/>
    <s v="GHC 307"/>
    <x v="3"/>
    <n v="149.93"/>
    <x v="3"/>
    <s v="No"/>
    <m/>
  </r>
  <r>
    <s v="CUST0038"/>
    <x v="148"/>
    <s v="2/25/2025"/>
    <x v="1"/>
    <n v="50"/>
    <x v="32"/>
    <x v="1"/>
    <s v="Female"/>
    <n v="5"/>
    <s v="Excellent"/>
    <n v="30"/>
    <s v="300GB FUP Monthly Unlimited"/>
    <s v=" GHC 288 "/>
    <s v=" NGN 30,000 "/>
    <n v="8"/>
    <n v="240000"/>
    <s v="GHC 2,304"/>
    <x v="2"/>
    <n v="176.39"/>
    <x v="1"/>
    <s v="Yes"/>
    <s v="Better Offers from Competitors"/>
  </r>
  <r>
    <s v="CUST0040"/>
    <x v="149"/>
    <s v="2/25/2025"/>
    <x v="1"/>
    <n v="46"/>
    <x v="24"/>
    <x v="2"/>
    <s v="Female"/>
    <n v="4"/>
    <s v="Very Good"/>
    <n v="36"/>
    <s v="3.2GB 2-Day Plan"/>
    <s v=" GHC 10 "/>
    <s v=" NGN 1,000 "/>
    <n v="13"/>
    <n v="13000"/>
    <s v="GHC 125"/>
    <x v="2"/>
    <n v="59.2"/>
    <x v="2"/>
    <s v="No"/>
    <m/>
  </r>
  <r>
    <s v="CUST0040"/>
    <x v="149"/>
    <s v="2/25/2025"/>
    <x v="1"/>
    <n v="46"/>
    <x v="24"/>
    <x v="1"/>
    <s v="Female"/>
    <n v="4"/>
    <s v="Very Good"/>
    <n v="36"/>
    <s v="150GB FUP Monthly Unlimited"/>
    <s v=" GHC 192 "/>
    <s v=" NGN 20,000 "/>
    <n v="19"/>
    <n v="380000"/>
    <s v="GHC 3,648"/>
    <x v="2"/>
    <n v="61.59"/>
    <x v="2"/>
    <s v="No"/>
    <m/>
  </r>
  <r>
    <s v="CUST0047"/>
    <x v="150"/>
    <s v="2/25/2025"/>
    <x v="1"/>
    <n v="70"/>
    <x v="26"/>
    <x v="1"/>
    <s v="Male"/>
    <n v="3"/>
    <s v="Good"/>
    <n v="42"/>
    <s v="150GB FUP Monthly Unlimited"/>
    <s v=" GHC 192 "/>
    <s v=" NGN 20,000 "/>
    <n v="20"/>
    <n v="400000"/>
    <s v="GHC 3,840"/>
    <x v="1"/>
    <n v="158.63"/>
    <x v="1"/>
    <s v="No"/>
    <m/>
  </r>
  <r>
    <s v="CUST0049"/>
    <x v="151"/>
    <s v="2/25/2025"/>
    <x v="1"/>
    <n v="21"/>
    <x v="8"/>
    <x v="2"/>
    <s v="Female"/>
    <n v="3"/>
    <s v="Good"/>
    <n v="34"/>
    <s v="12.5GB Monthly Plan"/>
    <s v=" GHC 53 "/>
    <s v=" NGN 5,500 "/>
    <n v="11"/>
    <n v="60500"/>
    <s v="GHC 581"/>
    <x v="3"/>
    <n v="69.92"/>
    <x v="2"/>
    <s v="Yes"/>
    <s v="Relocation"/>
  </r>
  <r>
    <s v="CUST0049"/>
    <x v="151"/>
    <s v="2/25/2025"/>
    <x v="1"/>
    <n v="21"/>
    <x v="8"/>
    <x v="1"/>
    <s v="Female"/>
    <n v="3"/>
    <s v="Good"/>
    <n v="34"/>
    <s v="300GB FUP Monthly Unlimited"/>
    <s v=" GHC 288 "/>
    <s v=" NGN 30,000 "/>
    <n v="6"/>
    <n v="180000"/>
    <s v="GHC 1,728"/>
    <x v="3"/>
    <n v="134.19"/>
    <x v="3"/>
    <s v="Yes"/>
    <s v="Relocation"/>
  </r>
  <r>
    <s v="CUST0050"/>
    <x v="152"/>
    <s v="2/25/2025"/>
    <x v="1"/>
    <n v="68"/>
    <x v="7"/>
    <x v="3"/>
    <s v="Female"/>
    <n v="5"/>
    <s v="Excellent"/>
    <n v="43"/>
    <s v="150GB FUP Monthly Unlimited"/>
    <s v=" GHC 192 "/>
    <s v=" NGN 20,000 "/>
    <n v="13"/>
    <n v="260000"/>
    <s v="GHC 2,496"/>
    <x v="1"/>
    <n v="194.05"/>
    <x v="1"/>
    <s v="Yes"/>
    <s v="Poor Network"/>
  </r>
  <r>
    <s v="CUST0050"/>
    <x v="152"/>
    <s v="2/25/2025"/>
    <x v="1"/>
    <n v="68"/>
    <x v="7"/>
    <x v="0"/>
    <s v="Female"/>
    <n v="5"/>
    <s v="Excellent"/>
    <n v="43"/>
    <s v="65GB Monthly Plan"/>
    <s v=" GHC 154 "/>
    <s v=" NGN 16,000 "/>
    <n v="18"/>
    <n v="288000"/>
    <s v="GHC 2,765"/>
    <x v="1"/>
    <n v="131.69999999999999"/>
    <x v="3"/>
    <s v="Yes"/>
    <s v="Poor Network"/>
  </r>
  <r>
    <s v="CUST0052"/>
    <x v="153"/>
    <s v="2/25/2025"/>
    <x v="1"/>
    <n v="36"/>
    <x v="6"/>
    <x v="2"/>
    <s v="Male"/>
    <n v="1"/>
    <s v="Poor"/>
    <n v="36"/>
    <s v="3.2GB 2-Day Plan"/>
    <s v=" GHC 10 "/>
    <s v=" NGN 1,000 "/>
    <n v="5"/>
    <n v="5000"/>
    <s v="GHC 48"/>
    <x v="4"/>
    <n v="129.72"/>
    <x v="3"/>
    <s v="Yes"/>
    <s v="Better Offers from Competitors"/>
  </r>
  <r>
    <s v="CUST0053"/>
    <x v="154"/>
    <s v="2/25/2025"/>
    <x v="1"/>
    <n v="53"/>
    <x v="22"/>
    <x v="2"/>
    <s v="Female"/>
    <n v="4"/>
    <s v="Very Good"/>
    <n v="27"/>
    <s v="500MB Daily Plan"/>
    <s v=" GHC 3 "/>
    <s v=" NGN 350 "/>
    <n v="17"/>
    <n v="5950"/>
    <s v="GHC 57"/>
    <x v="2"/>
    <n v="184.41"/>
    <x v="1"/>
    <s v="Yes"/>
    <s v="Relocation"/>
  </r>
  <r>
    <s v="CUST0056"/>
    <x v="155"/>
    <s v="2/25/2025"/>
    <x v="1"/>
    <n v="28"/>
    <x v="11"/>
    <x v="2"/>
    <s v="Male"/>
    <n v="1"/>
    <s v="Poor"/>
    <n v="34"/>
    <s v="165GB Monthly Plan"/>
    <s v=" GHC 336 "/>
    <s v=" NGN 35,000 "/>
    <n v="9"/>
    <n v="315000"/>
    <s v="GHC 3,024"/>
    <x v="0"/>
    <n v="156.41"/>
    <x v="1"/>
    <s v="No"/>
    <m/>
  </r>
  <r>
    <s v="CUST0056"/>
    <x v="155"/>
    <s v="2/25/2025"/>
    <x v="1"/>
    <n v="28"/>
    <x v="11"/>
    <x v="1"/>
    <s v="Male"/>
    <n v="1"/>
    <s v="Poor"/>
    <n v="34"/>
    <s v="300GB FUP Monthly Unlimited"/>
    <s v=" GHC 288 "/>
    <s v=" NGN 30,000 "/>
    <n v="13"/>
    <n v="390000"/>
    <s v="GHC 3,744"/>
    <x v="0"/>
    <n v="124.84"/>
    <x v="3"/>
    <s v="No"/>
    <m/>
  </r>
  <r>
    <s v="CUST0057"/>
    <x v="156"/>
    <s v="2/25/2025"/>
    <x v="1"/>
    <n v="58"/>
    <x v="32"/>
    <x v="3"/>
    <s v="Female"/>
    <n v="5"/>
    <s v="Excellent"/>
    <n v="21"/>
    <s v="60GB Monthly Broadband Plan"/>
    <s v=" GHC 139 "/>
    <s v=" NGN 14,500 "/>
    <n v="14"/>
    <n v="203000"/>
    <s v="GHC 1,949"/>
    <x v="1"/>
    <n v="149.47999999999999"/>
    <x v="3"/>
    <s v="Yes"/>
    <s v="Poor Network"/>
  </r>
  <r>
    <s v="CUST0065"/>
    <x v="157"/>
    <s v="2/25/2025"/>
    <x v="1"/>
    <n v="75"/>
    <x v="6"/>
    <x v="2"/>
    <s v="Female"/>
    <n v="1"/>
    <s v="Poor"/>
    <n v="8"/>
    <s v="3.2GB 2-Day Plan"/>
    <s v=" GHC 10 "/>
    <s v=" NGN 1,000 "/>
    <n v="18"/>
    <n v="18000"/>
    <s v="GHC 173"/>
    <x v="1"/>
    <n v="47.34"/>
    <x v="0"/>
    <s v="No"/>
    <m/>
  </r>
  <r>
    <s v="CUST0065"/>
    <x v="157"/>
    <s v="2/25/2025"/>
    <x v="1"/>
    <n v="75"/>
    <x v="6"/>
    <x v="1"/>
    <s v="Female"/>
    <n v="1"/>
    <s v="Poor"/>
    <n v="8"/>
    <s v="150GB FUP Monthly Unlimited"/>
    <s v=" GHC 192 "/>
    <s v=" NGN 20,000 "/>
    <n v="12"/>
    <n v="240000"/>
    <s v="GHC 2,304"/>
    <x v="1"/>
    <n v="78.03"/>
    <x v="2"/>
    <s v="No"/>
    <m/>
  </r>
  <r>
    <s v="CUST0067"/>
    <x v="158"/>
    <s v="2/25/2025"/>
    <x v="1"/>
    <n v="61"/>
    <x v="1"/>
    <x v="1"/>
    <s v="Female"/>
    <n v="1"/>
    <s v="Poor"/>
    <n v="18"/>
    <s v="150GB FUP Monthly Unlimited"/>
    <s v=" GHC 192 "/>
    <s v=" NGN 20,000 "/>
    <n v="20"/>
    <n v="400000"/>
    <s v="GHC 3,840"/>
    <x v="1"/>
    <n v="128.52000000000001"/>
    <x v="3"/>
    <s v="No"/>
    <m/>
  </r>
  <r>
    <s v="CUST0067"/>
    <x v="158"/>
    <s v="2/25/2025"/>
    <x v="1"/>
    <n v="61"/>
    <x v="1"/>
    <x v="3"/>
    <s v="Female"/>
    <n v="1"/>
    <s v="Poor"/>
    <n v="18"/>
    <s v="30GB Monthly Broadband Plan"/>
    <s v=" GHC 86 "/>
    <s v=" NGN 9,000 "/>
    <n v="11"/>
    <n v="99000"/>
    <s v="GHC 950"/>
    <x v="1"/>
    <n v="10.59"/>
    <x v="0"/>
    <s v="No"/>
    <m/>
  </r>
  <r>
    <s v="CUST0068"/>
    <x v="159"/>
    <s v="2/25/2025"/>
    <x v="1"/>
    <n v="32"/>
    <x v="18"/>
    <x v="3"/>
    <s v="Male"/>
    <n v="5"/>
    <s v="Excellent"/>
    <n v="54"/>
    <s v="300GB FUP Monthly Unlimited"/>
    <s v=" GHC 288 "/>
    <s v=" NGN 30,000 "/>
    <n v="20"/>
    <n v="600000"/>
    <s v="GHC 5,760"/>
    <x v="0"/>
    <n v="157.83000000000001"/>
    <x v="1"/>
    <s v="Yes"/>
    <s v="Better Offers from Competitors"/>
  </r>
  <r>
    <s v="CUST0070"/>
    <x v="160"/>
    <s v="2/25/2025"/>
    <x v="1"/>
    <n v="18"/>
    <x v="8"/>
    <x v="0"/>
    <s v="Female"/>
    <n v="4"/>
    <s v="Very Good"/>
    <n v="4"/>
    <s v="10GB+10mins Monthly Plan"/>
    <s v=" GHC 43 "/>
    <s v=" NGN 4,500 "/>
    <n v="4"/>
    <n v="18000"/>
    <s v="GHC 173"/>
    <x v="3"/>
    <n v="102.89"/>
    <x v="3"/>
    <s v="No"/>
    <m/>
  </r>
  <r>
    <s v="CUST0073"/>
    <x v="161"/>
    <s v="2/25/2025"/>
    <x v="1"/>
    <n v="64"/>
    <x v="19"/>
    <x v="2"/>
    <s v="Female"/>
    <n v="1"/>
    <s v="Poor"/>
    <n v="30"/>
    <s v="165GB Monthly Plan"/>
    <s v=" GHC 336 "/>
    <s v=" NGN 35,000 "/>
    <n v="8"/>
    <n v="280000"/>
    <s v="GHC 2,688"/>
    <x v="1"/>
    <n v="90.59"/>
    <x v="2"/>
    <s v="No"/>
    <m/>
  </r>
  <r>
    <s v="CUST0075"/>
    <x v="162"/>
    <s v="2/25/2025"/>
    <x v="1"/>
    <n v="31"/>
    <x v="24"/>
    <x v="3"/>
    <s v="Female"/>
    <n v="1"/>
    <s v="Poor"/>
    <n v="56"/>
    <s v="60GB Monthly Broadband Plan"/>
    <s v=" GHC 139 "/>
    <s v=" NGN 14,500 "/>
    <n v="16"/>
    <n v="232000"/>
    <s v="GHC 2,227"/>
    <x v="0"/>
    <n v="31.37"/>
    <x v="0"/>
    <s v="No"/>
    <m/>
  </r>
  <r>
    <s v="CUST0075"/>
    <x v="162"/>
    <s v="2/25/2025"/>
    <x v="1"/>
    <n v="31"/>
    <x v="24"/>
    <x v="0"/>
    <s v="Female"/>
    <n v="1"/>
    <s v="Poor"/>
    <n v="56"/>
    <s v="10GB+10mins Monthly Plan"/>
    <s v=" GHC 43 "/>
    <s v=" NGN 4,500 "/>
    <n v="12"/>
    <n v="54000"/>
    <s v="GHC 518"/>
    <x v="0"/>
    <n v="169.53"/>
    <x v="1"/>
    <s v="No"/>
    <m/>
  </r>
  <r>
    <s v="CUST0075"/>
    <x v="162"/>
    <s v="2/25/2025"/>
    <x v="1"/>
    <n v="31"/>
    <x v="24"/>
    <x v="1"/>
    <s v="Female"/>
    <n v="1"/>
    <s v="Poor"/>
    <n v="56"/>
    <s v="120GB Monthly Broadband Plan"/>
    <s v=" GHC 230 "/>
    <s v=" NGN 24,000 "/>
    <n v="9"/>
    <n v="216000"/>
    <s v="GHC 2,074"/>
    <x v="0"/>
    <n v="73.83"/>
    <x v="2"/>
    <s v="No"/>
    <m/>
  </r>
  <r>
    <s v="CUST0076"/>
    <x v="163"/>
    <s v="2/25/2025"/>
    <x v="1"/>
    <n v="70"/>
    <x v="9"/>
    <x v="3"/>
    <s v="Female"/>
    <n v="3"/>
    <s v="Good"/>
    <n v="2"/>
    <s v="30GB Monthly Broadband Plan"/>
    <s v=" GHC 86 "/>
    <s v=" NGN 9,000 "/>
    <n v="5"/>
    <n v="45000"/>
    <s v="GHC 432"/>
    <x v="1"/>
    <n v="36.69"/>
    <x v="0"/>
    <s v="No"/>
    <m/>
  </r>
  <r>
    <s v="CUST0076"/>
    <x v="163"/>
    <s v="2/25/2025"/>
    <x v="1"/>
    <n v="70"/>
    <x v="9"/>
    <x v="0"/>
    <s v="Female"/>
    <n v="3"/>
    <s v="Good"/>
    <n v="2"/>
    <s v="165GB Monthly Plan"/>
    <s v=" GHC 336 "/>
    <s v=" NGN 35,000 "/>
    <n v="1"/>
    <n v="35000"/>
    <s v="GHC 336"/>
    <x v="1"/>
    <n v="14.38"/>
    <x v="0"/>
    <s v="No"/>
    <m/>
  </r>
  <r>
    <s v="CUST0080"/>
    <x v="164"/>
    <s v="2/25/2025"/>
    <x v="1"/>
    <n v="66"/>
    <x v="4"/>
    <x v="2"/>
    <s v="Female"/>
    <n v="1"/>
    <s v="Poor"/>
    <n v="2"/>
    <s v="20GB Monthly Plan"/>
    <s v=" GHC 72 "/>
    <s v=" NGN 7,500 "/>
    <n v="13"/>
    <n v="97500"/>
    <s v="GHC 936"/>
    <x v="1"/>
    <n v="58.26"/>
    <x v="2"/>
    <s v="No"/>
    <m/>
  </r>
  <r>
    <s v="CUST0080"/>
    <x v="164"/>
    <s v="2/25/2025"/>
    <x v="1"/>
    <n v="66"/>
    <x v="4"/>
    <x v="3"/>
    <s v="Female"/>
    <n v="1"/>
    <s v="Poor"/>
    <n v="2"/>
    <s v="30GB Monthly Broadband Plan"/>
    <s v=" GHC 86 "/>
    <s v=" NGN 9,000 "/>
    <n v="6"/>
    <n v="54000"/>
    <s v="GHC 518"/>
    <x v="1"/>
    <n v="193.26"/>
    <x v="1"/>
    <s v="No"/>
    <m/>
  </r>
  <r>
    <s v="CUST0080"/>
    <x v="164"/>
    <s v="2/25/2025"/>
    <x v="1"/>
    <n v="66"/>
    <x v="4"/>
    <x v="0"/>
    <s v="Female"/>
    <n v="1"/>
    <s v="Poor"/>
    <n v="2"/>
    <s v="165GB Monthly Plan"/>
    <s v=" GHC 336 "/>
    <s v=" NGN 35,000 "/>
    <n v="12"/>
    <n v="420000"/>
    <s v="GHC 4,032"/>
    <x v="1"/>
    <n v="166.49"/>
    <x v="1"/>
    <s v="No"/>
    <m/>
  </r>
  <r>
    <s v="CUST0081"/>
    <x v="165"/>
    <s v="2/25/2025"/>
    <x v="1"/>
    <n v="71"/>
    <x v="33"/>
    <x v="3"/>
    <s v="Male"/>
    <n v="5"/>
    <s v="Excellent"/>
    <n v="28"/>
    <s v="200GB Monthly Broadband Plan"/>
    <s v=" GHC 240 "/>
    <s v=" NGN 25,000 "/>
    <n v="3"/>
    <n v="75000"/>
    <s v="GHC 720"/>
    <x v="1"/>
    <n v="155.93"/>
    <x v="1"/>
    <s v="Yes"/>
    <s v="Better Offers from Competitors"/>
  </r>
  <r>
    <s v="CUST0081"/>
    <x v="165"/>
    <s v="2/25/2025"/>
    <x v="1"/>
    <n v="71"/>
    <x v="33"/>
    <x v="1"/>
    <s v="Male"/>
    <n v="5"/>
    <s v="Excellent"/>
    <n v="28"/>
    <s v="120GB Monthly Broadband Plan"/>
    <s v=" GHC 230 "/>
    <s v=" NGN 24,000 "/>
    <n v="17"/>
    <n v="408000"/>
    <s v="GHC 3,917"/>
    <x v="1"/>
    <n v="126.83"/>
    <x v="3"/>
    <s v="Yes"/>
    <s v="Better Offers from Competitors"/>
  </r>
  <r>
    <s v="CUST0082"/>
    <x v="166"/>
    <s v="2/25/2025"/>
    <x v="1"/>
    <n v="40"/>
    <x v="17"/>
    <x v="0"/>
    <s v="Female"/>
    <n v="2"/>
    <s v="Fair"/>
    <n v="47"/>
    <s v="10GB+10mins Monthly Plan"/>
    <s v=" GHC 43 "/>
    <s v=" NGN 4,500 "/>
    <n v="3"/>
    <n v="13500"/>
    <s v="GHC 130"/>
    <x v="4"/>
    <n v="152.16"/>
    <x v="1"/>
    <s v="Yes"/>
    <s v="Costly Data Plans"/>
  </r>
  <r>
    <s v="CUST0085"/>
    <x v="167"/>
    <s v="2/25/2025"/>
    <x v="1"/>
    <n v="40"/>
    <x v="21"/>
    <x v="1"/>
    <s v="Female"/>
    <n v="1"/>
    <s v="Poor"/>
    <n v="33"/>
    <s v="150GB FUP Monthly Unlimited"/>
    <s v=" GHC 192 "/>
    <s v=" NGN 20,000 "/>
    <n v="15"/>
    <n v="300000"/>
    <s v="GHC 2,880"/>
    <x v="4"/>
    <n v="8.31"/>
    <x v="0"/>
    <s v="No"/>
    <m/>
  </r>
  <r>
    <s v="CUST0085"/>
    <x v="167"/>
    <s v="2/25/2025"/>
    <x v="1"/>
    <n v="40"/>
    <x v="21"/>
    <x v="3"/>
    <s v="Female"/>
    <n v="1"/>
    <s v="Poor"/>
    <n v="33"/>
    <s v="1.5TB Yearly Broadband Plan"/>
    <s v=" GHC 1,440 "/>
    <s v=" NGN 150,000 "/>
    <n v="20"/>
    <n v="3000000"/>
    <s v="GHC 28,800"/>
    <x v="4"/>
    <n v="105.05"/>
    <x v="3"/>
    <s v="No"/>
    <m/>
  </r>
  <r>
    <s v="CUST0086"/>
    <x v="168"/>
    <s v="2/25/2025"/>
    <x v="1"/>
    <n v="62"/>
    <x v="2"/>
    <x v="3"/>
    <s v="Female"/>
    <n v="3"/>
    <s v="Good"/>
    <n v="25"/>
    <s v="150GB FUP Monthly Unlimited"/>
    <s v=" GHC 192 "/>
    <s v=" NGN 20,000 "/>
    <n v="18"/>
    <n v="360000"/>
    <s v="GHC 3,456"/>
    <x v="1"/>
    <n v="66.27"/>
    <x v="2"/>
    <s v="No"/>
    <m/>
  </r>
  <r>
    <s v="CUST0089"/>
    <x v="169"/>
    <s v="2/25/2025"/>
    <x v="1"/>
    <n v="20"/>
    <x v="34"/>
    <x v="0"/>
    <s v="Male"/>
    <n v="2"/>
    <s v="Fair"/>
    <n v="39"/>
    <s v="65GB Monthly Plan"/>
    <s v=" GHC 154 "/>
    <s v=" NGN 16,000 "/>
    <n v="8"/>
    <n v="128000"/>
    <s v="GHC 1,229"/>
    <x v="3"/>
    <n v="82.47"/>
    <x v="2"/>
    <s v="Yes"/>
    <s v="Better Offers from Competitors"/>
  </r>
  <r>
    <s v="CUST0089"/>
    <x v="169"/>
    <s v="2/25/2025"/>
    <x v="1"/>
    <n v="20"/>
    <x v="34"/>
    <x v="3"/>
    <s v="Male"/>
    <n v="2"/>
    <s v="Fair"/>
    <n v="39"/>
    <s v="1.5TB Yearly Broadband Plan"/>
    <s v=" GHC 1,440 "/>
    <s v=" NGN 150,000 "/>
    <n v="15"/>
    <n v="2250000"/>
    <s v="GHC 21,600"/>
    <x v="3"/>
    <n v="122.31"/>
    <x v="3"/>
    <s v="Yes"/>
    <s v="Better Offers from Competitors"/>
  </r>
  <r>
    <s v="CUST0089"/>
    <x v="169"/>
    <s v="2/25/2025"/>
    <x v="1"/>
    <n v="20"/>
    <x v="34"/>
    <x v="2"/>
    <s v="Male"/>
    <n v="2"/>
    <s v="Fair"/>
    <n v="39"/>
    <s v="500MB Daily Plan"/>
    <s v=" GHC 3 "/>
    <s v=" NGN 350 "/>
    <n v="10"/>
    <n v="3500"/>
    <s v="GHC 34"/>
    <x v="3"/>
    <n v="107.04"/>
    <x v="3"/>
    <s v="Yes"/>
    <s v="Better Offers from Competitors"/>
  </r>
  <r>
    <s v="CUST0091"/>
    <x v="170"/>
    <s v="2/25/2025"/>
    <x v="1"/>
    <n v="31"/>
    <x v="27"/>
    <x v="0"/>
    <s v="Male"/>
    <n v="3"/>
    <s v="Good"/>
    <n v="49"/>
    <s v="10GB+10mins Monthly Plan"/>
    <s v=" GHC 43 "/>
    <s v=" NGN 4,500 "/>
    <n v="12"/>
    <n v="54000"/>
    <s v="GHC 518"/>
    <x v="0"/>
    <n v="163.43"/>
    <x v="1"/>
    <s v="No"/>
    <m/>
  </r>
  <r>
    <s v="CUST0091"/>
    <x v="170"/>
    <s v="2/25/2025"/>
    <x v="1"/>
    <n v="31"/>
    <x v="27"/>
    <x v="2"/>
    <s v="Male"/>
    <n v="3"/>
    <s v="Good"/>
    <n v="49"/>
    <s v="2.5GB 2-Day Plan"/>
    <s v=" GHC 9 "/>
    <s v=" NGN 900 "/>
    <n v="13"/>
    <n v="11700"/>
    <s v="GHC 112"/>
    <x v="0"/>
    <n v="83.27"/>
    <x v="2"/>
    <s v="No"/>
    <m/>
  </r>
  <r>
    <s v="CUST0091"/>
    <x v="170"/>
    <s v="2/25/2025"/>
    <x v="1"/>
    <n v="31"/>
    <x v="27"/>
    <x v="1"/>
    <s v="Male"/>
    <n v="3"/>
    <s v="Good"/>
    <n v="49"/>
    <s v="120GB Monthly Broadband Plan"/>
    <s v=" GHC 230 "/>
    <s v=" NGN 24,000 "/>
    <n v="13"/>
    <n v="312000"/>
    <s v="GHC 2,995"/>
    <x v="0"/>
    <n v="75.11"/>
    <x v="2"/>
    <s v="No"/>
    <m/>
  </r>
  <r>
    <s v="CUST0094"/>
    <x v="171"/>
    <s v="2/25/2025"/>
    <x v="1"/>
    <n v="31"/>
    <x v="1"/>
    <x v="1"/>
    <s v="Male"/>
    <n v="1"/>
    <s v="Poor"/>
    <n v="27"/>
    <s v="150GB FUP Monthly Unlimited"/>
    <s v=" GHC 192 "/>
    <s v=" NGN 20,000 "/>
    <n v="1"/>
    <n v="20000"/>
    <s v="GHC 192"/>
    <x v="0"/>
    <n v="58.61"/>
    <x v="2"/>
    <s v="Yes"/>
    <s v="Fast Data Consumption"/>
  </r>
  <r>
    <s v="CUST0094"/>
    <x v="171"/>
    <s v="2/25/2025"/>
    <x v="1"/>
    <n v="31"/>
    <x v="1"/>
    <x v="3"/>
    <s v="Male"/>
    <n v="1"/>
    <s v="Poor"/>
    <n v="27"/>
    <s v="200GB Monthly Broadband Plan"/>
    <s v=" GHC 240 "/>
    <s v=" NGN 25,000 "/>
    <n v="14"/>
    <n v="350000"/>
    <s v="GHC 3,360"/>
    <x v="0"/>
    <n v="48.49"/>
    <x v="0"/>
    <s v="Yes"/>
    <s v="Fast Data Consumption"/>
  </r>
  <r>
    <s v="CUST0094"/>
    <x v="171"/>
    <s v="2/25/2025"/>
    <x v="1"/>
    <n v="31"/>
    <x v="1"/>
    <x v="2"/>
    <s v="Male"/>
    <n v="1"/>
    <s v="Poor"/>
    <n v="27"/>
    <s v="1.5GB 2-Day Plan"/>
    <s v=" GHC 6 "/>
    <s v=" NGN 600 "/>
    <n v="3"/>
    <n v="1800"/>
    <s v="GHC 17"/>
    <x v="0"/>
    <n v="133.04"/>
    <x v="3"/>
    <s v="Yes"/>
    <s v="Fast Data Consumption"/>
  </r>
  <r>
    <s v="CUST0095"/>
    <x v="172"/>
    <s v="2/25/2025"/>
    <x v="1"/>
    <n v="62"/>
    <x v="5"/>
    <x v="3"/>
    <s v="Male"/>
    <n v="1"/>
    <s v="Poor"/>
    <n v="25"/>
    <s v="30GB Monthly Broadband Plan"/>
    <s v=" GHC 86 "/>
    <s v=" NGN 9,000 "/>
    <n v="3"/>
    <n v="27000"/>
    <s v="GHC 259"/>
    <x v="1"/>
    <n v="71.739999999999995"/>
    <x v="2"/>
    <s v="No"/>
    <m/>
  </r>
  <r>
    <s v="CUST0095"/>
    <x v="172"/>
    <s v="2/25/2025"/>
    <x v="1"/>
    <n v="62"/>
    <x v="5"/>
    <x v="2"/>
    <s v="Male"/>
    <n v="1"/>
    <s v="Poor"/>
    <n v="25"/>
    <s v="7GB Monthly Plan"/>
    <s v=" GHC 34 "/>
    <s v=" NGN 3,500 "/>
    <n v="4"/>
    <n v="14000"/>
    <s v="GHC 134"/>
    <x v="1"/>
    <n v="48.6"/>
    <x v="0"/>
    <s v="No"/>
    <m/>
  </r>
  <r>
    <s v="CUST0097"/>
    <x v="173"/>
    <s v="2/25/2025"/>
    <x v="1"/>
    <n v="55"/>
    <x v="22"/>
    <x v="3"/>
    <s v="Female"/>
    <n v="3"/>
    <s v="Good"/>
    <n v="53"/>
    <s v="200GB Monthly Broadband Plan"/>
    <s v=" GHC 240 "/>
    <s v=" NGN 25,000 "/>
    <n v="2"/>
    <n v="50000"/>
    <s v="GHC 480"/>
    <x v="2"/>
    <n v="172.5"/>
    <x v="1"/>
    <s v="Yes"/>
    <s v="High Call Tarriffs"/>
  </r>
  <r>
    <s v="CUST0098"/>
    <x v="174"/>
    <s v="2/25/2025"/>
    <x v="1"/>
    <n v="50"/>
    <x v="26"/>
    <x v="3"/>
    <s v="Female"/>
    <n v="4"/>
    <s v="Very Good"/>
    <n v="28"/>
    <s v="1.5TB Yearly Broadband Plan"/>
    <s v=" GHC 1,440 "/>
    <s v=" NGN 150,000 "/>
    <n v="12"/>
    <n v="1800000"/>
    <s v="GHC 17,280"/>
    <x v="2"/>
    <n v="138.57"/>
    <x v="3"/>
    <s v="No"/>
    <m/>
  </r>
  <r>
    <s v="CUST0098"/>
    <x v="174"/>
    <s v="2/25/2025"/>
    <x v="1"/>
    <n v="50"/>
    <x v="26"/>
    <x v="1"/>
    <s v="Female"/>
    <n v="4"/>
    <s v="Very Good"/>
    <n v="28"/>
    <s v="120GB Monthly Broadband Plan"/>
    <s v=" GHC 230 "/>
    <s v=" NGN 24,000 "/>
    <n v="3"/>
    <n v="72000"/>
    <s v="GHC 691"/>
    <x v="2"/>
    <n v="53.71"/>
    <x v="2"/>
    <s v="No"/>
    <m/>
  </r>
  <r>
    <s v="CUST0100"/>
    <x v="175"/>
    <s v="2/25/2025"/>
    <x v="1"/>
    <n v="67"/>
    <x v="2"/>
    <x v="1"/>
    <s v="Male"/>
    <n v="5"/>
    <s v="Excellent"/>
    <n v="2"/>
    <s v="30GB Monthly Broadband Plan"/>
    <s v=" GHC 86 "/>
    <s v=" NGN 9,000 "/>
    <n v="12"/>
    <n v="108000"/>
    <s v="GHC 1,037"/>
    <x v="1"/>
    <n v="47.58"/>
    <x v="0"/>
    <s v="No"/>
    <m/>
  </r>
  <r>
    <s v="CUST0100"/>
    <x v="175"/>
    <s v="2/25/2025"/>
    <x v="1"/>
    <n v="67"/>
    <x v="2"/>
    <x v="2"/>
    <s v="Male"/>
    <n v="5"/>
    <s v="Excellent"/>
    <n v="2"/>
    <s v="7GB Monthly Plan"/>
    <s v=" GHC 34 "/>
    <s v=" NGN 3,500 "/>
    <n v="19"/>
    <n v="66500"/>
    <s v="GHC 638"/>
    <x v="1"/>
    <n v="76.88"/>
    <x v="2"/>
    <s v="No"/>
    <m/>
  </r>
  <r>
    <s v="CUST0101"/>
    <x v="176"/>
    <s v="2/25/2025"/>
    <x v="1"/>
    <n v="35"/>
    <x v="11"/>
    <x v="3"/>
    <s v="Female"/>
    <n v="1"/>
    <s v="Poor"/>
    <n v="24"/>
    <s v="120GB Monthly Broadband Plan"/>
    <s v=" GHC 230 "/>
    <s v=" NGN 24,000 "/>
    <n v="4"/>
    <n v="96000"/>
    <s v="GHC 922"/>
    <x v="0"/>
    <n v="50.3"/>
    <x v="2"/>
    <s v="No"/>
    <m/>
  </r>
  <r>
    <s v="CUST0101"/>
    <x v="176"/>
    <s v="2/25/2025"/>
    <x v="1"/>
    <n v="35"/>
    <x v="11"/>
    <x v="2"/>
    <s v="Female"/>
    <n v="1"/>
    <s v="Poor"/>
    <n v="24"/>
    <s v="65GB Monthly Plan"/>
    <s v=" GHC 154 "/>
    <s v=" NGN 16,000 "/>
    <n v="16"/>
    <n v="256000"/>
    <s v="GHC 2,458"/>
    <x v="0"/>
    <n v="147.27000000000001"/>
    <x v="3"/>
    <s v="No"/>
    <m/>
  </r>
  <r>
    <s v="CUST0101"/>
    <x v="176"/>
    <s v="2/25/2025"/>
    <x v="1"/>
    <n v="35"/>
    <x v="11"/>
    <x v="2"/>
    <s v="Female"/>
    <n v="1"/>
    <s v="Poor"/>
    <n v="24"/>
    <s v="16.5GB+10mins Monthly Plan"/>
    <s v=" GHC 62 "/>
    <s v=" NGN 6,500 "/>
    <n v="18"/>
    <n v="117000"/>
    <s v="GHC 1,123"/>
    <x v="0"/>
    <n v="77.7"/>
    <x v="2"/>
    <s v="No"/>
    <m/>
  </r>
  <r>
    <s v="CUST0104"/>
    <x v="177"/>
    <s v="2/25/2025"/>
    <x v="1"/>
    <n v="32"/>
    <x v="25"/>
    <x v="1"/>
    <s v="Male"/>
    <n v="4"/>
    <s v="Very Good"/>
    <n v="20"/>
    <s v="300GB FUP Monthly Unlimited"/>
    <s v=" GHC 288 "/>
    <s v=" NGN 30,000 "/>
    <n v="15"/>
    <n v="450000"/>
    <s v="GHC 4,320"/>
    <x v="0"/>
    <n v="128.65"/>
    <x v="3"/>
    <s v="No"/>
    <m/>
  </r>
  <r>
    <s v="CUST0104"/>
    <x v="177"/>
    <s v="2/25/2025"/>
    <x v="1"/>
    <n v="32"/>
    <x v="25"/>
    <x v="2"/>
    <s v="Male"/>
    <n v="4"/>
    <s v="Very Good"/>
    <n v="20"/>
    <s v="12.5GB Monthly Plan"/>
    <s v=" GHC 53 "/>
    <s v=" NGN 5,500 "/>
    <n v="12"/>
    <n v="66000"/>
    <s v="GHC 634"/>
    <x v="0"/>
    <n v="136.18"/>
    <x v="3"/>
    <s v="No"/>
    <m/>
  </r>
  <r>
    <s v="CUST0109"/>
    <x v="178"/>
    <s v="2/25/2025"/>
    <x v="1"/>
    <n v="32"/>
    <x v="2"/>
    <x v="2"/>
    <s v="Male"/>
    <n v="4"/>
    <s v="Very Good"/>
    <n v="21"/>
    <s v="65GB Monthly Plan"/>
    <s v=" GHC 154 "/>
    <s v=" NGN 16,000 "/>
    <n v="13"/>
    <n v="208000"/>
    <s v="GHC 1,997"/>
    <x v="0"/>
    <n v="10.6"/>
    <x v="0"/>
    <s v="Yes"/>
    <s v="Fast Data Consumption"/>
  </r>
  <r>
    <s v="CUST0111"/>
    <x v="179"/>
    <s v="2/25/2025"/>
    <x v="1"/>
    <n v="61"/>
    <x v="1"/>
    <x v="2"/>
    <s v="Male"/>
    <n v="5"/>
    <s v="Excellent"/>
    <n v="19"/>
    <s v="3.2GB 2-Day Plan"/>
    <s v=" GHC 10 "/>
    <s v=" NGN 1,000 "/>
    <n v="9"/>
    <n v="9000"/>
    <s v="GHC 86"/>
    <x v="1"/>
    <n v="86.47"/>
    <x v="2"/>
    <s v="No"/>
    <m/>
  </r>
  <r>
    <s v="CUST0111"/>
    <x v="179"/>
    <s v="2/25/2025"/>
    <x v="1"/>
    <n v="61"/>
    <x v="1"/>
    <x v="0"/>
    <s v="Male"/>
    <n v="5"/>
    <s v="Excellent"/>
    <n v="19"/>
    <s v="25GB Monthly Plan"/>
    <s v=" GHC 86 "/>
    <s v=" NGN 9,000 "/>
    <n v="12"/>
    <n v="108000"/>
    <s v="GHC 1,037"/>
    <x v="1"/>
    <n v="152.88999999999999"/>
    <x v="1"/>
    <s v="No"/>
    <m/>
  </r>
  <r>
    <s v="CUST0111"/>
    <x v="179"/>
    <s v="2/25/2025"/>
    <x v="1"/>
    <n v="61"/>
    <x v="1"/>
    <x v="1"/>
    <s v="Male"/>
    <n v="5"/>
    <s v="Excellent"/>
    <n v="19"/>
    <s v="30GB Monthly Broadband Plan"/>
    <s v=" GHC 86 "/>
    <s v=" NGN 9,000 "/>
    <n v="19"/>
    <n v="171000"/>
    <s v="GHC 1,642"/>
    <x v="1"/>
    <n v="80.42"/>
    <x v="2"/>
    <s v="No"/>
    <m/>
  </r>
  <r>
    <s v="CUST0112"/>
    <x v="180"/>
    <s v="2/25/2025"/>
    <x v="1"/>
    <n v="62"/>
    <x v="27"/>
    <x v="1"/>
    <s v="Male"/>
    <n v="5"/>
    <s v="Excellent"/>
    <n v="25"/>
    <s v="60GB Monthly Broadband Plan"/>
    <s v=" GHC 139 "/>
    <s v=" NGN 14,500 "/>
    <n v="11"/>
    <n v="159500"/>
    <s v="GHC 1,531"/>
    <x v="1"/>
    <n v="74.95"/>
    <x v="2"/>
    <s v="Yes"/>
    <s v="Relocation"/>
  </r>
  <r>
    <s v="CUST0112"/>
    <x v="180"/>
    <s v="2/25/2025"/>
    <x v="1"/>
    <n v="62"/>
    <x v="27"/>
    <x v="2"/>
    <s v="Male"/>
    <n v="5"/>
    <s v="Excellent"/>
    <n v="25"/>
    <s v="16.5GB+10mins Monthly Plan"/>
    <s v=" GHC 62 "/>
    <s v=" NGN 6,500 "/>
    <n v="5"/>
    <n v="32500"/>
    <s v="GHC 312"/>
    <x v="1"/>
    <n v="187.82"/>
    <x v="1"/>
    <s v="Yes"/>
    <s v="Relocation"/>
  </r>
  <r>
    <s v="CUST0112"/>
    <x v="180"/>
    <s v="2/25/2025"/>
    <x v="1"/>
    <n v="62"/>
    <x v="27"/>
    <x v="3"/>
    <s v="Male"/>
    <n v="5"/>
    <s v="Excellent"/>
    <n v="25"/>
    <s v="60GB Monthly Broadband Plan"/>
    <s v=" GHC 139 "/>
    <s v=" NGN 14,500 "/>
    <n v="13"/>
    <n v="188500"/>
    <s v="GHC 1,810"/>
    <x v="1"/>
    <n v="120.69"/>
    <x v="3"/>
    <s v="Yes"/>
    <s v="Relocation"/>
  </r>
  <r>
    <s v="CUST0114"/>
    <x v="181"/>
    <s v="2/25/2025"/>
    <x v="1"/>
    <n v="66"/>
    <x v="6"/>
    <x v="3"/>
    <s v="Female"/>
    <n v="5"/>
    <s v="Excellent"/>
    <n v="33"/>
    <s v="200GB Monthly Broadband Plan"/>
    <s v=" GHC 240 "/>
    <s v=" NGN 25,000 "/>
    <n v="14"/>
    <n v="350000"/>
    <s v="GHC 3,360"/>
    <x v="1"/>
    <n v="134.91999999999999"/>
    <x v="3"/>
    <s v="Yes"/>
    <s v="Better Offers from Competitors"/>
  </r>
  <r>
    <s v="CUST0115"/>
    <x v="182"/>
    <s v="2/25/2025"/>
    <x v="1"/>
    <n v="19"/>
    <x v="28"/>
    <x v="2"/>
    <s v="Female"/>
    <n v="1"/>
    <s v="Poor"/>
    <n v="42"/>
    <s v="1.5GB 2-Day Plan"/>
    <s v=" GHC 6 "/>
    <s v=" NGN 600 "/>
    <n v="8"/>
    <n v="4800"/>
    <s v="GHC 46"/>
    <x v="3"/>
    <n v="164.42"/>
    <x v="1"/>
    <s v="No"/>
    <m/>
  </r>
  <r>
    <s v="CUST0121"/>
    <x v="183"/>
    <s v="2/25/2025"/>
    <x v="1"/>
    <n v="36"/>
    <x v="24"/>
    <x v="1"/>
    <s v="Female"/>
    <n v="3"/>
    <s v="Good"/>
    <n v="31"/>
    <s v="120GB Monthly Broadband Plan"/>
    <s v=" GHC 230 "/>
    <s v=" NGN 24,000 "/>
    <n v="2"/>
    <n v="48000"/>
    <s v="GHC 461"/>
    <x v="4"/>
    <n v="147.87"/>
    <x v="3"/>
    <s v="No"/>
    <m/>
  </r>
  <r>
    <s v="CUST0121"/>
    <x v="183"/>
    <s v="2/25/2025"/>
    <x v="1"/>
    <n v="36"/>
    <x v="24"/>
    <x v="2"/>
    <s v="Female"/>
    <n v="3"/>
    <s v="Good"/>
    <n v="31"/>
    <s v="1.5GB 2-Day Plan"/>
    <s v=" GHC 6 "/>
    <s v=" NGN 600 "/>
    <n v="6"/>
    <n v="3600"/>
    <s v="GHC 35"/>
    <x v="4"/>
    <n v="83.87"/>
    <x v="2"/>
    <s v="No"/>
    <m/>
  </r>
  <r>
    <s v="CUST0121"/>
    <x v="183"/>
    <s v="2/25/2025"/>
    <x v="1"/>
    <n v="36"/>
    <x v="24"/>
    <x v="3"/>
    <s v="Female"/>
    <n v="3"/>
    <s v="Good"/>
    <n v="31"/>
    <s v="30GB Monthly Broadband Plan"/>
    <s v=" GHC 86 "/>
    <s v=" NGN 9,000 "/>
    <n v="13"/>
    <n v="117000"/>
    <s v="GHC 1,123"/>
    <x v="4"/>
    <n v="199.44"/>
    <x v="1"/>
    <s v="No"/>
    <m/>
  </r>
  <r>
    <s v="CUST0123"/>
    <x v="184"/>
    <s v="2/25/2025"/>
    <x v="1"/>
    <n v="36"/>
    <x v="12"/>
    <x v="0"/>
    <s v="Female"/>
    <n v="1"/>
    <s v="Poor"/>
    <n v="46"/>
    <s v="165GB Monthly Plan"/>
    <s v=" GHC 336 "/>
    <s v=" NGN 35,000 "/>
    <n v="17"/>
    <n v="595000"/>
    <s v="GHC 5,712"/>
    <x v="4"/>
    <n v="165.48"/>
    <x v="1"/>
    <s v="No"/>
    <m/>
  </r>
  <r>
    <s v="CUST0123"/>
    <x v="184"/>
    <s v="2/25/2025"/>
    <x v="1"/>
    <n v="36"/>
    <x v="12"/>
    <x v="1"/>
    <s v="Female"/>
    <n v="1"/>
    <s v="Poor"/>
    <n v="46"/>
    <s v="300GB FUP Monthly Unlimited"/>
    <s v=" GHC 288 "/>
    <s v=" NGN 30,000 "/>
    <n v="4"/>
    <n v="120000"/>
    <s v="GHC 1,152"/>
    <x v="4"/>
    <n v="17.8"/>
    <x v="0"/>
    <s v="No"/>
    <m/>
  </r>
  <r>
    <s v="CUST0124"/>
    <x v="185"/>
    <s v="2/25/2025"/>
    <x v="1"/>
    <n v="33"/>
    <x v="28"/>
    <x v="3"/>
    <s v="Female"/>
    <n v="1"/>
    <s v="Poor"/>
    <n v="60"/>
    <s v="120GB Monthly Broadband Plan"/>
    <s v=" GHC 230 "/>
    <s v=" NGN 24,000 "/>
    <n v="19"/>
    <n v="456000"/>
    <s v="GHC 4,378"/>
    <x v="0"/>
    <n v="116.7"/>
    <x v="3"/>
    <s v="Yes"/>
    <s v="Poor Customer Service"/>
  </r>
  <r>
    <s v="CUST0124"/>
    <x v="185"/>
    <s v="2/25/2025"/>
    <x v="1"/>
    <n v="33"/>
    <x v="28"/>
    <x v="0"/>
    <s v="Female"/>
    <n v="1"/>
    <s v="Poor"/>
    <n v="60"/>
    <s v="65GB Monthly Plan"/>
    <s v=" GHC 154 "/>
    <s v=" NGN 16,000 "/>
    <n v="12"/>
    <n v="192000"/>
    <s v="GHC 1,843"/>
    <x v="0"/>
    <n v="52.68"/>
    <x v="2"/>
    <s v="Yes"/>
    <s v="Poor Customer Service"/>
  </r>
  <r>
    <s v="CUST0125"/>
    <x v="186"/>
    <s v="2/25/2025"/>
    <x v="1"/>
    <n v="23"/>
    <x v="26"/>
    <x v="3"/>
    <s v="Female"/>
    <n v="4"/>
    <s v="Very Good"/>
    <n v="20"/>
    <s v="120GB Monthly Broadband Plan"/>
    <s v=" GHC 230 "/>
    <s v=" NGN 24,000 "/>
    <n v="8"/>
    <n v="192000"/>
    <s v="GHC 1,843"/>
    <x v="3"/>
    <n v="73.83"/>
    <x v="2"/>
    <s v="No"/>
    <m/>
  </r>
  <r>
    <s v="CUST0125"/>
    <x v="186"/>
    <s v="2/25/2025"/>
    <x v="1"/>
    <n v="23"/>
    <x v="26"/>
    <x v="2"/>
    <s v="Female"/>
    <n v="4"/>
    <s v="Very Good"/>
    <n v="20"/>
    <s v="500MB Daily Plan"/>
    <s v=" GHC 3 "/>
    <s v=" NGN 350 "/>
    <n v="16"/>
    <n v="5600"/>
    <s v="GHC 54"/>
    <x v="3"/>
    <n v="191.49"/>
    <x v="1"/>
    <s v="No"/>
    <m/>
  </r>
  <r>
    <s v="CUST0125"/>
    <x v="186"/>
    <s v="2/25/2025"/>
    <x v="1"/>
    <n v="23"/>
    <x v="26"/>
    <x v="1"/>
    <s v="Female"/>
    <n v="4"/>
    <s v="Very Good"/>
    <n v="20"/>
    <s v="150GB FUP Monthly Unlimited"/>
    <s v=" GHC 192 "/>
    <s v=" NGN 20,000 "/>
    <n v="20"/>
    <n v="400000"/>
    <s v="GHC 3,840"/>
    <x v="3"/>
    <n v="91.27"/>
    <x v="2"/>
    <s v="No"/>
    <m/>
  </r>
  <r>
    <s v="CUST0126"/>
    <x v="187"/>
    <s v="2/25/2025"/>
    <x v="1"/>
    <n v="69"/>
    <x v="28"/>
    <x v="2"/>
    <s v="Male"/>
    <n v="5"/>
    <s v="Excellent"/>
    <n v="49"/>
    <s v="16.5GB+10mins Monthly Plan"/>
    <s v=" GHC 62 "/>
    <s v=" NGN 6,500 "/>
    <n v="3"/>
    <n v="19500"/>
    <s v="GHC 187"/>
    <x v="1"/>
    <n v="140.9"/>
    <x v="3"/>
    <s v="No"/>
    <m/>
  </r>
  <r>
    <s v="CUST0127"/>
    <x v="188"/>
    <s v="2/25/2025"/>
    <x v="1"/>
    <n v="23"/>
    <x v="22"/>
    <x v="2"/>
    <s v="Male"/>
    <n v="2"/>
    <s v="Fair"/>
    <n v="37"/>
    <s v="12.5GB Monthly Plan"/>
    <s v=" GHC 53 "/>
    <s v=" NGN 5,500 "/>
    <n v="17"/>
    <n v="93500"/>
    <s v="GHC 898"/>
    <x v="3"/>
    <n v="18.64"/>
    <x v="0"/>
    <s v="No"/>
    <m/>
  </r>
  <r>
    <s v="CUST0127"/>
    <x v="188"/>
    <s v="2/25/2025"/>
    <x v="1"/>
    <n v="23"/>
    <x v="22"/>
    <x v="1"/>
    <s v="Male"/>
    <n v="2"/>
    <s v="Fair"/>
    <n v="37"/>
    <s v="60GB Monthly Broadband Plan"/>
    <s v=" GHC 139 "/>
    <s v=" NGN 14,500 "/>
    <n v="15"/>
    <n v="217500"/>
    <s v="GHC 2,088"/>
    <x v="3"/>
    <n v="161.83000000000001"/>
    <x v="1"/>
    <s v="No"/>
    <m/>
  </r>
  <r>
    <s v="CUST0127"/>
    <x v="188"/>
    <s v="2/25/2025"/>
    <x v="1"/>
    <n v="23"/>
    <x v="22"/>
    <x v="3"/>
    <s v="Male"/>
    <n v="2"/>
    <s v="Fair"/>
    <n v="37"/>
    <s v="300GB FUP Monthly Unlimited"/>
    <s v=" GHC 288 "/>
    <s v=" NGN 30,000 "/>
    <n v="15"/>
    <n v="450000"/>
    <s v="GHC 4,320"/>
    <x v="3"/>
    <n v="102.89"/>
    <x v="3"/>
    <s v="No"/>
    <m/>
  </r>
  <r>
    <s v="CUST0129"/>
    <x v="189"/>
    <s v="2/25/2025"/>
    <x v="1"/>
    <n v="33"/>
    <x v="24"/>
    <x v="2"/>
    <s v="Female"/>
    <n v="4"/>
    <s v="Very Good"/>
    <n v="58"/>
    <s v="16.5GB+10mins Monthly Plan"/>
    <s v=" GHC 62 "/>
    <s v=" NGN 6,500 "/>
    <n v="12"/>
    <n v="78000"/>
    <s v="GHC 749"/>
    <x v="0"/>
    <n v="27.03"/>
    <x v="0"/>
    <s v="No"/>
    <m/>
  </r>
  <r>
    <s v="CUST0129"/>
    <x v="189"/>
    <s v="2/25/2025"/>
    <x v="1"/>
    <n v="33"/>
    <x v="24"/>
    <x v="1"/>
    <s v="Female"/>
    <n v="4"/>
    <s v="Very Good"/>
    <n v="58"/>
    <s v="30GB Monthly Broadband Plan"/>
    <s v=" GHC 86 "/>
    <s v=" NGN 9,000 "/>
    <n v="18"/>
    <n v="162000"/>
    <s v="GHC 1,555"/>
    <x v="0"/>
    <n v="36.11"/>
    <x v="0"/>
    <s v="No"/>
    <m/>
  </r>
  <r>
    <s v="CUST0132"/>
    <x v="190"/>
    <s v="2/25/2025"/>
    <x v="1"/>
    <n v="56"/>
    <x v="21"/>
    <x v="1"/>
    <s v="Male"/>
    <n v="5"/>
    <s v="Excellent"/>
    <n v="20"/>
    <s v="120GB Monthly Broadband Plan"/>
    <s v=" GHC 230 "/>
    <s v=" NGN 24,000 "/>
    <n v="6"/>
    <n v="144000"/>
    <s v="GHC 1,382"/>
    <x v="1"/>
    <n v="176"/>
    <x v="1"/>
    <s v="Yes"/>
    <s v="Costly Data Plans"/>
  </r>
  <r>
    <s v="CUST0132"/>
    <x v="190"/>
    <s v="2/25/2025"/>
    <x v="1"/>
    <n v="56"/>
    <x v="21"/>
    <x v="3"/>
    <s v="Male"/>
    <n v="5"/>
    <s v="Excellent"/>
    <n v="20"/>
    <s v="450GB 3-Month Broadband Plan"/>
    <s v=" GHC 720 "/>
    <s v=" NGN 75,000 "/>
    <n v="2"/>
    <n v="150000"/>
    <s v="GHC 1,440"/>
    <x v="1"/>
    <n v="111.39"/>
    <x v="3"/>
    <s v="Yes"/>
    <s v="Costly Data Plans"/>
  </r>
  <r>
    <s v="CUST0133"/>
    <x v="191"/>
    <s v="2/25/2025"/>
    <x v="1"/>
    <n v="64"/>
    <x v="19"/>
    <x v="2"/>
    <s v="Female"/>
    <n v="4"/>
    <s v="Very Good"/>
    <n v="45"/>
    <s v="500MB Daily Plan"/>
    <s v=" GHC 3 "/>
    <s v=" NGN 350 "/>
    <n v="10"/>
    <n v="3500"/>
    <s v="GHC 34"/>
    <x v="1"/>
    <n v="169.94"/>
    <x v="1"/>
    <s v="Yes"/>
    <s v="Fast Data Consumption"/>
  </r>
  <r>
    <s v="CUST0134"/>
    <x v="192"/>
    <s v="2/25/2025"/>
    <x v="1"/>
    <n v="75"/>
    <x v="1"/>
    <x v="1"/>
    <s v="Female"/>
    <n v="4"/>
    <s v="Very Good"/>
    <n v="27"/>
    <s v="300GB FUP Monthly Unlimited"/>
    <s v=" GHC 288 "/>
    <s v=" NGN 30,000 "/>
    <n v="7"/>
    <n v="210000"/>
    <s v="GHC 2,016"/>
    <x v="1"/>
    <n v="18.95"/>
    <x v="0"/>
    <s v="Yes"/>
    <s v="Poor Customer Service"/>
  </r>
  <r>
    <s v="CUST0134"/>
    <x v="192"/>
    <s v="2/25/2025"/>
    <x v="1"/>
    <n v="75"/>
    <x v="1"/>
    <x v="0"/>
    <s v="Female"/>
    <n v="4"/>
    <s v="Very Good"/>
    <n v="27"/>
    <s v="65GB Monthly Plan"/>
    <s v=" GHC 154 "/>
    <s v=" NGN 16,000 "/>
    <n v="20"/>
    <n v="320000"/>
    <s v="GHC 3,072"/>
    <x v="1"/>
    <n v="54.06"/>
    <x v="2"/>
    <s v="Yes"/>
    <s v="Poor Customer Service"/>
  </r>
  <r>
    <s v="CUST0135"/>
    <x v="193"/>
    <s v="2/25/2025"/>
    <x v="1"/>
    <n v="25"/>
    <x v="29"/>
    <x v="2"/>
    <s v="Male"/>
    <n v="3"/>
    <s v="Good"/>
    <n v="31"/>
    <s v="10GB+10mins Monthly Plan"/>
    <s v=" GHC 43 "/>
    <s v=" NGN 4,500 "/>
    <n v="4"/>
    <n v="18000"/>
    <s v="GHC 173"/>
    <x v="3"/>
    <n v="192.43"/>
    <x v="1"/>
    <s v="No"/>
    <m/>
  </r>
  <r>
    <s v="CUST0136"/>
    <x v="194"/>
    <s v="2/25/2025"/>
    <x v="1"/>
    <n v="47"/>
    <x v="18"/>
    <x v="2"/>
    <s v="Female"/>
    <n v="5"/>
    <s v="Excellent"/>
    <n v="59"/>
    <s v="16.5GB+10mins Monthly Plan"/>
    <s v=" GHC 62 "/>
    <s v=" NGN 6,500 "/>
    <n v="10"/>
    <n v="65000"/>
    <s v="GHC 624"/>
    <x v="2"/>
    <n v="129.91999999999999"/>
    <x v="3"/>
    <s v="No"/>
    <m/>
  </r>
  <r>
    <s v="CUST0136"/>
    <x v="194"/>
    <s v="2/25/2025"/>
    <x v="1"/>
    <n v="47"/>
    <x v="18"/>
    <x v="0"/>
    <s v="Female"/>
    <n v="5"/>
    <s v="Excellent"/>
    <n v="59"/>
    <s v="25GB Monthly Plan"/>
    <s v=" GHC 86 "/>
    <s v=" NGN 9,000 "/>
    <n v="16"/>
    <n v="144000"/>
    <s v="GHC 1,382"/>
    <x v="2"/>
    <n v="72.25"/>
    <x v="2"/>
    <s v="No"/>
    <m/>
  </r>
  <r>
    <s v="CUST0137"/>
    <x v="195"/>
    <s v="2/25/2025"/>
    <x v="1"/>
    <n v="28"/>
    <x v="28"/>
    <x v="0"/>
    <s v="Female"/>
    <n v="3"/>
    <s v="Good"/>
    <n v="59"/>
    <s v="10GB+10mins Monthly Plan"/>
    <s v=" GHC 43 "/>
    <s v=" NGN 4,500 "/>
    <n v="18"/>
    <n v="81000"/>
    <s v="GHC 778"/>
    <x v="0"/>
    <n v="3.74"/>
    <x v="0"/>
    <s v="No"/>
    <m/>
  </r>
  <r>
    <s v="CUST0138"/>
    <x v="196"/>
    <s v="2/25/2025"/>
    <x v="1"/>
    <n v="53"/>
    <x v="10"/>
    <x v="2"/>
    <s v="Male"/>
    <n v="4"/>
    <s v="Very Good"/>
    <n v="22"/>
    <s v="16.5GB+10mins Monthly Plan"/>
    <s v=" GHC 62 "/>
    <s v=" NGN 6,500 "/>
    <n v="11"/>
    <n v="71500"/>
    <s v="GHC 686"/>
    <x v="2"/>
    <n v="131.09"/>
    <x v="3"/>
    <s v="No"/>
    <m/>
  </r>
  <r>
    <s v="CUST0140"/>
    <x v="197"/>
    <s v="2/25/2025"/>
    <x v="1"/>
    <n v="45"/>
    <x v="5"/>
    <x v="2"/>
    <s v="Male"/>
    <n v="5"/>
    <s v="Excellent"/>
    <n v="1"/>
    <s v="12.5GB Monthly Plan"/>
    <s v=" GHC 53 "/>
    <s v=" NGN 5,500 "/>
    <n v="18"/>
    <n v="99000"/>
    <s v="GHC 950"/>
    <x v="4"/>
    <n v="3.64"/>
    <x v="0"/>
    <s v="No"/>
    <m/>
  </r>
  <r>
    <s v="CUST0142"/>
    <x v="198"/>
    <s v="2/25/2025"/>
    <x v="1"/>
    <n v="48"/>
    <x v="17"/>
    <x v="2"/>
    <s v="Female"/>
    <n v="1"/>
    <s v="Poor"/>
    <n v="51"/>
    <s v="500MB Daily Plan"/>
    <s v=" GHC 3 "/>
    <s v=" NGN 350 "/>
    <n v="8"/>
    <n v="2800"/>
    <s v="GHC 27"/>
    <x v="2"/>
    <n v="198.05"/>
    <x v="1"/>
    <s v="No"/>
    <m/>
  </r>
  <r>
    <s v="CUST0142"/>
    <x v="198"/>
    <s v="2/25/2025"/>
    <x v="1"/>
    <n v="48"/>
    <x v="17"/>
    <x v="3"/>
    <s v="Female"/>
    <n v="1"/>
    <s v="Poor"/>
    <n v="51"/>
    <s v="120GB Monthly Broadband Plan"/>
    <s v=" GHC 230 "/>
    <s v=" NGN 24,000 "/>
    <n v="3"/>
    <n v="72000"/>
    <s v="GHC 691"/>
    <x v="2"/>
    <n v="136.97"/>
    <x v="3"/>
    <s v="No"/>
    <m/>
  </r>
  <r>
    <s v="CUST0143"/>
    <x v="199"/>
    <s v="2/25/2025"/>
    <x v="1"/>
    <n v="27"/>
    <x v="3"/>
    <x v="2"/>
    <s v="Female"/>
    <n v="1"/>
    <s v="Poor"/>
    <n v="25"/>
    <s v="165GB Monthly Plan"/>
    <s v=" GHC 336 "/>
    <s v=" NGN 35,000 "/>
    <n v="11"/>
    <n v="385000"/>
    <s v="GHC 3,696"/>
    <x v="0"/>
    <n v="129.16"/>
    <x v="3"/>
    <s v="No"/>
    <m/>
  </r>
  <r>
    <s v="CUST0143"/>
    <x v="199"/>
    <s v="2/25/2025"/>
    <x v="1"/>
    <n v="27"/>
    <x v="3"/>
    <x v="1"/>
    <s v="Female"/>
    <n v="1"/>
    <s v="Poor"/>
    <n v="25"/>
    <s v="120GB Monthly Broadband Plan"/>
    <s v=" GHC 230 "/>
    <s v=" NGN 24,000 "/>
    <n v="4"/>
    <n v="96000"/>
    <s v="GHC 922"/>
    <x v="0"/>
    <n v="195.48"/>
    <x v="1"/>
    <s v="No"/>
    <m/>
  </r>
  <r>
    <s v="CUST0143"/>
    <x v="199"/>
    <s v="2/25/2025"/>
    <x v="1"/>
    <n v="27"/>
    <x v="3"/>
    <x v="2"/>
    <s v="Female"/>
    <n v="1"/>
    <s v="Poor"/>
    <n v="25"/>
    <s v="16.5GB+10mins Monthly Plan"/>
    <s v=" GHC 62 "/>
    <s v=" NGN 6,500 "/>
    <n v="8"/>
    <n v="52000"/>
    <s v="GHC 499"/>
    <x v="0"/>
    <n v="183.87"/>
    <x v="1"/>
    <s v="No"/>
    <m/>
  </r>
  <r>
    <s v="CUST0145"/>
    <x v="200"/>
    <s v="2/25/2025"/>
    <x v="1"/>
    <n v="65"/>
    <x v="32"/>
    <x v="1"/>
    <s v="Female"/>
    <n v="1"/>
    <s v="Poor"/>
    <n v="25"/>
    <s v="60GB Monthly Broadband Plan"/>
    <s v=" GHC 139 "/>
    <s v=" NGN 14,500 "/>
    <n v="3"/>
    <n v="43500"/>
    <s v="GHC 418"/>
    <x v="1"/>
    <n v="46.81"/>
    <x v="0"/>
    <s v="No"/>
    <m/>
  </r>
  <r>
    <s v="CUST0145"/>
    <x v="200"/>
    <s v="2/25/2025"/>
    <x v="1"/>
    <n v="65"/>
    <x v="32"/>
    <x v="2"/>
    <s v="Female"/>
    <n v="1"/>
    <s v="Poor"/>
    <n v="25"/>
    <s v="7GB Monthly Plan"/>
    <s v=" GHC 34 "/>
    <s v=" NGN 3,500 "/>
    <n v="20"/>
    <n v="70000"/>
    <s v="GHC 672"/>
    <x v="1"/>
    <n v="121.23"/>
    <x v="3"/>
    <s v="No"/>
    <m/>
  </r>
  <r>
    <s v="CUST0146"/>
    <x v="201"/>
    <s v="2/25/2025"/>
    <x v="1"/>
    <n v="57"/>
    <x v="9"/>
    <x v="2"/>
    <s v="Female"/>
    <n v="4"/>
    <s v="Very Good"/>
    <n v="51"/>
    <s v="20GB Monthly Plan"/>
    <s v=" GHC 72 "/>
    <s v=" NGN 7,500 "/>
    <n v="20"/>
    <n v="150000"/>
    <s v="GHC 1,440"/>
    <x v="1"/>
    <n v="17.600000000000001"/>
    <x v="0"/>
    <s v="Yes"/>
    <s v="Relocation"/>
  </r>
  <r>
    <s v="CUST0146"/>
    <x v="201"/>
    <s v="2/25/2025"/>
    <x v="1"/>
    <n v="57"/>
    <x v="9"/>
    <x v="1"/>
    <s v="Female"/>
    <n v="4"/>
    <s v="Very Good"/>
    <n v="51"/>
    <s v="300GB FUP Monthly Unlimited"/>
    <s v=" GHC 288 "/>
    <s v=" NGN 30,000 "/>
    <n v="3"/>
    <n v="90000"/>
    <s v="GHC 864"/>
    <x v="1"/>
    <n v="159.71"/>
    <x v="1"/>
    <s v="Yes"/>
    <s v="Relocation"/>
  </r>
  <r>
    <s v="CUST0147"/>
    <x v="202"/>
    <s v="2/25/2025"/>
    <x v="1"/>
    <n v="50"/>
    <x v="10"/>
    <x v="1"/>
    <s v="Female"/>
    <n v="4"/>
    <s v="Very Good"/>
    <n v="46"/>
    <s v="30GB Monthly Broadband Plan"/>
    <s v=" GHC 86 "/>
    <s v=" NGN 9,000 "/>
    <n v="15"/>
    <n v="135000"/>
    <s v="GHC 1,296"/>
    <x v="2"/>
    <n v="188.62"/>
    <x v="1"/>
    <s v="No"/>
    <m/>
  </r>
  <r>
    <s v="CUST0148"/>
    <x v="203"/>
    <s v="2/25/2025"/>
    <x v="1"/>
    <n v="50"/>
    <x v="33"/>
    <x v="2"/>
    <s v="Male"/>
    <n v="4"/>
    <s v="Very Good"/>
    <n v="6"/>
    <s v="3.2GB 2-Day Plan"/>
    <s v=" GHC 10 "/>
    <s v=" NGN 1,000 "/>
    <n v="3"/>
    <n v="3000"/>
    <s v="GHC 29"/>
    <x v="2"/>
    <n v="71.11"/>
    <x v="2"/>
    <s v="No"/>
    <m/>
  </r>
  <r>
    <s v="CUST0148"/>
    <x v="203"/>
    <s v="2/25/2025"/>
    <x v="1"/>
    <n v="50"/>
    <x v="33"/>
    <x v="1"/>
    <s v="Male"/>
    <n v="4"/>
    <s v="Very Good"/>
    <n v="6"/>
    <s v="120GB Monthly Broadband Plan"/>
    <s v=" GHC 230 "/>
    <s v=" NGN 24,000 "/>
    <n v="11"/>
    <n v="264000"/>
    <s v="GHC 2,534"/>
    <x v="2"/>
    <n v="119.81"/>
    <x v="3"/>
    <s v="No"/>
    <m/>
  </r>
  <r>
    <s v="CUST0148"/>
    <x v="203"/>
    <s v="2/25/2025"/>
    <x v="1"/>
    <n v="50"/>
    <x v="33"/>
    <x v="3"/>
    <s v="Male"/>
    <n v="4"/>
    <s v="Very Good"/>
    <n v="6"/>
    <s v="450GB 3-Month Broadband Plan"/>
    <s v=" GHC 720 "/>
    <s v=" NGN 75,000 "/>
    <n v="14"/>
    <n v="1050000"/>
    <s v="GHC 10,080"/>
    <x v="2"/>
    <n v="2.96"/>
    <x v="0"/>
    <s v="No"/>
    <m/>
  </r>
  <r>
    <s v="CUST0149"/>
    <x v="204"/>
    <s v="2/25/2025"/>
    <x v="1"/>
    <n v="26"/>
    <x v="20"/>
    <x v="2"/>
    <s v="Male"/>
    <n v="2"/>
    <s v="Fair"/>
    <n v="44"/>
    <s v="3.2GB 2-Day Plan"/>
    <s v=" GHC 10 "/>
    <s v=" NGN 1,000 "/>
    <n v="9"/>
    <n v="9000"/>
    <s v="GHC 86"/>
    <x v="0"/>
    <n v="33.86"/>
    <x v="0"/>
    <s v="Yes"/>
    <s v="Costly Data Plans"/>
  </r>
  <r>
    <s v="CUST0149"/>
    <x v="204"/>
    <s v="2/25/2025"/>
    <x v="1"/>
    <n v="26"/>
    <x v="20"/>
    <x v="1"/>
    <s v="Male"/>
    <n v="2"/>
    <s v="Fair"/>
    <n v="44"/>
    <s v="60GB Monthly Broadband Plan"/>
    <s v=" GHC 139 "/>
    <s v=" NGN 14,500 "/>
    <n v="3"/>
    <n v="43500"/>
    <s v="GHC 418"/>
    <x v="0"/>
    <n v="60.3"/>
    <x v="2"/>
    <s v="Yes"/>
    <s v="Costly Data Plans"/>
  </r>
  <r>
    <s v="CUST0150"/>
    <x v="205"/>
    <s v="2/25/2025"/>
    <x v="1"/>
    <n v="48"/>
    <x v="20"/>
    <x v="2"/>
    <s v="Female"/>
    <n v="4"/>
    <s v="Very Good"/>
    <n v="39"/>
    <s v="7GB Monthly Plan"/>
    <s v=" GHC 34 "/>
    <s v=" NGN 3,500 "/>
    <n v="13"/>
    <n v="45500"/>
    <s v="GHC 437"/>
    <x v="2"/>
    <n v="168.4"/>
    <x v="1"/>
    <s v="Yes"/>
    <s v="Costly Data Plans"/>
  </r>
  <r>
    <s v="CUST0151"/>
    <x v="206"/>
    <s v="2/25/2025"/>
    <x v="1"/>
    <n v="72"/>
    <x v="34"/>
    <x v="0"/>
    <s v="Female"/>
    <n v="3"/>
    <s v="Good"/>
    <n v="53"/>
    <s v="10GB+10mins Monthly Plan"/>
    <s v=" GHC 43 "/>
    <s v=" NGN 4,500 "/>
    <n v="11"/>
    <n v="49500"/>
    <s v="GHC 475"/>
    <x v="1"/>
    <n v="192.93"/>
    <x v="1"/>
    <s v="No"/>
    <m/>
  </r>
  <r>
    <s v="CUST0151"/>
    <x v="206"/>
    <s v="2/25/2025"/>
    <x v="1"/>
    <n v="72"/>
    <x v="34"/>
    <x v="2"/>
    <s v="Female"/>
    <n v="3"/>
    <s v="Good"/>
    <n v="53"/>
    <s v="1GB+1.5mins Daily Plan"/>
    <s v=" GHC 5 "/>
    <s v=" NGN 500 "/>
    <n v="16"/>
    <n v="8000"/>
    <s v="GHC 77"/>
    <x v="1"/>
    <n v="147.11000000000001"/>
    <x v="3"/>
    <s v="No"/>
    <m/>
  </r>
  <r>
    <s v="CUST0151"/>
    <x v="206"/>
    <s v="2/25/2025"/>
    <x v="1"/>
    <n v="72"/>
    <x v="34"/>
    <x v="3"/>
    <s v="Female"/>
    <n v="3"/>
    <s v="Good"/>
    <n v="53"/>
    <s v="60GB Monthly Broadband Plan"/>
    <s v=" GHC 139 "/>
    <s v=" NGN 14,500 "/>
    <n v="9"/>
    <n v="130500"/>
    <s v="GHC 1,253"/>
    <x v="1"/>
    <n v="65.510000000000005"/>
    <x v="2"/>
    <s v="No"/>
    <m/>
  </r>
  <r>
    <s v="CUST0152"/>
    <x v="207"/>
    <s v="2/25/2025"/>
    <x v="1"/>
    <n v="62"/>
    <x v="26"/>
    <x v="0"/>
    <s v="Male"/>
    <n v="5"/>
    <s v="Excellent"/>
    <n v="38"/>
    <s v="25GB Monthly Plan"/>
    <s v=" GHC 86 "/>
    <s v=" NGN 9,000 "/>
    <n v="3"/>
    <n v="27000"/>
    <s v="GHC 259"/>
    <x v="1"/>
    <n v="166.34"/>
    <x v="1"/>
    <s v="Yes"/>
    <s v="High Call Tarriffs"/>
  </r>
  <r>
    <s v="CUST0152"/>
    <x v="207"/>
    <s v="2/25/2025"/>
    <x v="1"/>
    <n v="62"/>
    <x v="26"/>
    <x v="2"/>
    <s v="Male"/>
    <n v="5"/>
    <s v="Excellent"/>
    <n v="38"/>
    <s v="20GB Monthly Plan"/>
    <s v=" GHC 72 "/>
    <s v=" NGN 7,500 "/>
    <n v="5"/>
    <n v="37500"/>
    <s v="GHC 360"/>
    <x v="1"/>
    <n v="134.76"/>
    <x v="3"/>
    <s v="Yes"/>
    <s v="High Call Tarriffs"/>
  </r>
  <r>
    <s v="CUST0153"/>
    <x v="208"/>
    <s v="2/25/2025"/>
    <x v="1"/>
    <n v="46"/>
    <x v="14"/>
    <x v="2"/>
    <s v="Male"/>
    <n v="4"/>
    <s v="Very Good"/>
    <n v="46"/>
    <s v="16.5GB+10mins Monthly Plan"/>
    <s v=" GHC 62 "/>
    <s v=" NGN 6,500 "/>
    <n v="14"/>
    <n v="91000"/>
    <s v="GHC 874"/>
    <x v="2"/>
    <n v="184.74"/>
    <x v="1"/>
    <s v="Yes"/>
    <s v="Relocation"/>
  </r>
  <r>
    <s v="CUST0153"/>
    <x v="208"/>
    <s v="2/25/2025"/>
    <x v="1"/>
    <n v="46"/>
    <x v="14"/>
    <x v="3"/>
    <s v="Male"/>
    <n v="4"/>
    <s v="Very Good"/>
    <n v="46"/>
    <s v="30GB Monthly Broadband Plan"/>
    <s v=" GHC 86 "/>
    <s v=" NGN 9,000 "/>
    <n v="12"/>
    <n v="108000"/>
    <s v="GHC 1,037"/>
    <x v="2"/>
    <n v="158.25"/>
    <x v="1"/>
    <s v="Yes"/>
    <s v="Relocation"/>
  </r>
  <r>
    <s v="CUST0155"/>
    <x v="209"/>
    <s v="2/25/2025"/>
    <x v="1"/>
    <n v="17"/>
    <x v="33"/>
    <x v="0"/>
    <s v="Female"/>
    <n v="4"/>
    <s v="Very Good"/>
    <n v="15"/>
    <s v="10GB+10mins Monthly Plan"/>
    <s v=" GHC 43 "/>
    <s v=" NGN 4,500 "/>
    <n v="10"/>
    <n v="45000"/>
    <s v="GHC 432"/>
    <x v="3"/>
    <n v="96.81"/>
    <x v="2"/>
    <s v="No"/>
    <m/>
  </r>
  <r>
    <s v="CUST0155"/>
    <x v="209"/>
    <s v="2/25/2025"/>
    <x v="1"/>
    <n v="17"/>
    <x v="33"/>
    <x v="2"/>
    <s v="Female"/>
    <n v="4"/>
    <s v="Very Good"/>
    <n v="15"/>
    <s v="12.5GB Monthly Plan"/>
    <s v=" GHC 53 "/>
    <s v=" NGN 5,500 "/>
    <n v="3"/>
    <n v="16500"/>
    <s v="GHC 158"/>
    <x v="3"/>
    <n v="184.15"/>
    <x v="1"/>
    <s v="No"/>
    <m/>
  </r>
  <r>
    <s v="CUST0156"/>
    <x v="210"/>
    <s v="2/25/2025"/>
    <x v="1"/>
    <n v="34"/>
    <x v="17"/>
    <x v="2"/>
    <s v="Female"/>
    <n v="2"/>
    <s v="Fair"/>
    <n v="22"/>
    <s v="12.5GB Monthly Plan"/>
    <s v=" GHC 53 "/>
    <s v=" NGN 5,500 "/>
    <n v="15"/>
    <n v="82500"/>
    <s v="GHC 792"/>
    <x v="0"/>
    <n v="144.54"/>
    <x v="3"/>
    <s v="No"/>
    <m/>
  </r>
  <r>
    <s v="CUST0156"/>
    <x v="210"/>
    <s v="2/25/2025"/>
    <x v="1"/>
    <n v="34"/>
    <x v="17"/>
    <x v="1"/>
    <s v="Female"/>
    <n v="2"/>
    <s v="Fair"/>
    <n v="22"/>
    <s v="300GB FUP Monthly Unlimited"/>
    <s v=" GHC 288 "/>
    <s v=" NGN 30,000 "/>
    <n v="2"/>
    <n v="60000"/>
    <s v="GHC 576"/>
    <x v="0"/>
    <n v="13.9"/>
    <x v="0"/>
    <s v="No"/>
    <m/>
  </r>
  <r>
    <s v="CUST0157"/>
    <x v="211"/>
    <s v="2/25/2025"/>
    <x v="1"/>
    <n v="18"/>
    <x v="34"/>
    <x v="0"/>
    <s v="Male"/>
    <n v="2"/>
    <s v="Fair"/>
    <n v="44"/>
    <s v="10GB+10mins Monthly Plan"/>
    <s v=" GHC 43 "/>
    <s v=" NGN 4,500 "/>
    <n v="13"/>
    <n v="58500"/>
    <s v="GHC 562"/>
    <x v="3"/>
    <n v="46.76"/>
    <x v="0"/>
    <s v="No"/>
    <m/>
  </r>
  <r>
    <s v="CUST0157"/>
    <x v="211"/>
    <s v="2/25/2025"/>
    <x v="1"/>
    <n v="18"/>
    <x v="34"/>
    <x v="2"/>
    <s v="Male"/>
    <n v="2"/>
    <s v="Fair"/>
    <n v="44"/>
    <s v="1.5GB 2-Day Plan"/>
    <s v=" GHC 6 "/>
    <s v=" NGN 600 "/>
    <n v="14"/>
    <n v="8400"/>
    <s v="GHC 81"/>
    <x v="3"/>
    <n v="37.68"/>
    <x v="0"/>
    <s v="No"/>
    <m/>
  </r>
  <r>
    <s v="CUST0161"/>
    <x v="212"/>
    <s v="2/25/2025"/>
    <x v="1"/>
    <n v="65"/>
    <x v="24"/>
    <x v="0"/>
    <s v="Male"/>
    <n v="4"/>
    <s v="Very Good"/>
    <n v="37"/>
    <s v="165GB Monthly Plan"/>
    <s v=" GHC 336 "/>
    <s v=" NGN 35,000 "/>
    <n v="6"/>
    <n v="210000"/>
    <s v="GHC 2,016"/>
    <x v="1"/>
    <n v="58.12"/>
    <x v="2"/>
    <s v="Yes"/>
    <s v="High Call Tarriffs"/>
  </r>
  <r>
    <s v="CUST0161"/>
    <x v="212"/>
    <s v="2/25/2025"/>
    <x v="1"/>
    <n v="65"/>
    <x v="24"/>
    <x v="3"/>
    <s v="Male"/>
    <n v="4"/>
    <s v="Very Good"/>
    <n v="37"/>
    <s v="200GB Monthly Broadband Plan"/>
    <s v=" GHC 240 "/>
    <s v=" NGN 25,000 "/>
    <n v="20"/>
    <n v="500000"/>
    <s v="GHC 4,800"/>
    <x v="1"/>
    <n v="168.48"/>
    <x v="1"/>
    <s v="Yes"/>
    <s v="High Call Tarriffs"/>
  </r>
  <r>
    <s v="CUST0161"/>
    <x v="212"/>
    <s v="2/25/2025"/>
    <x v="1"/>
    <n v="65"/>
    <x v="24"/>
    <x v="1"/>
    <s v="Male"/>
    <n v="4"/>
    <s v="Very Good"/>
    <n v="37"/>
    <s v="30GB Monthly Broadband Plan"/>
    <s v=" GHC 86 "/>
    <s v=" NGN 9,000 "/>
    <n v="1"/>
    <n v="9000"/>
    <s v="GHC 86"/>
    <x v="1"/>
    <n v="173.17"/>
    <x v="1"/>
    <s v="Yes"/>
    <s v="High Call Tarriffs"/>
  </r>
  <r>
    <s v="CUST0162"/>
    <x v="213"/>
    <s v="2/25/2025"/>
    <x v="1"/>
    <n v="33"/>
    <x v="29"/>
    <x v="2"/>
    <s v="Female"/>
    <n v="4"/>
    <s v="Very Good"/>
    <n v="36"/>
    <s v="1.5GB 2-Day Plan"/>
    <s v=" GHC 6 "/>
    <s v=" NGN 600 "/>
    <n v="1"/>
    <n v="600"/>
    <s v="GHC 6"/>
    <x v="0"/>
    <n v="16.989999999999998"/>
    <x v="0"/>
    <s v="No"/>
    <m/>
  </r>
  <r>
    <s v="CUST0162"/>
    <x v="213"/>
    <s v="2/25/2025"/>
    <x v="1"/>
    <n v="33"/>
    <x v="29"/>
    <x v="0"/>
    <s v="Female"/>
    <n v="4"/>
    <s v="Very Good"/>
    <n v="36"/>
    <s v="10GB+10mins Monthly Plan"/>
    <s v=" GHC 43 "/>
    <s v=" NGN 4,500 "/>
    <n v="9"/>
    <n v="40500"/>
    <s v="GHC 389"/>
    <x v="0"/>
    <n v="58.77"/>
    <x v="2"/>
    <s v="No"/>
    <m/>
  </r>
  <r>
    <s v="CUST0163"/>
    <x v="214"/>
    <s v="2/25/2025"/>
    <x v="1"/>
    <n v="52"/>
    <x v="23"/>
    <x v="1"/>
    <s v="Female"/>
    <n v="5"/>
    <s v="Excellent"/>
    <n v="37"/>
    <s v="120GB Monthly Broadband Plan"/>
    <s v=" GHC 230 "/>
    <s v=" NGN 24,000 "/>
    <n v="2"/>
    <n v="48000"/>
    <s v="GHC 461"/>
    <x v="2"/>
    <n v="164.61"/>
    <x v="1"/>
    <s v="No"/>
    <m/>
  </r>
  <r>
    <s v="CUST0163"/>
    <x v="214"/>
    <s v="2/25/2025"/>
    <x v="1"/>
    <n v="52"/>
    <x v="23"/>
    <x v="0"/>
    <s v="Female"/>
    <n v="5"/>
    <s v="Excellent"/>
    <n v="37"/>
    <s v="165GB Monthly Plan"/>
    <s v=" GHC 336 "/>
    <s v=" NGN 35,000 "/>
    <n v="14"/>
    <n v="490000"/>
    <s v="GHC 4,704"/>
    <x v="2"/>
    <n v="109.5"/>
    <x v="3"/>
    <s v="No"/>
    <m/>
  </r>
  <r>
    <s v="CUST0163"/>
    <x v="214"/>
    <s v="2/25/2025"/>
    <x v="1"/>
    <n v="52"/>
    <x v="23"/>
    <x v="3"/>
    <s v="Female"/>
    <n v="5"/>
    <s v="Excellent"/>
    <n v="37"/>
    <s v="150GB FUP Monthly Unlimited"/>
    <s v=" GHC 192 "/>
    <s v=" NGN 20,000 "/>
    <n v="8"/>
    <n v="160000"/>
    <s v="GHC 1,536"/>
    <x v="2"/>
    <n v="147.33000000000001"/>
    <x v="3"/>
    <s v="No"/>
    <m/>
  </r>
  <r>
    <s v="CUST0165"/>
    <x v="215"/>
    <s v="2/25/2025"/>
    <x v="1"/>
    <n v="70"/>
    <x v="23"/>
    <x v="3"/>
    <s v="Male"/>
    <n v="2"/>
    <s v="Fair"/>
    <n v="51"/>
    <s v="300GB FUP Monthly Unlimited"/>
    <s v=" GHC 288 "/>
    <s v=" NGN 30,000 "/>
    <n v="10"/>
    <n v="300000"/>
    <s v="GHC 2,880"/>
    <x v="1"/>
    <n v="65.069999999999993"/>
    <x v="2"/>
    <s v="No"/>
    <m/>
  </r>
  <r>
    <s v="CUST0165"/>
    <x v="215"/>
    <s v="2/25/2025"/>
    <x v="1"/>
    <n v="70"/>
    <x v="23"/>
    <x v="2"/>
    <s v="Male"/>
    <n v="2"/>
    <s v="Fair"/>
    <n v="51"/>
    <s v="1GB+1.5mins Daily Plan"/>
    <s v=" GHC 5 "/>
    <s v=" NGN 500 "/>
    <n v="17"/>
    <n v="8500"/>
    <s v="GHC 82"/>
    <x v="1"/>
    <n v="114.76"/>
    <x v="3"/>
    <s v="No"/>
    <m/>
  </r>
  <r>
    <s v="CUST0165"/>
    <x v="215"/>
    <s v="2/25/2025"/>
    <x v="1"/>
    <n v="70"/>
    <x v="23"/>
    <x v="0"/>
    <s v="Male"/>
    <n v="2"/>
    <s v="Fair"/>
    <n v="51"/>
    <s v="65GB Monthly Plan"/>
    <s v=" GHC 154 "/>
    <s v=" NGN 16,000 "/>
    <n v="14"/>
    <n v="224000"/>
    <s v="GHC 2,150"/>
    <x v="1"/>
    <n v="27.55"/>
    <x v="0"/>
    <s v="No"/>
    <m/>
  </r>
  <r>
    <s v="CUST0166"/>
    <x v="216"/>
    <s v="2/25/2025"/>
    <x v="1"/>
    <n v="51"/>
    <x v="16"/>
    <x v="2"/>
    <s v="Male"/>
    <n v="3"/>
    <s v="Good"/>
    <n v="16"/>
    <s v="1GB+1.5mins Daily Plan"/>
    <s v=" GHC 5 "/>
    <s v=" NGN 500 "/>
    <n v="13"/>
    <n v="6500"/>
    <s v="GHC 62"/>
    <x v="2"/>
    <n v="125.75"/>
    <x v="3"/>
    <s v="No"/>
    <m/>
  </r>
  <r>
    <s v="CUST0166"/>
    <x v="216"/>
    <s v="2/25/2025"/>
    <x v="1"/>
    <n v="51"/>
    <x v="16"/>
    <x v="0"/>
    <s v="Male"/>
    <n v="3"/>
    <s v="Good"/>
    <n v="16"/>
    <s v="165GB Monthly Plan"/>
    <s v=" GHC 336 "/>
    <s v=" NGN 35,000 "/>
    <n v="3"/>
    <n v="105000"/>
    <s v="GHC 1,008"/>
    <x v="2"/>
    <n v="15.57"/>
    <x v="0"/>
    <s v="No"/>
    <m/>
  </r>
  <r>
    <s v="CUST0166"/>
    <x v="216"/>
    <s v="2/25/2025"/>
    <x v="1"/>
    <n v="51"/>
    <x v="16"/>
    <x v="1"/>
    <s v="Male"/>
    <n v="3"/>
    <s v="Good"/>
    <n v="16"/>
    <s v="60GB Monthly Broadband Plan"/>
    <s v=" GHC 139 "/>
    <s v=" NGN 14,500 "/>
    <n v="9"/>
    <n v="130500"/>
    <s v="GHC 1,253"/>
    <x v="2"/>
    <n v="103.36"/>
    <x v="3"/>
    <s v="No"/>
    <m/>
  </r>
  <r>
    <s v="CUST0171"/>
    <x v="217"/>
    <s v="2/25/2025"/>
    <x v="1"/>
    <n v="33"/>
    <x v="31"/>
    <x v="0"/>
    <s v="Male"/>
    <n v="1"/>
    <s v="Poor"/>
    <n v="42"/>
    <s v="165GB Monthly Plan"/>
    <s v=" GHC 336 "/>
    <s v=" NGN 35,000 "/>
    <n v="7"/>
    <n v="245000"/>
    <s v="GHC 2,352"/>
    <x v="0"/>
    <n v="70.56"/>
    <x v="2"/>
    <s v="No"/>
    <m/>
  </r>
  <r>
    <s v="CUST0173"/>
    <x v="218"/>
    <s v="2/25/2025"/>
    <x v="1"/>
    <n v="42"/>
    <x v="19"/>
    <x v="2"/>
    <s v="Male"/>
    <n v="3"/>
    <s v="Good"/>
    <n v="48"/>
    <s v="20GB Monthly Plan"/>
    <s v=" GHC 72 "/>
    <s v=" NGN 7,500 "/>
    <n v="16"/>
    <n v="120000"/>
    <s v="GHC 1,152"/>
    <x v="4"/>
    <n v="22.99"/>
    <x v="0"/>
    <s v="No"/>
    <m/>
  </r>
  <r>
    <s v="CUST0174"/>
    <x v="219"/>
    <s v="2/25/2025"/>
    <x v="1"/>
    <n v="17"/>
    <x v="2"/>
    <x v="0"/>
    <s v="Female"/>
    <n v="5"/>
    <s v="Excellent"/>
    <n v="9"/>
    <s v="10GB+10mins Monthly Plan"/>
    <s v=" GHC 43 "/>
    <s v=" NGN 4,500 "/>
    <n v="1"/>
    <n v="4500"/>
    <s v="GHC 43"/>
    <x v="3"/>
    <n v="117.68"/>
    <x v="3"/>
    <s v="No"/>
    <m/>
  </r>
  <r>
    <s v="CUST0174"/>
    <x v="219"/>
    <s v="2/25/2025"/>
    <x v="1"/>
    <n v="17"/>
    <x v="2"/>
    <x v="2"/>
    <s v="Female"/>
    <n v="5"/>
    <s v="Excellent"/>
    <n v="9"/>
    <s v="1GB+1.5mins Daily Plan"/>
    <s v=" GHC 5 "/>
    <s v=" NGN 500 "/>
    <n v="2"/>
    <n v="1000"/>
    <s v="GHC 10"/>
    <x v="3"/>
    <n v="43.54"/>
    <x v="0"/>
    <s v="No"/>
    <m/>
  </r>
  <r>
    <s v="CUST0175"/>
    <x v="220"/>
    <s v="2/25/2025"/>
    <x v="1"/>
    <n v="80"/>
    <x v="27"/>
    <x v="2"/>
    <s v="Female"/>
    <n v="1"/>
    <s v="Poor"/>
    <n v="28"/>
    <s v="25GB Monthly Plan"/>
    <s v=" GHC 86 "/>
    <s v=" NGN 9,000 "/>
    <n v="7"/>
    <n v="63000"/>
    <s v="GHC 605"/>
    <x v="1"/>
    <n v="16.260000000000002"/>
    <x v="0"/>
    <s v="No"/>
    <m/>
  </r>
  <r>
    <s v="CUST0175"/>
    <x v="220"/>
    <s v="2/25/2025"/>
    <x v="1"/>
    <n v="80"/>
    <x v="27"/>
    <x v="2"/>
    <s v="Female"/>
    <n v="1"/>
    <s v="Poor"/>
    <n v="28"/>
    <s v="1.5GB 2-Day Plan"/>
    <s v=" GHC 6 "/>
    <s v=" NGN 600 "/>
    <n v="13"/>
    <n v="7800"/>
    <s v="GHC 75"/>
    <x v="1"/>
    <n v="107.51"/>
    <x v="3"/>
    <s v="No"/>
    <m/>
  </r>
  <r>
    <s v="CUST0175"/>
    <x v="220"/>
    <s v="2/25/2025"/>
    <x v="1"/>
    <n v="80"/>
    <x v="27"/>
    <x v="1"/>
    <s v="Female"/>
    <n v="1"/>
    <s v="Poor"/>
    <n v="28"/>
    <s v="120GB Monthly Broadband Plan"/>
    <s v=" GHC 230 "/>
    <s v=" NGN 24,000 "/>
    <n v="3"/>
    <n v="72000"/>
    <s v="GHC 691"/>
    <x v="1"/>
    <n v="127.04"/>
    <x v="3"/>
    <s v="No"/>
    <m/>
  </r>
  <r>
    <s v="CUST0178"/>
    <x v="221"/>
    <s v="2/25/2025"/>
    <x v="1"/>
    <n v="23"/>
    <x v="7"/>
    <x v="1"/>
    <s v="Male"/>
    <n v="3"/>
    <s v="Good"/>
    <n v="24"/>
    <s v="30GB Monthly Broadband Plan"/>
    <s v=" GHC 86 "/>
    <s v=" NGN 9,000 "/>
    <n v="1"/>
    <n v="9000"/>
    <s v="GHC 86"/>
    <x v="3"/>
    <n v="171.81"/>
    <x v="1"/>
    <s v="No"/>
    <m/>
  </r>
  <r>
    <s v="CUST0178"/>
    <x v="221"/>
    <s v="2/25/2025"/>
    <x v="1"/>
    <n v="23"/>
    <x v="7"/>
    <x v="2"/>
    <s v="Male"/>
    <n v="3"/>
    <s v="Good"/>
    <n v="24"/>
    <s v="500MB Daily Plan"/>
    <s v=" GHC 3 "/>
    <s v=" NGN 350 "/>
    <n v="12"/>
    <n v="4200"/>
    <s v="GHC 40"/>
    <x v="3"/>
    <n v="9.67"/>
    <x v="0"/>
    <s v="No"/>
    <m/>
  </r>
  <r>
    <s v="CUST0178"/>
    <x v="221"/>
    <s v="2/25/2025"/>
    <x v="1"/>
    <n v="23"/>
    <x v="7"/>
    <x v="3"/>
    <s v="Male"/>
    <n v="3"/>
    <s v="Good"/>
    <n v="24"/>
    <s v="450GB 3-Month Broadband Plan"/>
    <s v=" GHC 720 "/>
    <s v=" NGN 75,000 "/>
    <n v="6"/>
    <n v="450000"/>
    <s v="GHC 4,320"/>
    <x v="3"/>
    <n v="184.09"/>
    <x v="1"/>
    <s v="No"/>
    <m/>
  </r>
  <r>
    <s v="CUST0179"/>
    <x v="222"/>
    <s v="2/25/2025"/>
    <x v="1"/>
    <n v="69"/>
    <x v="15"/>
    <x v="3"/>
    <s v="Female"/>
    <n v="3"/>
    <s v="Good"/>
    <n v="16"/>
    <s v="300GB FUP Monthly Unlimited"/>
    <s v=" GHC 288 "/>
    <s v=" NGN 30,000 "/>
    <n v="17"/>
    <n v="510000"/>
    <s v="GHC 4,896"/>
    <x v="1"/>
    <n v="45.03"/>
    <x v="0"/>
    <s v="Yes"/>
    <s v="Poor Network"/>
  </r>
  <r>
    <s v="CUST0179"/>
    <x v="222"/>
    <s v="2/25/2025"/>
    <x v="1"/>
    <n v="69"/>
    <x v="15"/>
    <x v="1"/>
    <s v="Female"/>
    <n v="3"/>
    <s v="Good"/>
    <n v="16"/>
    <s v="30GB Monthly Broadband Plan"/>
    <s v=" GHC 86 "/>
    <s v=" NGN 9,000 "/>
    <n v="3"/>
    <n v="27000"/>
    <s v="GHC 259"/>
    <x v="1"/>
    <n v="190.84"/>
    <x v="1"/>
    <s v="Yes"/>
    <s v="Poor Network"/>
  </r>
  <r>
    <s v="CUST0179"/>
    <x v="222"/>
    <s v="2/25/2025"/>
    <x v="1"/>
    <n v="69"/>
    <x v="15"/>
    <x v="2"/>
    <s v="Female"/>
    <n v="3"/>
    <s v="Good"/>
    <n v="16"/>
    <s v="12.5GB Monthly Plan"/>
    <s v=" GHC 53 "/>
    <s v=" NGN 5,500 "/>
    <n v="10"/>
    <n v="55000"/>
    <s v="GHC 528"/>
    <x v="1"/>
    <n v="173.27"/>
    <x v="1"/>
    <s v="Yes"/>
    <s v="Poor Network"/>
  </r>
  <r>
    <s v="CUST0180"/>
    <x v="223"/>
    <s v="2/25/2025"/>
    <x v="1"/>
    <n v="27"/>
    <x v="12"/>
    <x v="2"/>
    <s v="Male"/>
    <n v="3"/>
    <s v="Good"/>
    <n v="24"/>
    <s v="25GB Monthly Plan"/>
    <s v=" GHC 86 "/>
    <s v=" NGN 9,000 "/>
    <n v="16"/>
    <n v="144000"/>
    <s v="GHC 1,382"/>
    <x v="0"/>
    <n v="118.54"/>
    <x v="3"/>
    <s v="No"/>
    <m/>
  </r>
  <r>
    <s v="CUST0180"/>
    <x v="223"/>
    <s v="2/25/2025"/>
    <x v="1"/>
    <n v="27"/>
    <x v="12"/>
    <x v="2"/>
    <s v="Male"/>
    <n v="3"/>
    <s v="Good"/>
    <n v="24"/>
    <s v="500MB Daily Plan"/>
    <s v=" GHC 3 "/>
    <s v=" NGN 350 "/>
    <n v="18"/>
    <n v="6300"/>
    <s v="GHC 60"/>
    <x v="0"/>
    <n v="146.63"/>
    <x v="3"/>
    <s v="No"/>
    <m/>
  </r>
  <r>
    <s v="CUST0181"/>
    <x v="224"/>
    <s v="2/25/2025"/>
    <x v="1"/>
    <n v="35"/>
    <x v="30"/>
    <x v="1"/>
    <s v="Female"/>
    <n v="5"/>
    <s v="Excellent"/>
    <n v="2"/>
    <s v="60GB Monthly Broadband Plan"/>
    <s v=" GHC 139 "/>
    <s v=" NGN 14,500 "/>
    <n v="10"/>
    <n v="145000"/>
    <s v="GHC 1,392"/>
    <x v="0"/>
    <n v="169.88"/>
    <x v="1"/>
    <s v="No"/>
    <m/>
  </r>
  <r>
    <s v="CUST0181"/>
    <x v="224"/>
    <s v="2/25/2025"/>
    <x v="1"/>
    <n v="35"/>
    <x v="30"/>
    <x v="0"/>
    <s v="Female"/>
    <n v="5"/>
    <s v="Excellent"/>
    <n v="2"/>
    <s v="65GB Monthly Plan"/>
    <s v=" GHC 154 "/>
    <s v=" NGN 16,000 "/>
    <n v="8"/>
    <n v="128000"/>
    <s v="GHC 1,229"/>
    <x v="0"/>
    <n v="41.44"/>
    <x v="0"/>
    <s v="No"/>
    <m/>
  </r>
  <r>
    <s v="CUST0181"/>
    <x v="224"/>
    <s v="2/25/2025"/>
    <x v="1"/>
    <n v="35"/>
    <x v="30"/>
    <x v="2"/>
    <s v="Female"/>
    <n v="5"/>
    <s v="Excellent"/>
    <n v="2"/>
    <s v="20GB Monthly Plan"/>
    <s v=" GHC 72 "/>
    <s v=" NGN 7,500 "/>
    <n v="2"/>
    <n v="15000"/>
    <s v="GHC 144"/>
    <x v="0"/>
    <n v="98.66"/>
    <x v="2"/>
    <s v="No"/>
    <m/>
  </r>
  <r>
    <s v="CUST0182"/>
    <x v="225"/>
    <s v="2/25/2025"/>
    <x v="1"/>
    <n v="51"/>
    <x v="25"/>
    <x v="2"/>
    <s v="Male"/>
    <n v="5"/>
    <s v="Excellent"/>
    <n v="59"/>
    <s v="3.2GB 2-Day Plan"/>
    <s v=" GHC 10 "/>
    <s v=" NGN 1,000 "/>
    <n v="17"/>
    <n v="17000"/>
    <s v="GHC 163"/>
    <x v="2"/>
    <n v="116.36"/>
    <x v="3"/>
    <s v="No"/>
    <m/>
  </r>
  <r>
    <s v="CUST0182"/>
    <x v="225"/>
    <s v="2/25/2025"/>
    <x v="1"/>
    <n v="51"/>
    <x v="25"/>
    <x v="3"/>
    <s v="Male"/>
    <n v="5"/>
    <s v="Excellent"/>
    <n v="59"/>
    <s v="300GB FUP Monthly Unlimited"/>
    <s v=" GHC 288 "/>
    <s v=" NGN 30,000 "/>
    <n v="13"/>
    <n v="390000"/>
    <s v="GHC 3,744"/>
    <x v="2"/>
    <n v="127.62"/>
    <x v="3"/>
    <s v="No"/>
    <m/>
  </r>
  <r>
    <s v="CUST0184"/>
    <x v="226"/>
    <s v="2/25/2025"/>
    <x v="1"/>
    <n v="35"/>
    <x v="33"/>
    <x v="3"/>
    <s v="Male"/>
    <n v="3"/>
    <s v="Good"/>
    <n v="29"/>
    <s v="120GB Monthly Broadband Plan"/>
    <s v=" GHC 230 "/>
    <s v=" NGN 24,000 "/>
    <n v="4"/>
    <n v="96000"/>
    <s v="GHC 922"/>
    <x v="0"/>
    <n v="92.94"/>
    <x v="2"/>
    <s v="No"/>
    <m/>
  </r>
  <r>
    <s v="CUST0184"/>
    <x v="226"/>
    <s v="2/25/2025"/>
    <x v="1"/>
    <n v="35"/>
    <x v="33"/>
    <x v="1"/>
    <s v="Male"/>
    <n v="3"/>
    <s v="Good"/>
    <n v="29"/>
    <s v="30GB Monthly Broadband Plan"/>
    <s v=" GHC 86 "/>
    <s v=" NGN 9,000 "/>
    <n v="10"/>
    <n v="90000"/>
    <s v="GHC 864"/>
    <x v="0"/>
    <n v="31.94"/>
    <x v="0"/>
    <s v="No"/>
    <m/>
  </r>
  <r>
    <s v="CUST0184"/>
    <x v="226"/>
    <s v="2/25/2025"/>
    <x v="1"/>
    <n v="35"/>
    <x v="33"/>
    <x v="2"/>
    <s v="Male"/>
    <n v="3"/>
    <s v="Good"/>
    <n v="29"/>
    <s v="65GB Monthly Plan"/>
    <s v=" GHC 154 "/>
    <s v=" NGN 16,000 "/>
    <n v="11"/>
    <n v="176000"/>
    <s v="GHC 1,690"/>
    <x v="0"/>
    <n v="43.4"/>
    <x v="0"/>
    <s v="No"/>
    <m/>
  </r>
  <r>
    <s v="CUST0186"/>
    <x v="227"/>
    <s v="2/25/2025"/>
    <x v="1"/>
    <n v="28"/>
    <x v="12"/>
    <x v="0"/>
    <s v="Male"/>
    <n v="1"/>
    <s v="Poor"/>
    <n v="52"/>
    <s v="10GB+10mins Monthly Plan"/>
    <s v=" GHC 43 "/>
    <s v=" NGN 4,500 "/>
    <n v="12"/>
    <n v="54000"/>
    <s v="GHC 518"/>
    <x v="0"/>
    <n v="164.82"/>
    <x v="1"/>
    <s v="Yes"/>
    <s v="Better Offers from Competitors"/>
  </r>
  <r>
    <s v="CUST0187"/>
    <x v="97"/>
    <s v="2/25/2025"/>
    <x v="1"/>
    <n v="49"/>
    <x v="5"/>
    <x v="3"/>
    <s v="Male"/>
    <n v="4"/>
    <s v="Very Good"/>
    <n v="5"/>
    <s v="150GB FUP Monthly Unlimited"/>
    <s v=" GHC 192 "/>
    <s v=" NGN 20,000 "/>
    <n v="15"/>
    <n v="300000"/>
    <s v="GHC 2,880"/>
    <x v="2"/>
    <n v="9.02"/>
    <x v="0"/>
    <s v="No"/>
    <m/>
  </r>
  <r>
    <s v="CUST0189"/>
    <x v="228"/>
    <s v="2/25/2025"/>
    <x v="1"/>
    <n v="73"/>
    <x v="10"/>
    <x v="2"/>
    <s v="Male"/>
    <n v="3"/>
    <s v="Good"/>
    <n v="40"/>
    <s v="1GB+1.5mins Daily Plan"/>
    <s v=" GHC 5 "/>
    <s v=" NGN 500 "/>
    <n v="14"/>
    <n v="7000"/>
    <s v="GHC 67"/>
    <x v="1"/>
    <n v="76.91"/>
    <x v="2"/>
    <s v="No"/>
    <m/>
  </r>
  <r>
    <s v="CUST0189"/>
    <x v="228"/>
    <s v="2/25/2025"/>
    <x v="1"/>
    <n v="73"/>
    <x v="10"/>
    <x v="1"/>
    <s v="Male"/>
    <n v="3"/>
    <s v="Good"/>
    <n v="40"/>
    <s v="150GB FUP Monthly Unlimited"/>
    <s v=" GHC 192 "/>
    <s v=" NGN 20,000 "/>
    <n v="17"/>
    <n v="340000"/>
    <s v="GHC 3,264"/>
    <x v="1"/>
    <n v="128.71"/>
    <x v="3"/>
    <s v="No"/>
    <m/>
  </r>
  <r>
    <s v="CUST0189"/>
    <x v="228"/>
    <s v="2/25/2025"/>
    <x v="1"/>
    <n v="73"/>
    <x v="10"/>
    <x v="3"/>
    <s v="Male"/>
    <n v="3"/>
    <s v="Good"/>
    <n v="40"/>
    <s v="60GB Monthly Broadband Plan"/>
    <s v=" GHC 139 "/>
    <s v=" NGN 14,500 "/>
    <n v="18"/>
    <n v="261000"/>
    <s v="GHC 2,506"/>
    <x v="1"/>
    <n v="126.34"/>
    <x v="3"/>
    <s v="No"/>
    <m/>
  </r>
  <r>
    <s v="CUST0190"/>
    <x v="229"/>
    <s v="2/25/2025"/>
    <x v="1"/>
    <n v="64"/>
    <x v="17"/>
    <x v="3"/>
    <s v="Female"/>
    <n v="3"/>
    <s v="Good"/>
    <n v="35"/>
    <s v="300GB FUP Monthly Unlimited"/>
    <s v=" GHC 288 "/>
    <s v=" NGN 30,000 "/>
    <n v="20"/>
    <n v="600000"/>
    <s v="GHC 5,760"/>
    <x v="1"/>
    <n v="5.7"/>
    <x v="0"/>
    <s v="No"/>
    <m/>
  </r>
  <r>
    <s v="CUST0190"/>
    <x v="229"/>
    <s v="2/25/2025"/>
    <x v="1"/>
    <n v="64"/>
    <x v="17"/>
    <x v="0"/>
    <s v="Female"/>
    <n v="3"/>
    <s v="Good"/>
    <n v="35"/>
    <s v="10GB+10mins Monthly Plan"/>
    <s v=" GHC 43 "/>
    <s v=" NGN 4,500 "/>
    <n v="9"/>
    <n v="40500"/>
    <s v="GHC 389"/>
    <x v="1"/>
    <n v="6.35"/>
    <x v="0"/>
    <s v="No"/>
    <m/>
  </r>
  <r>
    <s v="CUST0190"/>
    <x v="229"/>
    <s v="2/25/2025"/>
    <x v="1"/>
    <n v="64"/>
    <x v="17"/>
    <x v="2"/>
    <s v="Female"/>
    <n v="3"/>
    <s v="Good"/>
    <n v="35"/>
    <s v="2.5GB 2-Day Plan"/>
    <s v=" GHC 9 "/>
    <s v=" NGN 900 "/>
    <n v="16"/>
    <n v="14400"/>
    <s v="GHC 138"/>
    <x v="1"/>
    <n v="161.83000000000001"/>
    <x v="1"/>
    <s v="No"/>
    <m/>
  </r>
  <r>
    <s v="CUST0191"/>
    <x v="230"/>
    <s v="2/25/2025"/>
    <x v="1"/>
    <n v="61"/>
    <x v="15"/>
    <x v="1"/>
    <s v="Male"/>
    <n v="2"/>
    <s v="Fair"/>
    <n v="7"/>
    <s v="300GB FUP Monthly Unlimited"/>
    <s v=" GHC 288 "/>
    <s v=" NGN 30,000 "/>
    <n v="6"/>
    <n v="180000"/>
    <s v="GHC 1,728"/>
    <x v="1"/>
    <n v="187.07"/>
    <x v="1"/>
    <s v="Yes"/>
    <s v="Better Offers from Competitors"/>
  </r>
  <r>
    <s v="CUST0191"/>
    <x v="230"/>
    <s v="2/25/2025"/>
    <x v="1"/>
    <n v="61"/>
    <x v="15"/>
    <x v="2"/>
    <s v="Male"/>
    <n v="2"/>
    <s v="Fair"/>
    <n v="7"/>
    <s v="1.5GB 2-Day Plan"/>
    <s v=" GHC 6 "/>
    <s v=" NGN 600 "/>
    <n v="11"/>
    <n v="6600"/>
    <s v="GHC 63"/>
    <x v="1"/>
    <n v="47.69"/>
    <x v="0"/>
    <s v="Yes"/>
    <s v="Better Offers from Competitors"/>
  </r>
  <r>
    <s v="CUST0191"/>
    <x v="230"/>
    <s v="2/25/2025"/>
    <x v="1"/>
    <n v="61"/>
    <x v="15"/>
    <x v="0"/>
    <s v="Male"/>
    <n v="2"/>
    <s v="Fair"/>
    <n v="7"/>
    <s v="25GB Monthly Plan"/>
    <s v=" GHC 86 "/>
    <s v=" NGN 9,000 "/>
    <n v="1"/>
    <n v="9000"/>
    <s v="GHC 86"/>
    <x v="1"/>
    <n v="182.84"/>
    <x v="1"/>
    <s v="Yes"/>
    <s v="Better Offers from Competitors"/>
  </r>
  <r>
    <s v="CUST0193"/>
    <x v="231"/>
    <s v="2/25/2025"/>
    <x v="1"/>
    <n v="77"/>
    <x v="30"/>
    <x v="3"/>
    <s v="Female"/>
    <n v="2"/>
    <s v="Fair"/>
    <n v="59"/>
    <s v="30GB Monthly Broadband Plan"/>
    <s v=" GHC 86 "/>
    <s v=" NGN 9,000 "/>
    <n v="19"/>
    <n v="171000"/>
    <s v="GHC 1,642"/>
    <x v="1"/>
    <n v="4.87"/>
    <x v="0"/>
    <s v="No"/>
    <m/>
  </r>
  <r>
    <s v="CUST0197"/>
    <x v="232"/>
    <s v="2/25/2025"/>
    <x v="1"/>
    <n v="37"/>
    <x v="24"/>
    <x v="2"/>
    <s v="Female"/>
    <n v="3"/>
    <s v="Good"/>
    <n v="57"/>
    <s v="500MB Daily Plan"/>
    <s v=" GHC 3 "/>
    <s v=" NGN 350 "/>
    <n v="3"/>
    <n v="1050"/>
    <s v="GHC 10"/>
    <x v="4"/>
    <n v="32.950000000000003"/>
    <x v="0"/>
    <s v="No"/>
    <m/>
  </r>
  <r>
    <s v="CUST0199"/>
    <x v="233"/>
    <s v="2/25/2025"/>
    <x v="1"/>
    <n v="19"/>
    <x v="0"/>
    <x v="0"/>
    <s v="Male"/>
    <n v="2"/>
    <s v="Fair"/>
    <n v="39"/>
    <s v="10GB+10mins Monthly Plan"/>
    <s v=" GHC 43 "/>
    <s v=" NGN 4,500 "/>
    <n v="18"/>
    <n v="81000"/>
    <s v="GHC 778"/>
    <x v="3"/>
    <n v="139.59"/>
    <x v="3"/>
    <s v="Yes"/>
    <s v="Costly Data Plans"/>
  </r>
  <r>
    <s v="CUST0201"/>
    <x v="234"/>
    <s v="2/25/2025"/>
    <x v="1"/>
    <n v="41"/>
    <x v="33"/>
    <x v="1"/>
    <s v="Male"/>
    <n v="3"/>
    <s v="Good"/>
    <n v="14"/>
    <s v="60GB Monthly Broadband Plan"/>
    <s v=" GHC 139 "/>
    <s v=" NGN 14,500 "/>
    <n v="9"/>
    <n v="130500"/>
    <s v="GHC 1,253"/>
    <x v="4"/>
    <n v="94.45"/>
    <x v="2"/>
    <s v="No"/>
    <m/>
  </r>
  <r>
    <s v="CUST0201"/>
    <x v="234"/>
    <s v="2/25/2025"/>
    <x v="1"/>
    <n v="41"/>
    <x v="33"/>
    <x v="0"/>
    <s v="Male"/>
    <n v="3"/>
    <s v="Good"/>
    <n v="14"/>
    <s v="65GB Monthly Plan"/>
    <s v=" GHC 154 "/>
    <s v=" NGN 16,000 "/>
    <n v="13"/>
    <n v="208000"/>
    <s v="GHC 1,997"/>
    <x v="4"/>
    <n v="128.55000000000001"/>
    <x v="3"/>
    <s v="No"/>
    <m/>
  </r>
  <r>
    <s v="CUST0202"/>
    <x v="235"/>
    <s v="2/25/2025"/>
    <x v="1"/>
    <n v="63"/>
    <x v="31"/>
    <x v="0"/>
    <s v="Female"/>
    <n v="1"/>
    <s v="Poor"/>
    <n v="12"/>
    <s v="65GB Monthly Plan"/>
    <s v=" GHC 154 "/>
    <s v=" NGN 16,000 "/>
    <n v="4"/>
    <n v="64000"/>
    <s v="GHC 614"/>
    <x v="1"/>
    <n v="30.65"/>
    <x v="0"/>
    <s v="Yes"/>
    <s v="Fast Data Consumption"/>
  </r>
  <r>
    <s v="CUST0202"/>
    <x v="235"/>
    <s v="2/25/2025"/>
    <x v="1"/>
    <n v="63"/>
    <x v="31"/>
    <x v="2"/>
    <s v="Female"/>
    <n v="1"/>
    <s v="Poor"/>
    <n v="12"/>
    <s v="3.2GB 2-Day Plan"/>
    <s v=" GHC 10 "/>
    <s v=" NGN 1,000 "/>
    <n v="18"/>
    <n v="18000"/>
    <s v="GHC 173"/>
    <x v="1"/>
    <n v="133.79"/>
    <x v="3"/>
    <s v="Yes"/>
    <s v="Fast Data Consumption"/>
  </r>
  <r>
    <s v="CUST0203"/>
    <x v="236"/>
    <s v="2/25/2025"/>
    <x v="1"/>
    <n v="45"/>
    <x v="1"/>
    <x v="0"/>
    <s v="Female"/>
    <n v="5"/>
    <s v="Excellent"/>
    <n v="53"/>
    <s v="25GB Monthly Plan"/>
    <s v=" GHC 86 "/>
    <s v=" NGN 9,000 "/>
    <n v="2"/>
    <n v="18000"/>
    <s v="GHC 173"/>
    <x v="4"/>
    <n v="16.25"/>
    <x v="0"/>
    <s v="No"/>
    <m/>
  </r>
  <r>
    <s v="CUST0203"/>
    <x v="236"/>
    <s v="2/25/2025"/>
    <x v="1"/>
    <n v="45"/>
    <x v="1"/>
    <x v="2"/>
    <s v="Female"/>
    <n v="5"/>
    <s v="Excellent"/>
    <n v="53"/>
    <s v="16.5GB+10mins Monthly Plan"/>
    <s v=" GHC 62 "/>
    <s v=" NGN 6,500 "/>
    <n v="17"/>
    <n v="110500"/>
    <s v="GHC 1,061"/>
    <x v="4"/>
    <n v="114.46"/>
    <x v="3"/>
    <s v="No"/>
    <m/>
  </r>
  <r>
    <s v="CUST0204"/>
    <x v="237"/>
    <s v="2/25/2025"/>
    <x v="1"/>
    <n v="31"/>
    <x v="11"/>
    <x v="2"/>
    <s v="Male"/>
    <n v="2"/>
    <s v="Fair"/>
    <n v="11"/>
    <s v="500MB Daily Plan"/>
    <s v=" GHC 3 "/>
    <s v=" NGN 350 "/>
    <n v="5"/>
    <n v="1750"/>
    <s v="GHC 17"/>
    <x v="0"/>
    <n v="199.46"/>
    <x v="1"/>
    <s v="Yes"/>
    <s v="Fast Data Consumption"/>
  </r>
  <r>
    <s v="CUST0205"/>
    <x v="238"/>
    <s v="2/25/2025"/>
    <x v="1"/>
    <n v="56"/>
    <x v="5"/>
    <x v="2"/>
    <s v="Male"/>
    <n v="5"/>
    <s v="Excellent"/>
    <n v="25"/>
    <s v="16.5GB+10mins Monthly Plan"/>
    <s v=" GHC 62 "/>
    <s v=" NGN 6,500 "/>
    <n v="4"/>
    <n v="26000"/>
    <s v="GHC 250"/>
    <x v="1"/>
    <n v="156.44999999999999"/>
    <x v="1"/>
    <s v="No"/>
    <m/>
  </r>
  <r>
    <s v="CUST0205"/>
    <x v="238"/>
    <s v="2/25/2025"/>
    <x v="1"/>
    <n v="56"/>
    <x v="5"/>
    <x v="1"/>
    <s v="Male"/>
    <n v="5"/>
    <s v="Excellent"/>
    <n v="25"/>
    <s v="60GB Monthly Broadband Plan"/>
    <s v=" GHC 139 "/>
    <s v=" NGN 14,500 "/>
    <n v="19"/>
    <n v="275500"/>
    <s v="GHC 2,645"/>
    <x v="1"/>
    <n v="30.35"/>
    <x v="0"/>
    <s v="No"/>
    <m/>
  </r>
  <r>
    <s v="CUST0207"/>
    <x v="239"/>
    <s v="2/25/2025"/>
    <x v="1"/>
    <n v="66"/>
    <x v="34"/>
    <x v="3"/>
    <s v="Male"/>
    <n v="3"/>
    <s v="Good"/>
    <n v="4"/>
    <s v="120GB Monthly Broadband Plan"/>
    <s v=" GHC 230 "/>
    <s v=" NGN 24,000 "/>
    <n v="16"/>
    <n v="384000"/>
    <s v="GHC 3,686"/>
    <x v="1"/>
    <n v="62.53"/>
    <x v="2"/>
    <s v="No"/>
    <m/>
  </r>
  <r>
    <s v="CUST0208"/>
    <x v="240"/>
    <s v="2/25/2025"/>
    <x v="1"/>
    <n v="45"/>
    <x v="16"/>
    <x v="1"/>
    <s v="Female"/>
    <n v="3"/>
    <s v="Good"/>
    <n v="48"/>
    <s v="150GB FUP Monthly Unlimited"/>
    <s v=" GHC 192 "/>
    <s v=" NGN 20,000 "/>
    <n v="14"/>
    <n v="280000"/>
    <s v="GHC 2,688"/>
    <x v="4"/>
    <n v="182.73"/>
    <x v="1"/>
    <s v="Yes"/>
    <s v="Fast Data Consumption"/>
  </r>
  <r>
    <s v="CUST0208"/>
    <x v="240"/>
    <s v="2/25/2025"/>
    <x v="1"/>
    <n v="45"/>
    <x v="16"/>
    <x v="2"/>
    <s v="Female"/>
    <n v="3"/>
    <s v="Good"/>
    <n v="48"/>
    <s v="12.5GB Monthly Plan"/>
    <s v=" GHC 53 "/>
    <s v=" NGN 5,500 "/>
    <n v="12"/>
    <n v="66000"/>
    <s v="GHC 634"/>
    <x v="4"/>
    <n v="152.02000000000001"/>
    <x v="1"/>
    <s v="Yes"/>
    <s v="Fast Data Consumption"/>
  </r>
  <r>
    <s v="CUST0208"/>
    <x v="240"/>
    <s v="2/25/2025"/>
    <x v="1"/>
    <n v="45"/>
    <x v="16"/>
    <x v="0"/>
    <s v="Female"/>
    <n v="3"/>
    <s v="Good"/>
    <n v="48"/>
    <s v="65GB Monthly Plan"/>
    <s v=" GHC 154 "/>
    <s v=" NGN 16,000 "/>
    <n v="6"/>
    <n v="96000"/>
    <s v="GHC 922"/>
    <x v="4"/>
    <n v="103.3"/>
    <x v="3"/>
    <s v="Yes"/>
    <s v="Fast Data Consumption"/>
  </r>
  <r>
    <s v="CUST0210"/>
    <x v="241"/>
    <s v="2/25/2025"/>
    <x v="1"/>
    <n v="41"/>
    <x v="13"/>
    <x v="1"/>
    <s v="Female"/>
    <n v="5"/>
    <s v="Excellent"/>
    <n v="53"/>
    <s v="150GB FUP Monthly Unlimited"/>
    <s v=" GHC 192 "/>
    <s v=" NGN 20,000 "/>
    <n v="20"/>
    <n v="400000"/>
    <s v="GHC 3,840"/>
    <x v="4"/>
    <n v="74.81"/>
    <x v="2"/>
    <s v="No"/>
    <m/>
  </r>
  <r>
    <s v="CUST0211"/>
    <x v="242"/>
    <s v="2/25/2025"/>
    <x v="1"/>
    <n v="38"/>
    <x v="28"/>
    <x v="1"/>
    <s v="Female"/>
    <n v="3"/>
    <s v="Good"/>
    <n v="23"/>
    <s v="60GB Monthly Broadband Plan"/>
    <s v=" GHC 139 "/>
    <s v=" NGN 14,500 "/>
    <n v="19"/>
    <n v="275500"/>
    <s v="GHC 2,645"/>
    <x v="4"/>
    <n v="10.41"/>
    <x v="0"/>
    <s v="No"/>
    <m/>
  </r>
  <r>
    <s v="CUST0211"/>
    <x v="242"/>
    <s v="2/25/2025"/>
    <x v="1"/>
    <n v="38"/>
    <x v="28"/>
    <x v="2"/>
    <s v="Female"/>
    <n v="3"/>
    <s v="Good"/>
    <n v="23"/>
    <s v="10GB+10mins Monthly Plan"/>
    <s v=" GHC 43 "/>
    <s v=" NGN 4,500 "/>
    <n v="8"/>
    <n v="36000"/>
    <s v="GHC 346"/>
    <x v="4"/>
    <n v="171.49"/>
    <x v="1"/>
    <s v="No"/>
    <m/>
  </r>
  <r>
    <s v="CUST0211"/>
    <x v="242"/>
    <s v="2/25/2025"/>
    <x v="1"/>
    <n v="38"/>
    <x v="28"/>
    <x v="2"/>
    <s v="Female"/>
    <n v="3"/>
    <s v="Good"/>
    <n v="23"/>
    <s v="500MB Daily Plan"/>
    <s v=" GHC 3 "/>
    <s v=" NGN 350 "/>
    <n v="14"/>
    <n v="4900"/>
    <s v="GHC 47"/>
    <x v="4"/>
    <n v="54.18"/>
    <x v="2"/>
    <s v="No"/>
    <m/>
  </r>
  <r>
    <s v="CUST0212"/>
    <x v="243"/>
    <s v="2/25/2025"/>
    <x v="1"/>
    <n v="18"/>
    <x v="30"/>
    <x v="0"/>
    <s v="Female"/>
    <n v="2"/>
    <s v="Fair"/>
    <n v="59"/>
    <s v="10GB+10mins Monthly Plan"/>
    <s v=" GHC 43 "/>
    <s v=" NGN 4,500 "/>
    <n v="10"/>
    <n v="45000"/>
    <s v="GHC 432"/>
    <x v="3"/>
    <n v="121.86"/>
    <x v="3"/>
    <s v="No"/>
    <m/>
  </r>
  <r>
    <s v="CUST0214"/>
    <x v="244"/>
    <s v="2/25/2025"/>
    <x v="1"/>
    <n v="51"/>
    <x v="14"/>
    <x v="2"/>
    <s v="Female"/>
    <n v="5"/>
    <s v="Excellent"/>
    <n v="13"/>
    <s v="7GB Monthly Plan"/>
    <s v=" GHC 34 "/>
    <s v=" NGN 3,500 "/>
    <n v="1"/>
    <n v="3500"/>
    <s v="GHC 34"/>
    <x v="2"/>
    <n v="136.31"/>
    <x v="3"/>
    <s v="No"/>
    <m/>
  </r>
  <r>
    <s v="CUST0215"/>
    <x v="245"/>
    <s v="2/25/2025"/>
    <x v="1"/>
    <n v="53"/>
    <x v="14"/>
    <x v="2"/>
    <s v="Female"/>
    <n v="1"/>
    <s v="Poor"/>
    <n v="26"/>
    <s v="165GB Monthly Plan"/>
    <s v=" GHC 336 "/>
    <s v=" NGN 35,000 "/>
    <n v="12"/>
    <n v="420000"/>
    <s v="GHC 4,032"/>
    <x v="2"/>
    <n v="181.35"/>
    <x v="1"/>
    <s v="No"/>
    <m/>
  </r>
  <r>
    <s v="CUST0215"/>
    <x v="245"/>
    <s v="2/25/2025"/>
    <x v="1"/>
    <n v="53"/>
    <x v="14"/>
    <x v="2"/>
    <s v="Female"/>
    <n v="1"/>
    <s v="Poor"/>
    <n v="26"/>
    <s v="16.5GB+10mins Monthly Plan"/>
    <s v=" GHC 62 "/>
    <s v=" NGN 6,500 "/>
    <n v="6"/>
    <n v="39000"/>
    <s v="GHC 374"/>
    <x v="2"/>
    <n v="60.39"/>
    <x v="2"/>
    <s v="No"/>
    <m/>
  </r>
  <r>
    <s v="CUST0215"/>
    <x v="245"/>
    <s v="2/25/2025"/>
    <x v="1"/>
    <n v="53"/>
    <x v="14"/>
    <x v="1"/>
    <s v="Female"/>
    <n v="1"/>
    <s v="Poor"/>
    <n v="26"/>
    <s v="120GB Monthly Broadband Plan"/>
    <s v=" GHC 230 "/>
    <s v=" NGN 24,000 "/>
    <n v="4"/>
    <n v="96000"/>
    <s v="GHC 922"/>
    <x v="2"/>
    <n v="36.64"/>
    <x v="0"/>
    <s v="No"/>
    <m/>
  </r>
  <r>
    <s v="CUST0217"/>
    <x v="246"/>
    <s v="2/25/2025"/>
    <x v="1"/>
    <n v="76"/>
    <x v="29"/>
    <x v="0"/>
    <s v="Male"/>
    <n v="5"/>
    <s v="Excellent"/>
    <n v="56"/>
    <s v="10GB+10mins Monthly Plan"/>
    <s v=" GHC 43 "/>
    <s v=" NGN 4,500 "/>
    <n v="19"/>
    <n v="85500"/>
    <s v="GHC 821"/>
    <x v="1"/>
    <n v="68.86"/>
    <x v="2"/>
    <s v="Yes"/>
    <s v="Poor Network"/>
  </r>
  <r>
    <s v="CUST0221"/>
    <x v="247"/>
    <s v="2/25/2025"/>
    <x v="1"/>
    <n v="59"/>
    <x v="0"/>
    <x v="2"/>
    <s v="Male"/>
    <n v="3"/>
    <s v="Good"/>
    <n v="22"/>
    <s v="2.5GB 2-Day Plan"/>
    <s v=" GHC 9 "/>
    <s v=" NGN 900 "/>
    <n v="5"/>
    <n v="4500"/>
    <s v="GHC 43"/>
    <x v="1"/>
    <n v="46.07"/>
    <x v="0"/>
    <s v="No"/>
    <m/>
  </r>
  <r>
    <s v="CUST0225"/>
    <x v="248"/>
    <s v="2/25/2025"/>
    <x v="1"/>
    <n v="41"/>
    <x v="14"/>
    <x v="2"/>
    <s v="Male"/>
    <n v="3"/>
    <s v="Good"/>
    <n v="23"/>
    <s v="165GB Monthly Plan"/>
    <s v=" GHC 336 "/>
    <s v=" NGN 35,000 "/>
    <n v="1"/>
    <n v="35000"/>
    <s v="GHC 336"/>
    <x v="4"/>
    <n v="66.459999999999994"/>
    <x v="2"/>
    <s v="Yes"/>
    <s v="Relocation"/>
  </r>
  <r>
    <s v="CUST0225"/>
    <x v="248"/>
    <s v="2/25/2025"/>
    <x v="1"/>
    <n v="41"/>
    <x v="14"/>
    <x v="3"/>
    <s v="Male"/>
    <n v="3"/>
    <s v="Good"/>
    <n v="23"/>
    <s v="30GB Monthly Broadband Plan"/>
    <s v=" GHC 86 "/>
    <s v=" NGN 9,000 "/>
    <n v="4"/>
    <n v="36000"/>
    <s v="GHC 346"/>
    <x v="4"/>
    <n v="134.49"/>
    <x v="3"/>
    <s v="Yes"/>
    <s v="Relocation"/>
  </r>
  <r>
    <s v="CUST0228"/>
    <x v="249"/>
    <s v="2/25/2025"/>
    <x v="1"/>
    <n v="50"/>
    <x v="31"/>
    <x v="1"/>
    <s v="Female"/>
    <n v="2"/>
    <s v="Fair"/>
    <n v="52"/>
    <s v="60GB Monthly Broadband Plan"/>
    <s v=" GHC 139 "/>
    <s v=" NGN 14,500 "/>
    <n v="16"/>
    <n v="232000"/>
    <s v="GHC 2,227"/>
    <x v="2"/>
    <n v="182.29"/>
    <x v="1"/>
    <s v="Yes"/>
    <s v="High Call Tarriffs"/>
  </r>
  <r>
    <s v="CUST0228"/>
    <x v="249"/>
    <s v="2/25/2025"/>
    <x v="1"/>
    <n v="50"/>
    <x v="31"/>
    <x v="2"/>
    <s v="Female"/>
    <n v="2"/>
    <s v="Fair"/>
    <n v="52"/>
    <s v="12.5GB Monthly Plan"/>
    <s v=" GHC 53 "/>
    <s v=" NGN 5,500 "/>
    <n v="13"/>
    <n v="71500"/>
    <s v="GHC 686"/>
    <x v="2"/>
    <n v="36.659999999999997"/>
    <x v="0"/>
    <s v="Yes"/>
    <s v="High Call Tarriffs"/>
  </r>
  <r>
    <s v="CUST0228"/>
    <x v="249"/>
    <s v="2/25/2025"/>
    <x v="1"/>
    <n v="50"/>
    <x v="31"/>
    <x v="3"/>
    <s v="Female"/>
    <n v="2"/>
    <s v="Fair"/>
    <n v="52"/>
    <s v="200GB Monthly Broadband Plan"/>
    <s v=" GHC 240 "/>
    <s v=" NGN 25,000 "/>
    <n v="5"/>
    <n v="125000"/>
    <s v="GHC 1,200"/>
    <x v="2"/>
    <n v="122.47"/>
    <x v="3"/>
    <s v="Yes"/>
    <s v="High Call Tarriffs"/>
  </r>
  <r>
    <s v="CUST0230"/>
    <x v="250"/>
    <s v="2/25/2025"/>
    <x v="1"/>
    <n v="71"/>
    <x v="20"/>
    <x v="1"/>
    <s v="Female"/>
    <n v="2"/>
    <s v="Fair"/>
    <n v="23"/>
    <s v="120GB Monthly Broadband Plan"/>
    <s v=" GHC 230 "/>
    <s v=" NGN 24,000 "/>
    <n v="16"/>
    <n v="384000"/>
    <s v="GHC 3,686"/>
    <x v="1"/>
    <n v="169.84"/>
    <x v="1"/>
    <s v="No"/>
    <m/>
  </r>
  <r>
    <s v="CUST0230"/>
    <x v="250"/>
    <s v="2/25/2025"/>
    <x v="1"/>
    <n v="71"/>
    <x v="20"/>
    <x v="2"/>
    <s v="Female"/>
    <n v="2"/>
    <s v="Fair"/>
    <n v="23"/>
    <s v="1.5GB 2-Day Plan"/>
    <s v=" GHC 6 "/>
    <s v=" NGN 600 "/>
    <n v="16"/>
    <n v="9600"/>
    <s v="GHC 92"/>
    <x v="1"/>
    <n v="15.44"/>
    <x v="0"/>
    <s v="No"/>
    <m/>
  </r>
  <r>
    <s v="CUST0230"/>
    <x v="250"/>
    <s v="2/25/2025"/>
    <x v="1"/>
    <n v="71"/>
    <x v="20"/>
    <x v="3"/>
    <s v="Female"/>
    <n v="2"/>
    <s v="Fair"/>
    <n v="23"/>
    <s v="200GB Monthly Broadband Plan"/>
    <s v=" GHC 240 "/>
    <s v=" NGN 25,000 "/>
    <n v="9"/>
    <n v="225000"/>
    <s v="GHC 2,160"/>
    <x v="1"/>
    <n v="48.56"/>
    <x v="0"/>
    <s v="No"/>
    <m/>
  </r>
  <r>
    <s v="CUST0231"/>
    <x v="251"/>
    <s v="2/25/2025"/>
    <x v="1"/>
    <n v="80"/>
    <x v="15"/>
    <x v="2"/>
    <s v="Female"/>
    <n v="1"/>
    <s v="Poor"/>
    <n v="26"/>
    <s v="12.5GB Monthly Plan"/>
    <s v=" GHC 53 "/>
    <s v=" NGN 5,500 "/>
    <n v="16"/>
    <n v="88000"/>
    <s v="GHC 845"/>
    <x v="1"/>
    <n v="63.55"/>
    <x v="2"/>
    <s v="No"/>
    <m/>
  </r>
  <r>
    <s v="CUST0231"/>
    <x v="251"/>
    <s v="2/25/2025"/>
    <x v="1"/>
    <n v="80"/>
    <x v="15"/>
    <x v="1"/>
    <s v="Female"/>
    <n v="1"/>
    <s v="Poor"/>
    <n v="26"/>
    <s v="30GB Monthly Broadband Plan"/>
    <s v=" GHC 86 "/>
    <s v=" NGN 9,000 "/>
    <n v="14"/>
    <n v="126000"/>
    <s v="GHC 1,210"/>
    <x v="1"/>
    <n v="20.98"/>
    <x v="0"/>
    <s v="No"/>
    <m/>
  </r>
  <r>
    <s v="CUST0231"/>
    <x v="251"/>
    <s v="2/25/2025"/>
    <x v="1"/>
    <n v="80"/>
    <x v="15"/>
    <x v="2"/>
    <s v="Female"/>
    <n v="1"/>
    <s v="Poor"/>
    <n v="26"/>
    <s v="65GB Monthly Plan"/>
    <s v=" GHC 154 "/>
    <s v=" NGN 16,000 "/>
    <n v="1"/>
    <n v="16000"/>
    <s v="GHC 154"/>
    <x v="1"/>
    <n v="111.65"/>
    <x v="3"/>
    <s v="No"/>
    <m/>
  </r>
  <r>
    <s v="CUST0232"/>
    <x v="252"/>
    <s v="2/25/2025"/>
    <x v="1"/>
    <n v="54"/>
    <x v="22"/>
    <x v="0"/>
    <s v="Male"/>
    <n v="3"/>
    <s v="Good"/>
    <n v="42"/>
    <s v="165GB Monthly Plan"/>
    <s v=" GHC 336 "/>
    <s v=" NGN 35,000 "/>
    <n v="20"/>
    <n v="700000"/>
    <s v="GHC 6,720"/>
    <x v="2"/>
    <n v="66.73"/>
    <x v="2"/>
    <s v="No"/>
    <m/>
  </r>
  <r>
    <s v="CUST0233"/>
    <x v="253"/>
    <s v="2/25/2025"/>
    <x v="1"/>
    <n v="62"/>
    <x v="11"/>
    <x v="3"/>
    <s v="Male"/>
    <n v="1"/>
    <s v="Poor"/>
    <n v="7"/>
    <s v="150GB FUP Monthly Unlimited"/>
    <s v=" GHC 192 "/>
    <s v=" NGN 20,000 "/>
    <n v="6"/>
    <n v="120000"/>
    <s v="GHC 1,152"/>
    <x v="1"/>
    <n v="9.6300000000000008"/>
    <x v="0"/>
    <s v="No"/>
    <m/>
  </r>
  <r>
    <s v="CUST0233"/>
    <x v="253"/>
    <s v="2/25/2025"/>
    <x v="1"/>
    <n v="62"/>
    <x v="11"/>
    <x v="2"/>
    <s v="Male"/>
    <n v="1"/>
    <s v="Poor"/>
    <n v="7"/>
    <s v="12.5GB Monthly Plan"/>
    <s v=" GHC 53 "/>
    <s v=" NGN 5,500 "/>
    <n v="14"/>
    <n v="77000"/>
    <s v="GHC 739"/>
    <x v="1"/>
    <n v="28.52"/>
    <x v="0"/>
    <s v="No"/>
    <m/>
  </r>
  <r>
    <s v="CUST0233"/>
    <x v="253"/>
    <s v="2/25/2025"/>
    <x v="1"/>
    <n v="62"/>
    <x v="11"/>
    <x v="0"/>
    <s v="Male"/>
    <n v="1"/>
    <s v="Poor"/>
    <n v="7"/>
    <s v="65GB Monthly Plan"/>
    <s v=" GHC 154 "/>
    <s v=" NGN 16,000 "/>
    <n v="7"/>
    <n v="112000"/>
    <s v="GHC 1,075"/>
    <x v="1"/>
    <n v="51.23"/>
    <x v="2"/>
    <s v="No"/>
    <m/>
  </r>
  <r>
    <s v="CUST0234"/>
    <x v="254"/>
    <s v="2/25/2025"/>
    <x v="1"/>
    <n v="31"/>
    <x v="3"/>
    <x v="1"/>
    <s v="Male"/>
    <n v="3"/>
    <s v="Good"/>
    <n v="30"/>
    <s v="60GB Monthly Broadband Plan"/>
    <s v=" GHC 139 "/>
    <s v=" NGN 14,500 "/>
    <n v="19"/>
    <n v="275500"/>
    <s v="GHC 2,645"/>
    <x v="0"/>
    <n v="91.75"/>
    <x v="2"/>
    <s v="Yes"/>
    <s v="Fast Data Consumption"/>
  </r>
  <r>
    <s v="CUST0238"/>
    <x v="255"/>
    <s v="2/25/2025"/>
    <x v="1"/>
    <n v="69"/>
    <x v="32"/>
    <x v="2"/>
    <s v="Female"/>
    <n v="1"/>
    <s v="Poor"/>
    <n v="57"/>
    <s v="1.5GB 2-Day Plan"/>
    <s v=" GHC 6 "/>
    <s v=" NGN 600 "/>
    <n v="2"/>
    <n v="1200"/>
    <s v="GHC 12"/>
    <x v="1"/>
    <n v="11.09"/>
    <x v="0"/>
    <s v="No"/>
    <m/>
  </r>
  <r>
    <s v="CUST0244"/>
    <x v="256"/>
    <s v="2/25/2025"/>
    <x v="1"/>
    <n v="60"/>
    <x v="11"/>
    <x v="2"/>
    <s v="Male"/>
    <n v="1"/>
    <s v="Poor"/>
    <n v="58"/>
    <s v="20GB Monthly Plan"/>
    <s v=" GHC 72 "/>
    <s v=" NGN 7,500 "/>
    <n v="10"/>
    <n v="75000"/>
    <s v="GHC 720"/>
    <x v="1"/>
    <n v="51.69"/>
    <x v="2"/>
    <s v="No"/>
    <m/>
  </r>
  <r>
    <s v="CUST0244"/>
    <x v="256"/>
    <s v="2/25/2025"/>
    <x v="1"/>
    <n v="60"/>
    <x v="11"/>
    <x v="1"/>
    <s v="Male"/>
    <n v="1"/>
    <s v="Poor"/>
    <n v="58"/>
    <s v="30GB Monthly Broadband Plan"/>
    <s v=" GHC 86 "/>
    <s v=" NGN 9,000 "/>
    <n v="12"/>
    <n v="108000"/>
    <s v="GHC 1,037"/>
    <x v="1"/>
    <n v="182.31"/>
    <x v="1"/>
    <s v="No"/>
    <m/>
  </r>
  <r>
    <s v="CUST0245"/>
    <x v="130"/>
    <s v="2/25/2025"/>
    <x v="1"/>
    <n v="73"/>
    <x v="7"/>
    <x v="0"/>
    <s v="Male"/>
    <n v="3"/>
    <s v="Good"/>
    <n v="19"/>
    <s v="65GB Monthly Plan"/>
    <s v=" GHC 154 "/>
    <s v=" NGN 16,000 "/>
    <n v="7"/>
    <n v="112000"/>
    <s v="GHC 1,075"/>
    <x v="1"/>
    <n v="125.57"/>
    <x v="3"/>
    <s v="No"/>
    <m/>
  </r>
  <r>
    <s v="CUST0246"/>
    <x v="257"/>
    <s v="2/25/2025"/>
    <x v="1"/>
    <n v="70"/>
    <x v="33"/>
    <x v="1"/>
    <s v="Male"/>
    <n v="1"/>
    <s v="Poor"/>
    <n v="35"/>
    <s v="60GB Monthly Broadband Plan"/>
    <s v=" GHC 139 "/>
    <s v=" NGN 14,500 "/>
    <n v="2"/>
    <n v="29000"/>
    <s v="GHC 278"/>
    <x v="1"/>
    <n v="143.52000000000001"/>
    <x v="3"/>
    <s v="No"/>
    <m/>
  </r>
  <r>
    <s v="CUST0249"/>
    <x v="258"/>
    <s v="2/25/2025"/>
    <x v="1"/>
    <n v="66"/>
    <x v="9"/>
    <x v="3"/>
    <s v="Female"/>
    <n v="2"/>
    <s v="Fair"/>
    <n v="11"/>
    <s v="120GB Monthly Broadband Plan"/>
    <s v=" GHC 230 "/>
    <s v=" NGN 24,000 "/>
    <n v="12"/>
    <n v="288000"/>
    <s v="GHC 2,765"/>
    <x v="1"/>
    <n v="135.62"/>
    <x v="3"/>
    <s v="No"/>
    <m/>
  </r>
  <r>
    <s v="CUST0249"/>
    <x v="258"/>
    <s v="2/25/2025"/>
    <x v="1"/>
    <n v="66"/>
    <x v="9"/>
    <x v="2"/>
    <s v="Female"/>
    <n v="2"/>
    <s v="Fair"/>
    <n v="11"/>
    <s v="2.5GB 2-Day Plan"/>
    <s v=" GHC 9 "/>
    <s v=" NGN 900 "/>
    <n v="18"/>
    <n v="16200"/>
    <s v="GHC 156"/>
    <x v="1"/>
    <n v="110.93"/>
    <x v="3"/>
    <s v="No"/>
    <m/>
  </r>
  <r>
    <s v="CUST0249"/>
    <x v="258"/>
    <s v="2/25/2025"/>
    <x v="1"/>
    <n v="66"/>
    <x v="9"/>
    <x v="1"/>
    <s v="Female"/>
    <n v="2"/>
    <s v="Fair"/>
    <n v="11"/>
    <s v="150GB FUP Monthly Unlimited"/>
    <s v=" GHC 192 "/>
    <s v=" NGN 20,000 "/>
    <n v="1"/>
    <n v="20000"/>
    <s v="GHC 192"/>
    <x v="1"/>
    <n v="25.09"/>
    <x v="0"/>
    <s v="No"/>
    <m/>
  </r>
  <r>
    <s v="CUST0253"/>
    <x v="259"/>
    <s v="2/25/2025"/>
    <x v="1"/>
    <n v="62"/>
    <x v="16"/>
    <x v="2"/>
    <s v="Female"/>
    <n v="4"/>
    <s v="Very Good"/>
    <n v="57"/>
    <s v="3.2GB 2-Day Plan"/>
    <s v=" GHC 10 "/>
    <s v=" NGN 1,000 "/>
    <n v="20"/>
    <n v="20000"/>
    <s v="GHC 192"/>
    <x v="1"/>
    <n v="35.57"/>
    <x v="0"/>
    <s v="No"/>
    <m/>
  </r>
  <r>
    <s v="CUST0253"/>
    <x v="259"/>
    <s v="2/25/2025"/>
    <x v="1"/>
    <n v="62"/>
    <x v="16"/>
    <x v="3"/>
    <s v="Female"/>
    <n v="4"/>
    <s v="Very Good"/>
    <n v="57"/>
    <s v="150GB FUP Monthly Unlimited"/>
    <s v=" GHC 192 "/>
    <s v=" NGN 20,000 "/>
    <n v="5"/>
    <n v="100000"/>
    <s v="GHC 960"/>
    <x v="1"/>
    <n v="168.44"/>
    <x v="1"/>
    <s v="No"/>
    <m/>
  </r>
  <r>
    <s v="CUST0255"/>
    <x v="260"/>
    <s v="2/25/2025"/>
    <x v="1"/>
    <n v="66"/>
    <x v="15"/>
    <x v="3"/>
    <s v="Female"/>
    <n v="5"/>
    <s v="Excellent"/>
    <n v="9"/>
    <s v="30GB Monthly Broadband Plan"/>
    <s v=" GHC 86 "/>
    <s v=" NGN 9,000 "/>
    <n v="20"/>
    <n v="180000"/>
    <s v="GHC 1,728"/>
    <x v="1"/>
    <n v="132.69999999999999"/>
    <x v="3"/>
    <s v="No"/>
    <m/>
  </r>
  <r>
    <s v="CUST0255"/>
    <x v="260"/>
    <s v="2/25/2025"/>
    <x v="1"/>
    <n v="66"/>
    <x v="15"/>
    <x v="2"/>
    <s v="Female"/>
    <n v="5"/>
    <s v="Excellent"/>
    <n v="9"/>
    <s v="1.5GB 2-Day Plan"/>
    <s v=" GHC 6 "/>
    <s v=" NGN 600 "/>
    <n v="5"/>
    <n v="3000"/>
    <s v="GHC 29"/>
    <x v="1"/>
    <n v="151.56"/>
    <x v="1"/>
    <s v="No"/>
    <m/>
  </r>
  <r>
    <s v="CUST0256"/>
    <x v="261"/>
    <s v="2/25/2025"/>
    <x v="1"/>
    <n v="36"/>
    <x v="8"/>
    <x v="0"/>
    <s v="Male"/>
    <n v="3"/>
    <s v="Good"/>
    <n v="48"/>
    <s v="25GB Monthly Plan"/>
    <s v=" GHC 86 "/>
    <s v=" NGN 9,000 "/>
    <n v="2"/>
    <n v="18000"/>
    <s v="GHC 173"/>
    <x v="4"/>
    <n v="74.2"/>
    <x v="2"/>
    <s v="Yes"/>
    <s v="Better Offers from Competitors"/>
  </r>
  <r>
    <s v="CUST0256"/>
    <x v="261"/>
    <s v="2/25/2025"/>
    <x v="1"/>
    <n v="36"/>
    <x v="8"/>
    <x v="1"/>
    <s v="Male"/>
    <n v="3"/>
    <s v="Good"/>
    <n v="48"/>
    <s v="150GB FUP Monthly Unlimited"/>
    <s v=" GHC 192 "/>
    <s v=" NGN 20,000 "/>
    <n v="12"/>
    <n v="240000"/>
    <s v="GHC 2,304"/>
    <x v="4"/>
    <n v="103.82"/>
    <x v="3"/>
    <s v="Yes"/>
    <s v="Better Offers from Competitors"/>
  </r>
  <r>
    <s v="CUST0258"/>
    <x v="262"/>
    <s v="2/25/2025"/>
    <x v="1"/>
    <n v="67"/>
    <x v="17"/>
    <x v="2"/>
    <s v="Female"/>
    <n v="5"/>
    <s v="Excellent"/>
    <n v="32"/>
    <s v="65GB Monthly Plan"/>
    <s v=" GHC 154 "/>
    <s v=" NGN 16,000 "/>
    <n v="9"/>
    <n v="144000"/>
    <s v="GHC 1,382"/>
    <x v="1"/>
    <n v="103.15"/>
    <x v="3"/>
    <s v="Yes"/>
    <s v="Poor Customer Service"/>
  </r>
  <r>
    <s v="CUST0258"/>
    <x v="262"/>
    <s v="2/25/2025"/>
    <x v="1"/>
    <n v="67"/>
    <x v="17"/>
    <x v="1"/>
    <s v="Female"/>
    <n v="5"/>
    <s v="Excellent"/>
    <n v="32"/>
    <s v="150GB FUP Monthly Unlimited"/>
    <s v=" GHC 192 "/>
    <s v=" NGN 20,000 "/>
    <n v="6"/>
    <n v="120000"/>
    <s v="GHC 1,152"/>
    <x v="1"/>
    <n v="30.47"/>
    <x v="0"/>
    <s v="Yes"/>
    <s v="Poor Customer Service"/>
  </r>
  <r>
    <s v="CUST0260"/>
    <x v="263"/>
    <s v="2/25/2025"/>
    <x v="1"/>
    <n v="33"/>
    <x v="22"/>
    <x v="2"/>
    <s v="Male"/>
    <n v="1"/>
    <s v="Poor"/>
    <n v="58"/>
    <s v="1GB+1.5mins Daily Plan"/>
    <s v=" GHC 5 "/>
    <s v=" NGN 500 "/>
    <n v="7"/>
    <n v="3500"/>
    <s v="GHC 34"/>
    <x v="0"/>
    <n v="189.48"/>
    <x v="1"/>
    <s v="Yes"/>
    <s v="Poor Customer Service"/>
  </r>
  <r>
    <s v="CUST0260"/>
    <x v="263"/>
    <s v="2/25/2025"/>
    <x v="1"/>
    <n v="33"/>
    <x v="22"/>
    <x v="3"/>
    <s v="Male"/>
    <n v="1"/>
    <s v="Poor"/>
    <n v="58"/>
    <s v="1.5TB Yearly Broadband Plan"/>
    <s v=" GHC 1,440 "/>
    <s v=" NGN 150,000 "/>
    <n v="16"/>
    <n v="2400000"/>
    <s v="GHC 23,040"/>
    <x v="0"/>
    <n v="121.5"/>
    <x v="3"/>
    <s v="Yes"/>
    <s v="Poor Customer Service"/>
  </r>
  <r>
    <s v="CUST0260"/>
    <x v="263"/>
    <s v="2/25/2025"/>
    <x v="1"/>
    <n v="33"/>
    <x v="22"/>
    <x v="1"/>
    <s v="Male"/>
    <n v="1"/>
    <s v="Poor"/>
    <n v="58"/>
    <s v="60GB Monthly Broadband Plan"/>
    <s v=" GHC 139 "/>
    <s v=" NGN 14,500 "/>
    <n v="14"/>
    <n v="203000"/>
    <s v="GHC 1,949"/>
    <x v="0"/>
    <n v="34.53"/>
    <x v="0"/>
    <s v="Yes"/>
    <s v="Poor Customer Service"/>
  </r>
  <r>
    <s v="CUST0262"/>
    <x v="264"/>
    <s v="2/25/2025"/>
    <x v="1"/>
    <n v="41"/>
    <x v="19"/>
    <x v="1"/>
    <s v="Female"/>
    <n v="5"/>
    <s v="Excellent"/>
    <n v="53"/>
    <s v="30GB Monthly Broadband Plan"/>
    <s v=" GHC 86 "/>
    <s v=" NGN 9,000 "/>
    <n v="5"/>
    <n v="45000"/>
    <s v="GHC 432"/>
    <x v="4"/>
    <n v="96.71"/>
    <x v="2"/>
    <s v="Yes"/>
    <s v="Fast Data Consumption"/>
  </r>
  <r>
    <s v="CUST0262"/>
    <x v="264"/>
    <s v="2/25/2025"/>
    <x v="1"/>
    <n v="41"/>
    <x v="19"/>
    <x v="3"/>
    <s v="Female"/>
    <n v="5"/>
    <s v="Excellent"/>
    <n v="53"/>
    <s v="30GB Monthly Broadband Plan"/>
    <s v=" GHC 86 "/>
    <s v=" NGN 9,000 "/>
    <n v="14"/>
    <n v="126000"/>
    <s v="GHC 1,210"/>
    <x v="4"/>
    <n v="179.45"/>
    <x v="1"/>
    <s v="Yes"/>
    <s v="Fast Data Consumption"/>
  </r>
  <r>
    <s v="CUST0262"/>
    <x v="264"/>
    <s v="2/25/2025"/>
    <x v="1"/>
    <n v="41"/>
    <x v="19"/>
    <x v="2"/>
    <s v="Female"/>
    <n v="5"/>
    <s v="Excellent"/>
    <n v="53"/>
    <s v="16.5GB+10mins Monthly Plan"/>
    <s v=" GHC 62 "/>
    <s v=" NGN 6,500 "/>
    <n v="2"/>
    <n v="13000"/>
    <s v="GHC 125"/>
    <x v="4"/>
    <n v="84.43"/>
    <x v="2"/>
    <s v="Yes"/>
    <s v="Fast Data Consumption"/>
  </r>
  <r>
    <s v="CUST0263"/>
    <x v="265"/>
    <s v="2/25/2025"/>
    <x v="1"/>
    <n v="70"/>
    <x v="15"/>
    <x v="1"/>
    <s v="Female"/>
    <n v="3"/>
    <s v="Good"/>
    <n v="51"/>
    <s v="300GB FUP Monthly Unlimited"/>
    <s v=" GHC 288 "/>
    <s v=" NGN 30,000 "/>
    <n v="8"/>
    <n v="240000"/>
    <s v="GHC 2,304"/>
    <x v="1"/>
    <n v="95.69"/>
    <x v="2"/>
    <s v="No"/>
    <m/>
  </r>
  <r>
    <s v="CUST0263"/>
    <x v="265"/>
    <s v="2/25/2025"/>
    <x v="1"/>
    <n v="70"/>
    <x v="15"/>
    <x v="0"/>
    <s v="Female"/>
    <n v="3"/>
    <s v="Good"/>
    <n v="51"/>
    <s v="65GB Monthly Plan"/>
    <s v=" GHC 154 "/>
    <s v=" NGN 16,000 "/>
    <n v="18"/>
    <n v="288000"/>
    <s v="GHC 2,765"/>
    <x v="1"/>
    <n v="57.01"/>
    <x v="2"/>
    <s v="No"/>
    <m/>
  </r>
  <r>
    <s v="CUST0263"/>
    <x v="265"/>
    <s v="2/25/2025"/>
    <x v="1"/>
    <n v="70"/>
    <x v="15"/>
    <x v="2"/>
    <s v="Female"/>
    <n v="3"/>
    <s v="Good"/>
    <n v="51"/>
    <s v="20GB Monthly Plan"/>
    <s v=" GHC 72 "/>
    <s v=" NGN 7,500 "/>
    <n v="1"/>
    <n v="7500"/>
    <s v="GHC 72"/>
    <x v="1"/>
    <n v="51.93"/>
    <x v="2"/>
    <s v="No"/>
    <m/>
  </r>
  <r>
    <s v="CUST0264"/>
    <x v="183"/>
    <s v="2/25/2025"/>
    <x v="1"/>
    <n v="31"/>
    <x v="19"/>
    <x v="2"/>
    <s v="Male"/>
    <n v="3"/>
    <s v="Good"/>
    <n v="25"/>
    <s v="165GB Monthly Plan"/>
    <s v=" GHC 336 "/>
    <s v=" NGN 35,000 "/>
    <n v="9"/>
    <n v="315000"/>
    <s v="GHC 3,024"/>
    <x v="0"/>
    <n v="130.49"/>
    <x v="3"/>
    <s v="No"/>
    <m/>
  </r>
  <r>
    <s v="CUST0265"/>
    <x v="266"/>
    <s v="2/25/2025"/>
    <x v="1"/>
    <n v="70"/>
    <x v="2"/>
    <x v="2"/>
    <s v="Female"/>
    <n v="2"/>
    <s v="Fair"/>
    <n v="44"/>
    <s v="16.5GB+10mins Monthly Plan"/>
    <s v=" GHC 62 "/>
    <s v=" NGN 6,500 "/>
    <n v="9"/>
    <n v="58500"/>
    <s v="GHC 562"/>
    <x v="1"/>
    <n v="111.2"/>
    <x v="3"/>
    <s v="No"/>
    <m/>
  </r>
  <r>
    <s v="CUST0265"/>
    <x v="266"/>
    <s v="2/25/2025"/>
    <x v="1"/>
    <n v="70"/>
    <x v="2"/>
    <x v="1"/>
    <s v="Female"/>
    <n v="2"/>
    <s v="Fair"/>
    <n v="44"/>
    <s v="300GB FUP Monthly Unlimited"/>
    <s v=" GHC 288 "/>
    <s v=" NGN 30,000 "/>
    <n v="13"/>
    <n v="390000"/>
    <s v="GHC 3,744"/>
    <x v="1"/>
    <n v="115.74"/>
    <x v="3"/>
    <s v="No"/>
    <m/>
  </r>
  <r>
    <s v="CUST0265"/>
    <x v="266"/>
    <s v="2/25/2025"/>
    <x v="1"/>
    <n v="70"/>
    <x v="2"/>
    <x v="0"/>
    <s v="Female"/>
    <n v="2"/>
    <s v="Fair"/>
    <n v="44"/>
    <s v="10GB+10mins Monthly Plan"/>
    <s v=" GHC 43 "/>
    <s v=" NGN 4,500 "/>
    <n v="4"/>
    <n v="18000"/>
    <s v="GHC 173"/>
    <x v="1"/>
    <n v="171.07"/>
    <x v="1"/>
    <s v="No"/>
    <m/>
  </r>
  <r>
    <s v="CUST0266"/>
    <x v="267"/>
    <s v="2/25/2025"/>
    <x v="1"/>
    <n v="73"/>
    <x v="23"/>
    <x v="1"/>
    <s v="Male"/>
    <n v="3"/>
    <s v="Good"/>
    <n v="14"/>
    <s v="30GB Monthly Broadband Plan"/>
    <s v=" GHC 86 "/>
    <s v=" NGN 9,000 "/>
    <n v="5"/>
    <n v="45000"/>
    <s v="GHC 432"/>
    <x v="1"/>
    <n v="160.97"/>
    <x v="1"/>
    <s v="No"/>
    <m/>
  </r>
  <r>
    <s v="CUST0266"/>
    <x v="267"/>
    <s v="2/25/2025"/>
    <x v="1"/>
    <n v="73"/>
    <x v="23"/>
    <x v="2"/>
    <s v="Male"/>
    <n v="3"/>
    <s v="Good"/>
    <n v="14"/>
    <s v="12.5GB Monthly Plan"/>
    <s v=" GHC 53 "/>
    <s v=" NGN 5,500 "/>
    <n v="14"/>
    <n v="77000"/>
    <s v="GHC 739"/>
    <x v="1"/>
    <n v="185.21"/>
    <x v="1"/>
    <s v="No"/>
    <m/>
  </r>
  <r>
    <s v="CUST0266"/>
    <x v="267"/>
    <s v="2/25/2025"/>
    <x v="1"/>
    <n v="73"/>
    <x v="23"/>
    <x v="0"/>
    <s v="Male"/>
    <n v="3"/>
    <s v="Good"/>
    <n v="14"/>
    <s v="65GB Monthly Plan"/>
    <s v=" GHC 154 "/>
    <s v=" NGN 16,000 "/>
    <n v="8"/>
    <n v="128000"/>
    <s v="GHC 1,229"/>
    <x v="1"/>
    <n v="13.28"/>
    <x v="0"/>
    <s v="No"/>
    <m/>
  </r>
  <r>
    <s v="CUST0267"/>
    <x v="268"/>
    <s v="2/25/2025"/>
    <x v="1"/>
    <n v="26"/>
    <x v="4"/>
    <x v="1"/>
    <s v="Female"/>
    <n v="5"/>
    <s v="Excellent"/>
    <n v="60"/>
    <s v="60GB Monthly Broadband Plan"/>
    <s v=" GHC 139 "/>
    <s v=" NGN 14,500 "/>
    <n v="7"/>
    <n v="101500"/>
    <s v="GHC 974"/>
    <x v="0"/>
    <n v="88.07"/>
    <x v="2"/>
    <s v="No"/>
    <m/>
  </r>
  <r>
    <s v="CUST0267"/>
    <x v="268"/>
    <s v="2/25/2025"/>
    <x v="1"/>
    <n v="26"/>
    <x v="4"/>
    <x v="2"/>
    <s v="Female"/>
    <n v="5"/>
    <s v="Excellent"/>
    <n v="60"/>
    <s v="16.5GB+10mins Monthly Plan"/>
    <s v=" GHC 62 "/>
    <s v=" NGN 6,500 "/>
    <n v="2"/>
    <n v="13000"/>
    <s v="GHC 125"/>
    <x v="0"/>
    <n v="57.56"/>
    <x v="2"/>
    <s v="No"/>
    <m/>
  </r>
  <r>
    <s v="CUST0268"/>
    <x v="269"/>
    <s v="2/25/2025"/>
    <x v="1"/>
    <n v="45"/>
    <x v="23"/>
    <x v="3"/>
    <s v="Male"/>
    <n v="1"/>
    <s v="Poor"/>
    <n v="24"/>
    <s v="450GB 3-Month Broadband Plan"/>
    <s v=" GHC 720 "/>
    <s v=" NGN 75,000 "/>
    <n v="13"/>
    <n v="975000"/>
    <s v="GHC 9,360"/>
    <x v="4"/>
    <n v="70.95"/>
    <x v="2"/>
    <s v="No"/>
    <m/>
  </r>
  <r>
    <s v="CUST0271"/>
    <x v="270"/>
    <s v="2/25/2025"/>
    <x v="1"/>
    <n v="30"/>
    <x v="14"/>
    <x v="3"/>
    <s v="Male"/>
    <n v="2"/>
    <s v="Fair"/>
    <n v="25"/>
    <s v="30GB Monthly Broadband Plan"/>
    <s v=" GHC 86 "/>
    <s v=" NGN 9,000 "/>
    <n v="9"/>
    <n v="81000"/>
    <s v="GHC 778"/>
    <x v="0"/>
    <n v="140.31"/>
    <x v="3"/>
    <s v="No"/>
    <m/>
  </r>
  <r>
    <s v="CUST0271"/>
    <x v="270"/>
    <s v="2/25/2025"/>
    <x v="1"/>
    <n v="30"/>
    <x v="14"/>
    <x v="2"/>
    <s v="Male"/>
    <n v="2"/>
    <s v="Fair"/>
    <n v="25"/>
    <s v="500MB Daily Plan"/>
    <s v=" GHC 3 "/>
    <s v=" NGN 350 "/>
    <n v="13"/>
    <n v="4550"/>
    <s v="GHC 44"/>
    <x v="0"/>
    <n v="57.81"/>
    <x v="2"/>
    <s v="No"/>
    <m/>
  </r>
  <r>
    <s v="CUST0276"/>
    <x v="271"/>
    <s v="2/25/2025"/>
    <x v="1"/>
    <n v="76"/>
    <x v="34"/>
    <x v="3"/>
    <s v="Female"/>
    <n v="4"/>
    <s v="Very Good"/>
    <n v="12"/>
    <s v="120GB Monthly Broadband Plan"/>
    <s v=" GHC 230 "/>
    <s v=" NGN 24,000 "/>
    <n v="19"/>
    <n v="456000"/>
    <s v="GHC 4,378"/>
    <x v="1"/>
    <n v="90.42"/>
    <x v="2"/>
    <s v="Yes"/>
    <s v="High Call Tarriffs"/>
  </r>
  <r>
    <s v="CUST0276"/>
    <x v="271"/>
    <s v="2/25/2025"/>
    <x v="1"/>
    <n v="76"/>
    <x v="34"/>
    <x v="0"/>
    <s v="Female"/>
    <n v="4"/>
    <s v="Very Good"/>
    <n v="12"/>
    <s v="10GB+10mins Monthly Plan"/>
    <s v=" GHC 43 "/>
    <s v=" NGN 4,500 "/>
    <n v="8"/>
    <n v="36000"/>
    <s v="GHC 346"/>
    <x v="1"/>
    <n v="195.86"/>
    <x v="1"/>
    <s v="Yes"/>
    <s v="High Call Tarriffs"/>
  </r>
  <r>
    <s v="CUST0277"/>
    <x v="272"/>
    <s v="2/25/2025"/>
    <x v="1"/>
    <n v="50"/>
    <x v="20"/>
    <x v="2"/>
    <s v="Female"/>
    <n v="2"/>
    <s v="Fair"/>
    <n v="55"/>
    <s v="2.5GB 2-Day Plan"/>
    <s v=" GHC 9 "/>
    <s v=" NGN 900 "/>
    <n v="16"/>
    <n v="14400"/>
    <s v="GHC 138"/>
    <x v="2"/>
    <n v="35.729999999999997"/>
    <x v="0"/>
    <s v="Yes"/>
    <s v="High Call Tarriffs"/>
  </r>
  <r>
    <s v="CUST0281"/>
    <x v="273"/>
    <s v="2/25/2025"/>
    <x v="1"/>
    <n v="25"/>
    <x v="25"/>
    <x v="3"/>
    <s v="Male"/>
    <n v="3"/>
    <s v="Good"/>
    <n v="22"/>
    <s v="450GB 3-Month Broadband Plan"/>
    <s v=" GHC 720 "/>
    <s v=" NGN 75,000 "/>
    <n v="15"/>
    <n v="1125000"/>
    <s v="GHC 10,800"/>
    <x v="3"/>
    <n v="54.61"/>
    <x v="2"/>
    <s v="No"/>
    <m/>
  </r>
  <r>
    <s v="CUST0281"/>
    <x v="273"/>
    <s v="2/25/2025"/>
    <x v="1"/>
    <n v="25"/>
    <x v="25"/>
    <x v="2"/>
    <s v="Male"/>
    <n v="3"/>
    <s v="Good"/>
    <n v="22"/>
    <s v="7GB Monthly Plan"/>
    <s v=" GHC 34 "/>
    <s v=" NGN 3,500 "/>
    <n v="17"/>
    <n v="59500"/>
    <s v="GHC 571"/>
    <x v="3"/>
    <n v="149.71"/>
    <x v="3"/>
    <s v="No"/>
    <m/>
  </r>
  <r>
    <s v="CUST0283"/>
    <x v="274"/>
    <s v="2/25/2025"/>
    <x v="1"/>
    <n v="26"/>
    <x v="33"/>
    <x v="3"/>
    <s v="Female"/>
    <n v="1"/>
    <s v="Poor"/>
    <n v="40"/>
    <s v="60GB Monthly Broadband Plan"/>
    <s v=" GHC 139 "/>
    <s v=" NGN 14,500 "/>
    <n v="15"/>
    <n v="217500"/>
    <s v="GHC 2,088"/>
    <x v="0"/>
    <n v="147.65"/>
    <x v="3"/>
    <s v="No"/>
    <m/>
  </r>
  <r>
    <s v="CUST0283"/>
    <x v="274"/>
    <s v="2/25/2025"/>
    <x v="1"/>
    <n v="26"/>
    <x v="33"/>
    <x v="1"/>
    <s v="Female"/>
    <n v="1"/>
    <s v="Poor"/>
    <n v="40"/>
    <s v="150GB FUP Monthly Unlimited"/>
    <s v=" GHC 192 "/>
    <s v=" NGN 20,000 "/>
    <n v="6"/>
    <n v="120000"/>
    <s v="GHC 1,152"/>
    <x v="0"/>
    <n v="26.69"/>
    <x v="0"/>
    <s v="No"/>
    <m/>
  </r>
  <r>
    <s v="CUST0284"/>
    <x v="275"/>
    <s v="2/25/2025"/>
    <x v="1"/>
    <n v="20"/>
    <x v="17"/>
    <x v="3"/>
    <s v="Female"/>
    <n v="4"/>
    <s v="Very Good"/>
    <n v="56"/>
    <s v="300GB FUP Monthly Unlimited"/>
    <s v=" GHC 288 "/>
    <s v=" NGN 30,000 "/>
    <n v="18"/>
    <n v="540000"/>
    <s v="GHC 5,184"/>
    <x v="3"/>
    <n v="193.92"/>
    <x v="1"/>
    <s v="No"/>
    <m/>
  </r>
  <r>
    <s v="CUST0284"/>
    <x v="275"/>
    <s v="2/25/2025"/>
    <x v="1"/>
    <n v="20"/>
    <x v="17"/>
    <x v="2"/>
    <s v="Female"/>
    <n v="4"/>
    <s v="Very Good"/>
    <n v="56"/>
    <s v="1.5GB 2-Day Plan"/>
    <s v=" GHC 6 "/>
    <s v=" NGN 600 "/>
    <n v="15"/>
    <n v="9000"/>
    <s v="GHC 86"/>
    <x v="3"/>
    <n v="118.37"/>
    <x v="3"/>
    <s v="No"/>
    <m/>
  </r>
  <r>
    <s v="CUST0284"/>
    <x v="275"/>
    <s v="2/25/2025"/>
    <x v="1"/>
    <n v="20"/>
    <x v="17"/>
    <x v="0"/>
    <s v="Female"/>
    <n v="4"/>
    <s v="Very Good"/>
    <n v="56"/>
    <s v="165GB Monthly Plan"/>
    <s v=" GHC 336 "/>
    <s v=" NGN 35,000 "/>
    <n v="18"/>
    <n v="630000"/>
    <s v="GHC 6,048"/>
    <x v="3"/>
    <n v="104.93"/>
    <x v="3"/>
    <s v="No"/>
    <m/>
  </r>
  <r>
    <s v="CUST0287"/>
    <x v="276"/>
    <s v="2/25/2025"/>
    <x v="1"/>
    <n v="64"/>
    <x v="15"/>
    <x v="3"/>
    <s v="Female"/>
    <n v="2"/>
    <s v="Fair"/>
    <n v="6"/>
    <s v="450GB 3-Month Broadband Plan"/>
    <s v=" GHC 720 "/>
    <s v=" NGN 75,000 "/>
    <n v="3"/>
    <n v="225000"/>
    <s v="GHC 2,160"/>
    <x v="1"/>
    <n v="38.01"/>
    <x v="0"/>
    <s v="No"/>
    <m/>
  </r>
  <r>
    <s v="CUST0287"/>
    <x v="276"/>
    <s v="2/25/2025"/>
    <x v="1"/>
    <n v="64"/>
    <x v="15"/>
    <x v="0"/>
    <s v="Female"/>
    <n v="2"/>
    <s v="Fair"/>
    <n v="6"/>
    <s v="10GB+10mins Monthly Plan"/>
    <s v=" GHC 43 "/>
    <s v=" NGN 4,500 "/>
    <n v="4"/>
    <n v="18000"/>
    <s v="GHC 173"/>
    <x v="1"/>
    <n v="27.76"/>
    <x v="0"/>
    <s v="No"/>
    <m/>
  </r>
  <r>
    <s v="CUST0287"/>
    <x v="276"/>
    <s v="2/25/2025"/>
    <x v="1"/>
    <n v="64"/>
    <x v="15"/>
    <x v="2"/>
    <s v="Female"/>
    <n v="2"/>
    <s v="Fair"/>
    <n v="6"/>
    <s v="12.5GB Monthly Plan"/>
    <s v=" GHC 53 "/>
    <s v=" NGN 5,500 "/>
    <n v="9"/>
    <n v="49500"/>
    <s v="GHC 475"/>
    <x v="1"/>
    <n v="123.74"/>
    <x v="3"/>
    <s v="No"/>
    <m/>
  </r>
  <r>
    <s v="CUST0289"/>
    <x v="27"/>
    <s v="2/25/2025"/>
    <x v="1"/>
    <n v="59"/>
    <x v="24"/>
    <x v="3"/>
    <s v="Female"/>
    <n v="3"/>
    <s v="Good"/>
    <n v="51"/>
    <s v="150GB FUP Monthly Unlimited"/>
    <s v=" GHC 192 "/>
    <s v=" NGN 20,000 "/>
    <n v="5"/>
    <n v="100000"/>
    <s v="GHC 960"/>
    <x v="1"/>
    <n v="168.79"/>
    <x v="1"/>
    <s v="No"/>
    <m/>
  </r>
  <r>
    <s v="CUST0290"/>
    <x v="277"/>
    <s v="2/25/2025"/>
    <x v="1"/>
    <n v="50"/>
    <x v="3"/>
    <x v="2"/>
    <s v="Male"/>
    <n v="2"/>
    <s v="Fair"/>
    <n v="35"/>
    <s v="3.2GB 2-Day Plan"/>
    <s v=" GHC 10 "/>
    <s v=" NGN 1,000 "/>
    <n v="8"/>
    <n v="8000"/>
    <s v="GHC 77"/>
    <x v="2"/>
    <n v="194.93"/>
    <x v="1"/>
    <s v="Yes"/>
    <s v="Better Offers from Competitors"/>
  </r>
  <r>
    <s v="CUST0290"/>
    <x v="277"/>
    <s v="2/25/2025"/>
    <x v="1"/>
    <n v="50"/>
    <x v="3"/>
    <x v="1"/>
    <s v="Male"/>
    <n v="2"/>
    <s v="Fair"/>
    <n v="35"/>
    <s v="60GB Monthly Broadband Plan"/>
    <s v=" GHC 139 "/>
    <s v=" NGN 14,500 "/>
    <n v="15"/>
    <n v="217500"/>
    <s v="GHC 2,088"/>
    <x v="2"/>
    <n v="154.36000000000001"/>
    <x v="1"/>
    <s v="Yes"/>
    <s v="Better Offers from Competitors"/>
  </r>
  <r>
    <s v="CUST0292"/>
    <x v="278"/>
    <s v="2/25/2025"/>
    <x v="1"/>
    <n v="36"/>
    <x v="4"/>
    <x v="0"/>
    <s v="Male"/>
    <n v="3"/>
    <s v="Good"/>
    <n v="17"/>
    <s v="165GB Monthly Plan"/>
    <s v=" GHC 336 "/>
    <s v=" NGN 35,000 "/>
    <n v="6"/>
    <n v="210000"/>
    <s v="GHC 2,016"/>
    <x v="4"/>
    <n v="65.239999999999995"/>
    <x v="2"/>
    <s v="Yes"/>
    <s v="Poor Network"/>
  </r>
  <r>
    <s v="CUST0292"/>
    <x v="278"/>
    <s v="2/25/2025"/>
    <x v="1"/>
    <n v="36"/>
    <x v="4"/>
    <x v="1"/>
    <s v="Male"/>
    <n v="3"/>
    <s v="Good"/>
    <n v="17"/>
    <s v="300GB FUP Monthly Unlimited"/>
    <s v=" GHC 288 "/>
    <s v=" NGN 30,000 "/>
    <n v="13"/>
    <n v="390000"/>
    <s v="GHC 3,744"/>
    <x v="4"/>
    <n v="117.15"/>
    <x v="3"/>
    <s v="Yes"/>
    <s v="Poor Network"/>
  </r>
  <r>
    <s v="CUST0292"/>
    <x v="278"/>
    <s v="2/25/2025"/>
    <x v="1"/>
    <n v="36"/>
    <x v="4"/>
    <x v="3"/>
    <s v="Male"/>
    <n v="3"/>
    <s v="Good"/>
    <n v="17"/>
    <s v="60GB Monthly Broadband Plan"/>
    <s v=" GHC 139 "/>
    <s v=" NGN 14,500 "/>
    <n v="2"/>
    <n v="29000"/>
    <s v="GHC 278"/>
    <x v="4"/>
    <n v="2.2799999999999998"/>
    <x v="0"/>
    <s v="Yes"/>
    <s v="Poor Network"/>
  </r>
  <r>
    <s v="CUST0293"/>
    <x v="279"/>
    <s v="2/25/2025"/>
    <x v="1"/>
    <n v="35"/>
    <x v="2"/>
    <x v="1"/>
    <s v="Male"/>
    <n v="4"/>
    <s v="Very Good"/>
    <n v="16"/>
    <s v="300GB FUP Monthly Unlimited"/>
    <s v=" GHC 288 "/>
    <s v=" NGN 30,000 "/>
    <n v="18"/>
    <n v="540000"/>
    <s v="GHC 5,184"/>
    <x v="0"/>
    <n v="129.09"/>
    <x v="3"/>
    <s v="Yes"/>
    <s v="Relocation"/>
  </r>
  <r>
    <s v="CUST0293"/>
    <x v="279"/>
    <s v="2/25/2025"/>
    <x v="1"/>
    <n v="35"/>
    <x v="2"/>
    <x v="2"/>
    <s v="Male"/>
    <n v="4"/>
    <s v="Very Good"/>
    <n v="16"/>
    <s v="3.2GB 2-Day Plan"/>
    <s v=" GHC 10 "/>
    <s v=" NGN 1,000 "/>
    <n v="8"/>
    <n v="8000"/>
    <s v="GHC 77"/>
    <x v="0"/>
    <n v="25.6"/>
    <x v="0"/>
    <s v="Yes"/>
    <s v="Relocation"/>
  </r>
  <r>
    <s v="CUST0294"/>
    <x v="280"/>
    <s v="2/25/2025"/>
    <x v="1"/>
    <n v="60"/>
    <x v="11"/>
    <x v="1"/>
    <s v="Male"/>
    <n v="3"/>
    <s v="Good"/>
    <n v="2"/>
    <s v="60GB Monthly Broadband Plan"/>
    <s v=" GHC 139 "/>
    <s v=" NGN 14,500 "/>
    <n v="18"/>
    <n v="261000"/>
    <s v="GHC 2,506"/>
    <x v="1"/>
    <n v="112.03"/>
    <x v="3"/>
    <s v="No"/>
    <m/>
  </r>
  <r>
    <s v="CUST0294"/>
    <x v="280"/>
    <s v="2/25/2025"/>
    <x v="1"/>
    <n v="60"/>
    <x v="11"/>
    <x v="0"/>
    <s v="Male"/>
    <n v="3"/>
    <s v="Good"/>
    <n v="2"/>
    <s v="165GB Monthly Plan"/>
    <s v=" GHC 336 "/>
    <s v=" NGN 35,000 "/>
    <n v="6"/>
    <n v="210000"/>
    <s v="GHC 2,016"/>
    <x v="1"/>
    <n v="38.36"/>
    <x v="0"/>
    <s v="No"/>
    <m/>
  </r>
  <r>
    <s v="CUST0295"/>
    <x v="281"/>
    <s v="2/25/2025"/>
    <x v="1"/>
    <n v="60"/>
    <x v="21"/>
    <x v="3"/>
    <s v="Female"/>
    <n v="1"/>
    <s v="Poor"/>
    <n v="18"/>
    <s v="200GB Monthly Broadband Plan"/>
    <s v=" GHC 240 "/>
    <s v=" NGN 25,000 "/>
    <n v="17"/>
    <n v="425000"/>
    <s v="GHC 4,080"/>
    <x v="1"/>
    <n v="91.09"/>
    <x v="2"/>
    <s v="No"/>
    <m/>
  </r>
  <r>
    <s v="CUST0295"/>
    <x v="281"/>
    <s v="2/25/2025"/>
    <x v="1"/>
    <n v="60"/>
    <x v="21"/>
    <x v="0"/>
    <s v="Female"/>
    <n v="1"/>
    <s v="Poor"/>
    <n v="18"/>
    <s v="165GB Monthly Plan"/>
    <s v=" GHC 336 "/>
    <s v=" NGN 35,000 "/>
    <n v="1"/>
    <n v="35000"/>
    <s v="GHC 336"/>
    <x v="1"/>
    <n v="146.86000000000001"/>
    <x v="3"/>
    <s v="No"/>
    <m/>
  </r>
  <r>
    <s v="CUST0296"/>
    <x v="282"/>
    <s v="2/25/2025"/>
    <x v="1"/>
    <n v="46"/>
    <x v="21"/>
    <x v="0"/>
    <s v="Male"/>
    <n v="2"/>
    <s v="Fair"/>
    <n v="43"/>
    <s v="25GB Monthly Plan"/>
    <s v=" GHC 86 "/>
    <s v=" NGN 9,000 "/>
    <n v="11"/>
    <n v="99000"/>
    <s v="GHC 950"/>
    <x v="2"/>
    <n v="64.86"/>
    <x v="2"/>
    <s v="No"/>
    <m/>
  </r>
  <r>
    <s v="CUST0296"/>
    <x v="282"/>
    <s v="2/25/2025"/>
    <x v="1"/>
    <n v="46"/>
    <x v="21"/>
    <x v="3"/>
    <s v="Male"/>
    <n v="2"/>
    <s v="Fair"/>
    <n v="43"/>
    <s v="150GB FUP Monthly Unlimited"/>
    <s v=" GHC 192 "/>
    <s v=" NGN 20,000 "/>
    <n v="3"/>
    <n v="60000"/>
    <s v="GHC 576"/>
    <x v="2"/>
    <n v="19.7"/>
    <x v="0"/>
    <s v="No"/>
    <m/>
  </r>
  <r>
    <s v="CUST0298"/>
    <x v="283"/>
    <s v="2/25/2025"/>
    <x v="1"/>
    <n v="26"/>
    <x v="12"/>
    <x v="3"/>
    <s v="Male"/>
    <n v="3"/>
    <s v="Good"/>
    <n v="24"/>
    <s v="30GB Monthly Broadband Plan"/>
    <s v=" GHC 86 "/>
    <s v=" NGN 9,000 "/>
    <n v="10"/>
    <n v="90000"/>
    <s v="GHC 864"/>
    <x v="0"/>
    <n v="146.99"/>
    <x v="3"/>
    <s v="No"/>
    <m/>
  </r>
  <r>
    <s v="CUST0299"/>
    <x v="284"/>
    <s v="2/25/2025"/>
    <x v="1"/>
    <n v="43"/>
    <x v="19"/>
    <x v="0"/>
    <s v="Male"/>
    <n v="5"/>
    <s v="Excellent"/>
    <n v="7"/>
    <s v="10GB+10mins Monthly Plan"/>
    <s v=" GHC 43 "/>
    <s v=" NGN 4,500 "/>
    <n v="18"/>
    <n v="81000"/>
    <s v="GHC 778"/>
    <x v="4"/>
    <n v="111.91"/>
    <x v="3"/>
    <s v="No"/>
    <m/>
  </r>
  <r>
    <s v="CUST0300"/>
    <x v="285"/>
    <s v="2/25/2025"/>
    <x v="1"/>
    <n v="29"/>
    <x v="17"/>
    <x v="2"/>
    <s v="Female"/>
    <n v="1"/>
    <s v="Poor"/>
    <n v="45"/>
    <s v="1.5GB 2-Day Plan"/>
    <s v=" GHC 6 "/>
    <s v=" NGN 600 "/>
    <n v="20"/>
    <n v="12000"/>
    <s v="GHC 115"/>
    <x v="0"/>
    <n v="107.01"/>
    <x v="3"/>
    <s v="Yes"/>
    <s v="Poor Customer Service"/>
  </r>
  <r>
    <s v="CUST0300"/>
    <x v="285"/>
    <s v="2/25/2025"/>
    <x v="1"/>
    <n v="29"/>
    <x v="17"/>
    <x v="3"/>
    <s v="Female"/>
    <n v="1"/>
    <s v="Poor"/>
    <n v="45"/>
    <s v="1.5TB Yearly Broadband Plan"/>
    <s v=" GHC 1,440 "/>
    <s v=" NGN 150,000 "/>
    <n v="11"/>
    <n v="1650000"/>
    <s v="GHC 15,840"/>
    <x v="0"/>
    <n v="186.74"/>
    <x v="1"/>
    <s v="Yes"/>
    <s v="Poor Customer Service"/>
  </r>
  <r>
    <s v="CUST0300"/>
    <x v="285"/>
    <s v="2/25/2025"/>
    <x v="1"/>
    <n v="29"/>
    <x v="17"/>
    <x v="0"/>
    <s v="Female"/>
    <n v="1"/>
    <s v="Poor"/>
    <n v="45"/>
    <s v="25GB Monthly Plan"/>
    <s v=" GHC 86 "/>
    <s v=" NGN 9,000 "/>
    <n v="14"/>
    <n v="126000"/>
    <s v="GHC 1,210"/>
    <x v="0"/>
    <n v="169.05"/>
    <x v="1"/>
    <s v="Yes"/>
    <s v="Poor Customer Service"/>
  </r>
  <r>
    <s v="CUST0305"/>
    <x v="286"/>
    <s v="2/25/2025"/>
    <x v="1"/>
    <n v="55"/>
    <x v="19"/>
    <x v="2"/>
    <s v="Male"/>
    <n v="3"/>
    <s v="Good"/>
    <n v="21"/>
    <s v="65GB Monthly Plan"/>
    <s v=" GHC 154 "/>
    <s v=" NGN 16,000 "/>
    <n v="13"/>
    <n v="208000"/>
    <s v="GHC 1,997"/>
    <x v="2"/>
    <n v="134.88999999999999"/>
    <x v="3"/>
    <s v="No"/>
    <m/>
  </r>
  <r>
    <s v="CUST0307"/>
    <x v="287"/>
    <s v="2/25/2025"/>
    <x v="1"/>
    <n v="67"/>
    <x v="22"/>
    <x v="2"/>
    <s v="Female"/>
    <n v="2"/>
    <s v="Fair"/>
    <n v="50"/>
    <s v="20GB Monthly Plan"/>
    <s v=" GHC 72 "/>
    <s v=" NGN 7,500 "/>
    <n v="7"/>
    <n v="52500"/>
    <s v="GHC 504"/>
    <x v="1"/>
    <n v="130.62"/>
    <x v="3"/>
    <s v="No"/>
    <m/>
  </r>
  <r>
    <s v="CUST0308"/>
    <x v="288"/>
    <s v="2/25/2025"/>
    <x v="1"/>
    <n v="47"/>
    <x v="20"/>
    <x v="1"/>
    <s v="Male"/>
    <n v="3"/>
    <s v="Good"/>
    <n v="18"/>
    <s v="60GB Monthly Broadband Plan"/>
    <s v=" GHC 139 "/>
    <s v=" NGN 14,500 "/>
    <n v="7"/>
    <n v="101500"/>
    <s v="GHC 974"/>
    <x v="2"/>
    <n v="73.37"/>
    <x v="2"/>
    <s v="No"/>
    <m/>
  </r>
  <r>
    <s v="CUST0308"/>
    <x v="288"/>
    <s v="2/25/2025"/>
    <x v="1"/>
    <n v="47"/>
    <x v="20"/>
    <x v="2"/>
    <s v="Male"/>
    <n v="3"/>
    <s v="Good"/>
    <n v="18"/>
    <s v="7GB Monthly Plan"/>
    <s v=" GHC 34 "/>
    <s v=" NGN 3,500 "/>
    <n v="1"/>
    <n v="3500"/>
    <s v="GHC 34"/>
    <x v="2"/>
    <n v="69.23"/>
    <x v="2"/>
    <s v="No"/>
    <m/>
  </r>
  <r>
    <s v="CUST0308"/>
    <x v="288"/>
    <s v="2/25/2025"/>
    <x v="1"/>
    <n v="47"/>
    <x v="20"/>
    <x v="0"/>
    <s v="Male"/>
    <n v="3"/>
    <s v="Good"/>
    <n v="18"/>
    <s v="25GB Monthly Plan"/>
    <s v=" GHC 86 "/>
    <s v=" NGN 9,000 "/>
    <n v="12"/>
    <n v="108000"/>
    <s v="GHC 1,037"/>
    <x v="2"/>
    <n v="34.270000000000003"/>
    <x v="0"/>
    <s v="No"/>
    <m/>
  </r>
  <r>
    <s v="CUST0309"/>
    <x v="289"/>
    <s v="2/25/2025"/>
    <x v="1"/>
    <n v="34"/>
    <x v="11"/>
    <x v="1"/>
    <s v="Male"/>
    <n v="2"/>
    <s v="Fair"/>
    <n v="60"/>
    <s v="30GB Monthly Broadband Plan"/>
    <s v=" GHC 86 "/>
    <s v=" NGN 9,000 "/>
    <n v="8"/>
    <n v="72000"/>
    <s v="GHC 691"/>
    <x v="0"/>
    <n v="148.05000000000001"/>
    <x v="3"/>
    <s v="No"/>
    <m/>
  </r>
  <r>
    <s v="CUST0312"/>
    <x v="290"/>
    <s v="2/25/2025"/>
    <x v="1"/>
    <n v="29"/>
    <x v="9"/>
    <x v="1"/>
    <s v="Female"/>
    <n v="2"/>
    <s v="Fair"/>
    <n v="56"/>
    <s v="120GB Monthly Broadband Plan"/>
    <s v=" GHC 230 "/>
    <s v=" NGN 24,000 "/>
    <n v="6"/>
    <n v="144000"/>
    <s v="GHC 1,382"/>
    <x v="0"/>
    <n v="106.55"/>
    <x v="3"/>
    <s v="No"/>
    <m/>
  </r>
  <r>
    <s v="CUST0312"/>
    <x v="290"/>
    <s v="2/25/2025"/>
    <x v="1"/>
    <n v="29"/>
    <x v="9"/>
    <x v="0"/>
    <s v="Female"/>
    <n v="2"/>
    <s v="Fair"/>
    <n v="56"/>
    <s v="10GB+10mins Monthly Plan"/>
    <s v=" GHC 43 "/>
    <s v=" NGN 4,500 "/>
    <n v="15"/>
    <n v="67500"/>
    <s v="GHC 648"/>
    <x v="0"/>
    <n v="100.38"/>
    <x v="3"/>
    <s v="No"/>
    <m/>
  </r>
  <r>
    <s v="CUST0312"/>
    <x v="290"/>
    <s v="2/25/2025"/>
    <x v="1"/>
    <n v="29"/>
    <x v="9"/>
    <x v="3"/>
    <s v="Female"/>
    <n v="2"/>
    <s v="Fair"/>
    <n v="56"/>
    <s v="30GB Monthly Broadband Plan"/>
    <s v=" GHC 86 "/>
    <s v=" NGN 9,000 "/>
    <n v="17"/>
    <n v="153000"/>
    <s v="GHC 1,469"/>
    <x v="0"/>
    <n v="8.43"/>
    <x v="0"/>
    <s v="No"/>
    <m/>
  </r>
  <r>
    <s v="CUST0313"/>
    <x v="291"/>
    <s v="2/25/2025"/>
    <x v="1"/>
    <n v="58"/>
    <x v="7"/>
    <x v="3"/>
    <s v="Female"/>
    <n v="1"/>
    <s v="Poor"/>
    <n v="48"/>
    <s v="120GB Monthly Broadband Plan"/>
    <s v=" GHC 230 "/>
    <s v=" NGN 24,000 "/>
    <n v="17"/>
    <n v="408000"/>
    <s v="GHC 3,917"/>
    <x v="1"/>
    <n v="47.62"/>
    <x v="0"/>
    <s v="No"/>
    <m/>
  </r>
  <r>
    <s v="CUST0313"/>
    <x v="291"/>
    <s v="2/25/2025"/>
    <x v="1"/>
    <n v="58"/>
    <x v="7"/>
    <x v="2"/>
    <s v="Female"/>
    <n v="1"/>
    <s v="Poor"/>
    <n v="48"/>
    <s v="1GB+1.5mins Daily Plan"/>
    <s v=" GHC 5 "/>
    <s v=" NGN 500 "/>
    <n v="9"/>
    <n v="4500"/>
    <s v="GHC 43"/>
    <x v="1"/>
    <n v="162.47"/>
    <x v="1"/>
    <s v="No"/>
    <m/>
  </r>
  <r>
    <s v="CUST0315"/>
    <x v="292"/>
    <s v="2/25/2025"/>
    <x v="1"/>
    <n v="70"/>
    <x v="6"/>
    <x v="0"/>
    <s v="Female"/>
    <n v="2"/>
    <s v="Fair"/>
    <n v="29"/>
    <s v="10GB+10mins Monthly Plan"/>
    <s v=" GHC 43 "/>
    <s v=" NGN 4,500 "/>
    <n v="5"/>
    <n v="22500"/>
    <s v="GHC 216"/>
    <x v="1"/>
    <n v="86.3"/>
    <x v="2"/>
    <s v="No"/>
    <m/>
  </r>
  <r>
    <s v="CUST0315"/>
    <x v="292"/>
    <s v="2/25/2025"/>
    <x v="1"/>
    <n v="70"/>
    <x v="6"/>
    <x v="1"/>
    <s v="Female"/>
    <n v="2"/>
    <s v="Fair"/>
    <n v="29"/>
    <s v="120GB Monthly Broadband Plan"/>
    <s v=" GHC 230 "/>
    <s v=" NGN 24,000 "/>
    <n v="11"/>
    <n v="264000"/>
    <s v="GHC 2,534"/>
    <x v="1"/>
    <n v="183.46"/>
    <x v="1"/>
    <s v="No"/>
    <m/>
  </r>
  <r>
    <s v="CUST0315"/>
    <x v="292"/>
    <s v="2/25/2025"/>
    <x v="1"/>
    <n v="70"/>
    <x v="6"/>
    <x v="2"/>
    <s v="Female"/>
    <n v="2"/>
    <s v="Fair"/>
    <n v="29"/>
    <s v="3.2GB 2-Day Plan"/>
    <s v=" GHC 10 "/>
    <s v=" NGN 1,000 "/>
    <n v="4"/>
    <n v="4000"/>
    <s v="GHC 38"/>
    <x v="1"/>
    <n v="111.69"/>
    <x v="3"/>
    <s v="No"/>
    <m/>
  </r>
  <r>
    <s v="CUST0319"/>
    <x v="293"/>
    <s v="2/25/2025"/>
    <x v="1"/>
    <n v="24"/>
    <x v="8"/>
    <x v="2"/>
    <s v="Female"/>
    <n v="3"/>
    <s v="Good"/>
    <n v="56"/>
    <s v="20GB Monthly Plan"/>
    <s v=" GHC 72 "/>
    <s v=" NGN 7,500 "/>
    <n v="20"/>
    <n v="150000"/>
    <s v="GHC 1,440"/>
    <x v="3"/>
    <n v="155.35"/>
    <x v="1"/>
    <s v="No"/>
    <m/>
  </r>
  <r>
    <s v="CUST0321"/>
    <x v="294"/>
    <s v="2/25/2025"/>
    <x v="1"/>
    <n v="22"/>
    <x v="29"/>
    <x v="2"/>
    <s v="Female"/>
    <n v="3"/>
    <s v="Good"/>
    <n v="29"/>
    <s v="20GB Monthly Plan"/>
    <s v=" GHC 72 "/>
    <s v=" NGN 7,500 "/>
    <n v="2"/>
    <n v="15000"/>
    <s v="GHC 144"/>
    <x v="3"/>
    <n v="59.24"/>
    <x v="2"/>
    <s v="No"/>
    <m/>
  </r>
  <r>
    <s v="CUST0321"/>
    <x v="294"/>
    <s v="2/25/2025"/>
    <x v="1"/>
    <n v="22"/>
    <x v="29"/>
    <x v="1"/>
    <s v="Female"/>
    <n v="3"/>
    <s v="Good"/>
    <n v="29"/>
    <s v="120GB Monthly Broadband Plan"/>
    <s v=" GHC 230 "/>
    <s v=" NGN 24,000 "/>
    <n v="15"/>
    <n v="360000"/>
    <s v="GHC 3,456"/>
    <x v="3"/>
    <n v="180.78"/>
    <x v="1"/>
    <s v="No"/>
    <m/>
  </r>
  <r>
    <s v="CUST0322"/>
    <x v="295"/>
    <s v="2/25/2025"/>
    <x v="1"/>
    <n v="27"/>
    <x v="22"/>
    <x v="1"/>
    <s v="Male"/>
    <n v="4"/>
    <s v="Very Good"/>
    <n v="12"/>
    <s v="60GB Monthly Broadband Plan"/>
    <s v=" GHC 139 "/>
    <s v=" NGN 14,500 "/>
    <n v="7"/>
    <n v="101500"/>
    <s v="GHC 974"/>
    <x v="0"/>
    <n v="118.27"/>
    <x v="3"/>
    <s v="No"/>
    <m/>
  </r>
  <r>
    <s v="CUST0322"/>
    <x v="295"/>
    <s v="2/25/2025"/>
    <x v="1"/>
    <n v="27"/>
    <x v="22"/>
    <x v="2"/>
    <s v="Male"/>
    <n v="4"/>
    <s v="Very Good"/>
    <n v="12"/>
    <s v="12.5GB Monthly Plan"/>
    <s v=" GHC 53 "/>
    <s v=" NGN 5,500 "/>
    <n v="11"/>
    <n v="60500"/>
    <s v="GHC 581"/>
    <x v="0"/>
    <n v="18.489999999999998"/>
    <x v="0"/>
    <s v="No"/>
    <m/>
  </r>
  <r>
    <s v="CUST0323"/>
    <x v="296"/>
    <s v="2/25/2025"/>
    <x v="1"/>
    <n v="31"/>
    <x v="25"/>
    <x v="0"/>
    <s v="Male"/>
    <n v="3"/>
    <s v="Good"/>
    <n v="46"/>
    <s v="165GB Monthly Plan"/>
    <s v=" GHC 336 "/>
    <s v=" NGN 35,000 "/>
    <n v="6"/>
    <n v="210000"/>
    <s v="GHC 2,016"/>
    <x v="0"/>
    <n v="9.26"/>
    <x v="0"/>
    <s v="Yes"/>
    <s v="High Call Tarriffs"/>
  </r>
  <r>
    <s v="CUST0323"/>
    <x v="296"/>
    <s v="2/25/2025"/>
    <x v="1"/>
    <n v="31"/>
    <x v="25"/>
    <x v="2"/>
    <s v="Male"/>
    <n v="3"/>
    <s v="Good"/>
    <n v="46"/>
    <s v="7GB Monthly Plan"/>
    <s v=" GHC 34 "/>
    <s v=" NGN 3,500 "/>
    <n v="5"/>
    <n v="17500"/>
    <s v="GHC 168"/>
    <x v="0"/>
    <n v="113.32"/>
    <x v="3"/>
    <s v="Yes"/>
    <s v="High Call Tarriffs"/>
  </r>
  <r>
    <s v="CUST0326"/>
    <x v="297"/>
    <s v="2/25/2025"/>
    <x v="1"/>
    <n v="16"/>
    <x v="20"/>
    <x v="2"/>
    <s v="Female"/>
    <n v="1"/>
    <s v="Poor"/>
    <n v="40"/>
    <s v="2.5GB 2-Day Plan"/>
    <s v=" GHC 9 "/>
    <s v=" NGN 900 "/>
    <n v="20"/>
    <n v="18000"/>
    <s v="GHC 173"/>
    <x v="3"/>
    <n v="133.57"/>
    <x v="3"/>
    <s v="Yes"/>
    <s v="Poor Network"/>
  </r>
  <r>
    <s v="CUST0327"/>
    <x v="298"/>
    <s v="2/25/2025"/>
    <x v="1"/>
    <n v="58"/>
    <x v="25"/>
    <x v="0"/>
    <s v="Male"/>
    <n v="2"/>
    <s v="Fair"/>
    <n v="7"/>
    <s v="65GB Monthly Plan"/>
    <s v=" GHC 154 "/>
    <s v=" NGN 16,000 "/>
    <n v="10"/>
    <n v="160000"/>
    <s v="GHC 1,536"/>
    <x v="1"/>
    <n v="19.079999999999998"/>
    <x v="0"/>
    <s v="Yes"/>
    <s v="Costly Data Plans"/>
  </r>
  <r>
    <s v="CUST0327"/>
    <x v="298"/>
    <s v="2/25/2025"/>
    <x v="1"/>
    <n v="58"/>
    <x v="25"/>
    <x v="2"/>
    <s v="Male"/>
    <n v="2"/>
    <s v="Fair"/>
    <n v="7"/>
    <s v="7GB Monthly Plan"/>
    <s v=" GHC 34 "/>
    <s v=" NGN 3,500 "/>
    <n v="13"/>
    <n v="45500"/>
    <s v="GHC 437"/>
    <x v="1"/>
    <n v="74.03"/>
    <x v="2"/>
    <s v="Yes"/>
    <s v="Costly Data Plans"/>
  </r>
  <r>
    <s v="CUST0327"/>
    <x v="298"/>
    <s v="2/25/2025"/>
    <x v="1"/>
    <n v="58"/>
    <x v="25"/>
    <x v="3"/>
    <s v="Male"/>
    <n v="2"/>
    <s v="Fair"/>
    <n v="7"/>
    <s v="150GB FUP Monthly Unlimited"/>
    <s v=" GHC 192 "/>
    <s v=" NGN 20,000 "/>
    <n v="18"/>
    <n v="360000"/>
    <s v="GHC 3,456"/>
    <x v="1"/>
    <n v="151.81"/>
    <x v="1"/>
    <s v="Yes"/>
    <s v="Costly Data Plans"/>
  </r>
  <r>
    <s v="CUST0329"/>
    <x v="299"/>
    <s v="2/25/2025"/>
    <x v="1"/>
    <n v="61"/>
    <x v="16"/>
    <x v="0"/>
    <s v="Female"/>
    <n v="4"/>
    <s v="Very Good"/>
    <n v="34"/>
    <s v="10GB+10mins Monthly Plan"/>
    <s v=" GHC 43 "/>
    <s v=" NGN 4,500 "/>
    <n v="1"/>
    <n v="4500"/>
    <s v="GHC 43"/>
    <x v="1"/>
    <n v="0.82"/>
    <x v="0"/>
    <s v="No"/>
    <m/>
  </r>
  <r>
    <s v="CUST0329"/>
    <x v="299"/>
    <s v="2/25/2025"/>
    <x v="1"/>
    <n v="61"/>
    <x v="16"/>
    <x v="3"/>
    <s v="Female"/>
    <n v="4"/>
    <s v="Very Good"/>
    <n v="34"/>
    <s v="1.5TB Yearly Broadband Plan"/>
    <s v=" GHC 1,440 "/>
    <s v=" NGN 150,000 "/>
    <n v="4"/>
    <n v="600000"/>
    <s v="GHC 5,760"/>
    <x v="1"/>
    <n v="125.28"/>
    <x v="3"/>
    <s v="No"/>
    <m/>
  </r>
  <r>
    <s v="CUST0329"/>
    <x v="299"/>
    <s v="2/25/2025"/>
    <x v="1"/>
    <n v="61"/>
    <x v="16"/>
    <x v="2"/>
    <s v="Female"/>
    <n v="4"/>
    <s v="Very Good"/>
    <n v="34"/>
    <s v="500MB Daily Plan"/>
    <s v=" GHC 3 "/>
    <s v=" NGN 350 "/>
    <n v="14"/>
    <n v="4900"/>
    <s v="GHC 47"/>
    <x v="1"/>
    <n v="160.01"/>
    <x v="1"/>
    <s v="No"/>
    <m/>
  </r>
  <r>
    <s v="CUST0330"/>
    <x v="300"/>
    <s v="2/25/2025"/>
    <x v="1"/>
    <n v="21"/>
    <x v="34"/>
    <x v="3"/>
    <s v="Female"/>
    <n v="1"/>
    <s v="Poor"/>
    <n v="36"/>
    <s v="120GB Monthly Broadband Plan"/>
    <s v=" GHC 230 "/>
    <s v=" NGN 24,000 "/>
    <n v="18"/>
    <n v="432000"/>
    <s v="GHC 4,147"/>
    <x v="3"/>
    <n v="60.41"/>
    <x v="2"/>
    <s v="No"/>
    <m/>
  </r>
  <r>
    <s v="CUST0330"/>
    <x v="300"/>
    <s v="2/25/2025"/>
    <x v="1"/>
    <n v="21"/>
    <x v="34"/>
    <x v="0"/>
    <s v="Female"/>
    <n v="1"/>
    <s v="Poor"/>
    <n v="36"/>
    <s v="25GB Monthly Plan"/>
    <s v=" GHC 86 "/>
    <s v=" NGN 9,000 "/>
    <n v="4"/>
    <n v="36000"/>
    <s v="GHC 346"/>
    <x v="3"/>
    <n v="153.52000000000001"/>
    <x v="1"/>
    <s v="No"/>
    <m/>
  </r>
  <r>
    <s v="CUST0330"/>
    <x v="300"/>
    <s v="2/25/2025"/>
    <x v="1"/>
    <n v="21"/>
    <x v="34"/>
    <x v="1"/>
    <s v="Female"/>
    <n v="1"/>
    <s v="Poor"/>
    <n v="36"/>
    <s v="300GB FUP Monthly Unlimited"/>
    <s v=" GHC 288 "/>
    <s v=" NGN 30,000 "/>
    <n v="19"/>
    <n v="570000"/>
    <s v="GHC 5,472"/>
    <x v="3"/>
    <n v="68.599999999999994"/>
    <x v="2"/>
    <s v="No"/>
    <m/>
  </r>
  <r>
    <s v="CUST0335"/>
    <x v="301"/>
    <s v="2/25/2025"/>
    <x v="1"/>
    <n v="57"/>
    <x v="10"/>
    <x v="2"/>
    <s v="Male"/>
    <n v="2"/>
    <s v="Fair"/>
    <n v="53"/>
    <s v="16.5GB+10mins Monthly Plan"/>
    <s v=" GHC 62 "/>
    <s v=" NGN 6,500 "/>
    <n v="10"/>
    <n v="65000"/>
    <s v="GHC 624"/>
    <x v="1"/>
    <n v="23.61"/>
    <x v="0"/>
    <s v="No"/>
    <m/>
  </r>
  <r>
    <s v="CUST0335"/>
    <x v="301"/>
    <s v="2/25/2025"/>
    <x v="1"/>
    <n v="57"/>
    <x v="10"/>
    <x v="3"/>
    <s v="Male"/>
    <n v="2"/>
    <s v="Fair"/>
    <n v="53"/>
    <s v="30GB Monthly Broadband Plan"/>
    <s v=" GHC 86 "/>
    <s v=" NGN 9,000 "/>
    <n v="20"/>
    <n v="180000"/>
    <s v="GHC 1,728"/>
    <x v="1"/>
    <n v="137.57"/>
    <x v="3"/>
    <s v="No"/>
    <m/>
  </r>
  <r>
    <s v="CUST0338"/>
    <x v="302"/>
    <s v="2/25/2025"/>
    <x v="1"/>
    <n v="72"/>
    <x v="1"/>
    <x v="2"/>
    <s v="Male"/>
    <n v="1"/>
    <s v="Poor"/>
    <n v="2"/>
    <s v="20GB Monthly Plan"/>
    <s v=" GHC 72 "/>
    <s v=" NGN 7,500 "/>
    <n v="20"/>
    <n v="150000"/>
    <s v="GHC 1,440"/>
    <x v="1"/>
    <n v="36.21"/>
    <x v="0"/>
    <s v="Yes"/>
    <s v="Poor Network"/>
  </r>
  <r>
    <s v="CUST0339"/>
    <x v="303"/>
    <s v="2/25/2025"/>
    <x v="1"/>
    <n v="61"/>
    <x v="6"/>
    <x v="0"/>
    <s v="Female"/>
    <n v="5"/>
    <s v="Excellent"/>
    <n v="53"/>
    <s v="165GB Monthly Plan"/>
    <s v=" GHC 336 "/>
    <s v=" NGN 35,000 "/>
    <n v="10"/>
    <n v="350000"/>
    <s v="GHC 3,360"/>
    <x v="1"/>
    <n v="19.899999999999999"/>
    <x v="0"/>
    <s v="Yes"/>
    <s v="Better Offers from Competitors"/>
  </r>
  <r>
    <s v="CUST0339"/>
    <x v="303"/>
    <s v="2/25/2025"/>
    <x v="1"/>
    <n v="61"/>
    <x v="6"/>
    <x v="1"/>
    <s v="Female"/>
    <n v="5"/>
    <s v="Excellent"/>
    <n v="53"/>
    <s v="60GB Monthly Broadband Plan"/>
    <s v=" GHC 139 "/>
    <s v=" NGN 14,500 "/>
    <n v="8"/>
    <n v="116000"/>
    <s v="GHC 1,114"/>
    <x v="1"/>
    <n v="94.37"/>
    <x v="2"/>
    <s v="Yes"/>
    <s v="Better Offers from Competitors"/>
  </r>
  <r>
    <s v="CUST0341"/>
    <x v="304"/>
    <s v="2/25/2025"/>
    <x v="1"/>
    <n v="37"/>
    <x v="27"/>
    <x v="1"/>
    <s v="Female"/>
    <n v="5"/>
    <s v="Excellent"/>
    <n v="39"/>
    <s v="300GB FUP Monthly Unlimited"/>
    <s v=" GHC 288 "/>
    <s v=" NGN 30,000 "/>
    <n v="13"/>
    <n v="390000"/>
    <s v="GHC 3,744"/>
    <x v="4"/>
    <n v="106.78"/>
    <x v="3"/>
    <s v="Yes"/>
    <s v="Better Offers from Competitors"/>
  </r>
  <r>
    <s v="CUST0341"/>
    <x v="304"/>
    <s v="2/25/2025"/>
    <x v="1"/>
    <n v="37"/>
    <x v="27"/>
    <x v="0"/>
    <s v="Female"/>
    <n v="5"/>
    <s v="Excellent"/>
    <n v="39"/>
    <s v="165GB Monthly Plan"/>
    <s v=" GHC 336 "/>
    <s v=" NGN 35,000 "/>
    <n v="8"/>
    <n v="280000"/>
    <s v="GHC 2,688"/>
    <x v="4"/>
    <n v="48.1"/>
    <x v="0"/>
    <s v="Yes"/>
    <s v="Better Offers from Competitors"/>
  </r>
  <r>
    <s v="CUST0341"/>
    <x v="304"/>
    <s v="2/25/2025"/>
    <x v="1"/>
    <n v="37"/>
    <x v="27"/>
    <x v="2"/>
    <s v="Female"/>
    <n v="5"/>
    <s v="Excellent"/>
    <n v="39"/>
    <s v="16.5GB+10mins Monthly Plan"/>
    <s v=" GHC 62 "/>
    <s v=" NGN 6,500 "/>
    <n v="16"/>
    <n v="104000"/>
    <s v="GHC 998"/>
    <x v="4"/>
    <n v="32.22"/>
    <x v="0"/>
    <s v="Yes"/>
    <s v="Better Offers from Competitors"/>
  </r>
  <r>
    <s v="CUST0342"/>
    <x v="305"/>
    <s v="2/25/2025"/>
    <x v="1"/>
    <n v="24"/>
    <x v="34"/>
    <x v="0"/>
    <s v="Male"/>
    <n v="4"/>
    <s v="Very Good"/>
    <n v="53"/>
    <s v="65GB Monthly Plan"/>
    <s v=" GHC 154 "/>
    <s v=" NGN 16,000 "/>
    <n v="19"/>
    <n v="304000"/>
    <s v="GHC 2,918"/>
    <x v="3"/>
    <n v="148"/>
    <x v="3"/>
    <s v="No"/>
    <m/>
  </r>
  <r>
    <s v="CUST0342"/>
    <x v="305"/>
    <s v="2/25/2025"/>
    <x v="1"/>
    <n v="24"/>
    <x v="34"/>
    <x v="1"/>
    <s v="Male"/>
    <n v="4"/>
    <s v="Very Good"/>
    <n v="53"/>
    <s v="60GB Monthly Broadband Plan"/>
    <s v=" GHC 139 "/>
    <s v=" NGN 14,500 "/>
    <n v="20"/>
    <n v="290000"/>
    <s v="GHC 2,784"/>
    <x v="3"/>
    <n v="23.31"/>
    <x v="0"/>
    <s v="No"/>
    <m/>
  </r>
  <r>
    <s v="CUST0346"/>
    <x v="306"/>
    <s v="2/25/2025"/>
    <x v="1"/>
    <n v="64"/>
    <x v="3"/>
    <x v="2"/>
    <s v="Female"/>
    <n v="2"/>
    <s v="Fair"/>
    <n v="28"/>
    <s v="7GB Monthly Plan"/>
    <s v=" GHC 34 "/>
    <s v=" NGN 3,500 "/>
    <n v="5"/>
    <n v="17500"/>
    <s v="GHC 168"/>
    <x v="1"/>
    <n v="168.07"/>
    <x v="1"/>
    <s v="No"/>
    <m/>
  </r>
  <r>
    <s v="CUST0348"/>
    <x v="307"/>
    <s v="2/25/2025"/>
    <x v="1"/>
    <n v="39"/>
    <x v="12"/>
    <x v="2"/>
    <s v="Female"/>
    <n v="4"/>
    <s v="Very Good"/>
    <n v="36"/>
    <s v="2.5GB 2-Day Plan"/>
    <s v=" GHC 9 "/>
    <s v=" NGN 900 "/>
    <n v="8"/>
    <n v="7200"/>
    <s v="GHC 69"/>
    <x v="4"/>
    <n v="115.8"/>
    <x v="3"/>
    <s v="No"/>
    <m/>
  </r>
  <r>
    <s v="CUST0353"/>
    <x v="308"/>
    <s v="2/25/2025"/>
    <x v="1"/>
    <n v="59"/>
    <x v="25"/>
    <x v="2"/>
    <s v="Male"/>
    <n v="4"/>
    <s v="Very Good"/>
    <n v="39"/>
    <s v="12.5GB Monthly Plan"/>
    <s v=" GHC 53 "/>
    <s v=" NGN 5,500 "/>
    <n v="6"/>
    <n v="33000"/>
    <s v="GHC 317"/>
    <x v="1"/>
    <n v="145.34"/>
    <x v="3"/>
    <s v="No"/>
    <m/>
  </r>
  <r>
    <s v="CUST0353"/>
    <x v="308"/>
    <s v="2/25/2025"/>
    <x v="1"/>
    <n v="59"/>
    <x v="25"/>
    <x v="1"/>
    <s v="Male"/>
    <n v="4"/>
    <s v="Very Good"/>
    <n v="39"/>
    <s v="150GB FUP Monthly Unlimited"/>
    <s v=" GHC 192 "/>
    <s v=" NGN 20,000 "/>
    <n v="12"/>
    <n v="240000"/>
    <s v="GHC 2,304"/>
    <x v="1"/>
    <n v="115.76"/>
    <x v="3"/>
    <s v="No"/>
    <m/>
  </r>
  <r>
    <s v="CUST0354"/>
    <x v="309"/>
    <s v="2/25/2025"/>
    <x v="1"/>
    <n v="49"/>
    <x v="26"/>
    <x v="0"/>
    <s v="Male"/>
    <n v="4"/>
    <s v="Very Good"/>
    <n v="11"/>
    <s v="165GB Monthly Plan"/>
    <s v=" GHC 336 "/>
    <s v=" NGN 35,000 "/>
    <n v="5"/>
    <n v="175000"/>
    <s v="GHC 1,680"/>
    <x v="2"/>
    <n v="95.18"/>
    <x v="2"/>
    <s v="No"/>
    <m/>
  </r>
  <r>
    <s v="CUST0354"/>
    <x v="309"/>
    <s v="2/25/2025"/>
    <x v="1"/>
    <n v="49"/>
    <x v="26"/>
    <x v="2"/>
    <s v="Male"/>
    <n v="4"/>
    <s v="Very Good"/>
    <n v="11"/>
    <s v="16.5GB+10mins Monthly Plan"/>
    <s v=" GHC 62 "/>
    <s v=" NGN 6,500 "/>
    <n v="1"/>
    <n v="6500"/>
    <s v="GHC 62"/>
    <x v="2"/>
    <n v="174.12"/>
    <x v="1"/>
    <s v="No"/>
    <m/>
  </r>
  <r>
    <s v="CUST0361"/>
    <x v="310"/>
    <s v="2/25/2025"/>
    <x v="1"/>
    <n v="58"/>
    <x v="3"/>
    <x v="1"/>
    <s v="Male"/>
    <n v="4"/>
    <s v="Very Good"/>
    <n v="33"/>
    <s v="30GB Monthly Broadband Plan"/>
    <s v=" GHC 86 "/>
    <s v=" NGN 9,000 "/>
    <n v="16"/>
    <n v="144000"/>
    <s v="GHC 1,382"/>
    <x v="1"/>
    <n v="77.19"/>
    <x v="2"/>
    <s v="No"/>
    <m/>
  </r>
  <r>
    <s v="CUST0361"/>
    <x v="310"/>
    <s v="2/25/2025"/>
    <x v="1"/>
    <n v="58"/>
    <x v="3"/>
    <x v="3"/>
    <s v="Male"/>
    <n v="4"/>
    <s v="Very Good"/>
    <n v="33"/>
    <s v="150GB FUP Monthly Unlimited"/>
    <s v=" GHC 192 "/>
    <s v=" NGN 20,000 "/>
    <n v="12"/>
    <n v="240000"/>
    <s v="GHC 2,304"/>
    <x v="1"/>
    <n v="113.67"/>
    <x v="3"/>
    <s v="No"/>
    <m/>
  </r>
  <r>
    <s v="CUST0361"/>
    <x v="310"/>
    <s v="2/25/2025"/>
    <x v="1"/>
    <n v="58"/>
    <x v="3"/>
    <x v="2"/>
    <s v="Male"/>
    <n v="4"/>
    <s v="Very Good"/>
    <n v="33"/>
    <s v="7GB Monthly Plan"/>
    <s v=" GHC 34 "/>
    <s v=" NGN 3,500 "/>
    <n v="13"/>
    <n v="45500"/>
    <s v="GHC 437"/>
    <x v="1"/>
    <n v="136.53"/>
    <x v="3"/>
    <s v="No"/>
    <m/>
  </r>
  <r>
    <s v="CUST0362"/>
    <x v="311"/>
    <s v="2/25/2025"/>
    <x v="1"/>
    <n v="27"/>
    <x v="2"/>
    <x v="1"/>
    <s v="Female"/>
    <n v="3"/>
    <s v="Good"/>
    <n v="6"/>
    <s v="60GB Monthly Broadband Plan"/>
    <s v=" GHC 139 "/>
    <s v=" NGN 14,500 "/>
    <n v="10"/>
    <n v="145000"/>
    <s v="GHC 1,392"/>
    <x v="0"/>
    <n v="132.32"/>
    <x v="3"/>
    <s v="No"/>
    <m/>
  </r>
  <r>
    <s v="CUST0363"/>
    <x v="312"/>
    <s v="2/25/2025"/>
    <x v="1"/>
    <n v="29"/>
    <x v="17"/>
    <x v="0"/>
    <s v="Female"/>
    <n v="2"/>
    <s v="Fair"/>
    <n v="6"/>
    <s v="165GB Monthly Plan"/>
    <s v=" GHC 336 "/>
    <s v=" NGN 35,000 "/>
    <n v="18"/>
    <n v="630000"/>
    <s v="GHC 6,048"/>
    <x v="0"/>
    <n v="78.06"/>
    <x v="2"/>
    <s v="Yes"/>
    <s v="Poor Customer Service"/>
  </r>
  <r>
    <s v="CUST0366"/>
    <x v="313"/>
    <s v="2/25/2025"/>
    <x v="1"/>
    <n v="29"/>
    <x v="26"/>
    <x v="3"/>
    <s v="Female"/>
    <n v="1"/>
    <s v="Poor"/>
    <n v="39"/>
    <s v="450GB 3-Month Broadband Plan"/>
    <s v=" GHC 720 "/>
    <s v=" NGN 75,000 "/>
    <n v="19"/>
    <n v="1425000"/>
    <s v="GHC 13,680"/>
    <x v="0"/>
    <n v="65.180000000000007"/>
    <x v="2"/>
    <s v="No"/>
    <m/>
  </r>
  <r>
    <s v="CUST0366"/>
    <x v="313"/>
    <s v="2/25/2025"/>
    <x v="1"/>
    <n v="29"/>
    <x v="26"/>
    <x v="2"/>
    <s v="Female"/>
    <n v="1"/>
    <s v="Poor"/>
    <n v="39"/>
    <s v="16.5GB+10mins Monthly Plan"/>
    <s v=" GHC 62 "/>
    <s v=" NGN 6,500 "/>
    <n v="7"/>
    <n v="45500"/>
    <s v="GHC 437"/>
    <x v="0"/>
    <n v="27.9"/>
    <x v="0"/>
    <s v="No"/>
    <m/>
  </r>
  <r>
    <s v="CUST0368"/>
    <x v="314"/>
    <s v="2/25/2025"/>
    <x v="1"/>
    <n v="33"/>
    <x v="33"/>
    <x v="1"/>
    <s v="Female"/>
    <n v="1"/>
    <s v="Poor"/>
    <n v="50"/>
    <s v="30GB Monthly Broadband Plan"/>
    <s v=" GHC 86 "/>
    <s v=" NGN 9,000 "/>
    <n v="3"/>
    <n v="27000"/>
    <s v="GHC 259"/>
    <x v="0"/>
    <n v="36.29"/>
    <x v="0"/>
    <s v="No"/>
    <m/>
  </r>
  <r>
    <s v="CUST0369"/>
    <x v="315"/>
    <s v="2/25/2025"/>
    <x v="1"/>
    <n v="69"/>
    <x v="28"/>
    <x v="0"/>
    <s v="Male"/>
    <n v="3"/>
    <s v="Good"/>
    <n v="14"/>
    <s v="65GB Monthly Plan"/>
    <s v=" GHC 154 "/>
    <s v=" NGN 16,000 "/>
    <n v="16"/>
    <n v="256000"/>
    <s v="GHC 2,458"/>
    <x v="1"/>
    <n v="119.46"/>
    <x v="3"/>
    <s v="No"/>
    <m/>
  </r>
  <r>
    <s v="CUST0369"/>
    <x v="315"/>
    <s v="2/25/2025"/>
    <x v="1"/>
    <n v="69"/>
    <x v="28"/>
    <x v="1"/>
    <s v="Male"/>
    <n v="3"/>
    <s v="Good"/>
    <n v="14"/>
    <s v="120GB Monthly Broadband Plan"/>
    <s v=" GHC 230 "/>
    <s v=" NGN 24,000 "/>
    <n v="10"/>
    <n v="240000"/>
    <s v="GHC 2,304"/>
    <x v="1"/>
    <n v="190.08"/>
    <x v="1"/>
    <s v="No"/>
    <m/>
  </r>
  <r>
    <s v="CUST0372"/>
    <x v="316"/>
    <s v="2/25/2025"/>
    <x v="1"/>
    <n v="30"/>
    <x v="5"/>
    <x v="0"/>
    <s v="Male"/>
    <n v="5"/>
    <s v="Excellent"/>
    <n v="47"/>
    <s v="25GB Monthly Plan"/>
    <s v=" GHC 86 "/>
    <s v=" NGN 9,000 "/>
    <n v="4"/>
    <n v="36000"/>
    <s v="GHC 346"/>
    <x v="0"/>
    <n v="46.4"/>
    <x v="0"/>
    <s v="No"/>
    <m/>
  </r>
  <r>
    <s v="CUST0372"/>
    <x v="316"/>
    <s v="2/25/2025"/>
    <x v="1"/>
    <n v="30"/>
    <x v="5"/>
    <x v="3"/>
    <s v="Male"/>
    <n v="5"/>
    <s v="Excellent"/>
    <n v="47"/>
    <s v="200GB Monthly Broadband Plan"/>
    <s v=" GHC 240 "/>
    <s v=" NGN 25,000 "/>
    <n v="8"/>
    <n v="200000"/>
    <s v="GHC 1,920"/>
    <x v="0"/>
    <n v="45.94"/>
    <x v="0"/>
    <s v="No"/>
    <m/>
  </r>
  <r>
    <s v="CUST0373"/>
    <x v="317"/>
    <s v="2/25/2025"/>
    <x v="1"/>
    <n v="41"/>
    <x v="31"/>
    <x v="0"/>
    <s v="Male"/>
    <n v="5"/>
    <s v="Excellent"/>
    <n v="5"/>
    <s v="165GB Monthly Plan"/>
    <s v=" GHC 336 "/>
    <s v=" NGN 35,000 "/>
    <n v="12"/>
    <n v="420000"/>
    <s v="GHC 4,032"/>
    <x v="4"/>
    <n v="36.020000000000003"/>
    <x v="0"/>
    <s v="No"/>
    <m/>
  </r>
  <r>
    <s v="CUST0373"/>
    <x v="317"/>
    <s v="2/25/2025"/>
    <x v="1"/>
    <n v="41"/>
    <x v="31"/>
    <x v="1"/>
    <s v="Male"/>
    <n v="5"/>
    <s v="Excellent"/>
    <n v="5"/>
    <s v="150GB FUP Monthly Unlimited"/>
    <s v=" GHC 192 "/>
    <s v=" NGN 20,000 "/>
    <n v="7"/>
    <n v="140000"/>
    <s v="GHC 1,344"/>
    <x v="4"/>
    <n v="91.82"/>
    <x v="2"/>
    <s v="No"/>
    <m/>
  </r>
  <r>
    <s v="CUST0375"/>
    <x v="318"/>
    <s v="2/25/2025"/>
    <x v="1"/>
    <n v="53"/>
    <x v="23"/>
    <x v="2"/>
    <s v="Male"/>
    <n v="1"/>
    <s v="Poor"/>
    <n v="37"/>
    <s v="12.5GB Monthly Plan"/>
    <s v=" GHC 53 "/>
    <s v=" NGN 5,500 "/>
    <n v="14"/>
    <n v="77000"/>
    <s v="GHC 739"/>
    <x v="2"/>
    <n v="56.19"/>
    <x v="2"/>
    <s v="No"/>
    <m/>
  </r>
  <r>
    <s v="CUST0375"/>
    <x v="318"/>
    <s v="2/25/2025"/>
    <x v="1"/>
    <n v="53"/>
    <x v="23"/>
    <x v="1"/>
    <s v="Male"/>
    <n v="1"/>
    <s v="Poor"/>
    <n v="37"/>
    <s v="150GB FUP Monthly Unlimited"/>
    <s v=" GHC 192 "/>
    <s v=" NGN 20,000 "/>
    <n v="14"/>
    <n v="280000"/>
    <s v="GHC 2,688"/>
    <x v="2"/>
    <n v="49.94"/>
    <x v="0"/>
    <s v="No"/>
    <m/>
  </r>
  <r>
    <s v="CUST0375"/>
    <x v="318"/>
    <s v="2/25/2025"/>
    <x v="1"/>
    <n v="53"/>
    <x v="23"/>
    <x v="0"/>
    <s v="Male"/>
    <n v="1"/>
    <s v="Poor"/>
    <n v="37"/>
    <s v="10GB+10mins Monthly Plan"/>
    <s v=" GHC 43 "/>
    <s v=" NGN 4,500 "/>
    <n v="19"/>
    <n v="85500"/>
    <s v="GHC 821"/>
    <x v="2"/>
    <n v="178.42"/>
    <x v="1"/>
    <s v="No"/>
    <m/>
  </r>
  <r>
    <s v="CUST0376"/>
    <x v="32"/>
    <s v="2/25/2025"/>
    <x v="1"/>
    <n v="16"/>
    <x v="24"/>
    <x v="2"/>
    <s v="Male"/>
    <n v="5"/>
    <s v="Excellent"/>
    <n v="3"/>
    <s v="3.2GB 2-Day Plan"/>
    <s v=" GHC 10 "/>
    <s v=" NGN 1,000 "/>
    <n v="8"/>
    <n v="8000"/>
    <s v="GHC 77"/>
    <x v="3"/>
    <n v="90.76"/>
    <x v="2"/>
    <s v="Yes"/>
    <s v="Relocation"/>
  </r>
  <r>
    <s v="CUST0378"/>
    <x v="319"/>
    <s v="2/25/2025"/>
    <x v="1"/>
    <n v="74"/>
    <x v="12"/>
    <x v="2"/>
    <s v="Male"/>
    <n v="2"/>
    <s v="Fair"/>
    <n v="56"/>
    <s v="2.5GB 2-Day Plan"/>
    <s v=" GHC 9 "/>
    <s v=" NGN 900 "/>
    <n v="3"/>
    <n v="2700"/>
    <s v="GHC 26"/>
    <x v="1"/>
    <n v="172.15"/>
    <x v="1"/>
    <s v="No"/>
    <m/>
  </r>
  <r>
    <s v="CUST0378"/>
    <x v="319"/>
    <s v="2/25/2025"/>
    <x v="1"/>
    <n v="74"/>
    <x v="12"/>
    <x v="3"/>
    <s v="Male"/>
    <n v="2"/>
    <s v="Fair"/>
    <n v="56"/>
    <s v="450GB 3-Month Broadband Plan"/>
    <s v=" GHC 720 "/>
    <s v=" NGN 75,000 "/>
    <n v="11"/>
    <n v="825000"/>
    <s v="GHC 7,920"/>
    <x v="1"/>
    <n v="178.74"/>
    <x v="1"/>
    <s v="No"/>
    <m/>
  </r>
  <r>
    <s v="CUST0381"/>
    <x v="320"/>
    <s v="2/25/2025"/>
    <x v="1"/>
    <n v="30"/>
    <x v="28"/>
    <x v="2"/>
    <s v="Male"/>
    <n v="3"/>
    <s v="Good"/>
    <n v="49"/>
    <s v="2.5GB 2-Day Plan"/>
    <s v=" GHC 9 "/>
    <s v=" NGN 900 "/>
    <n v="12"/>
    <n v="10800"/>
    <s v="GHC 104"/>
    <x v="0"/>
    <n v="13.14"/>
    <x v="0"/>
    <s v="No"/>
    <m/>
  </r>
  <r>
    <s v="CUST0381"/>
    <x v="320"/>
    <s v="2/25/2025"/>
    <x v="1"/>
    <n v="30"/>
    <x v="28"/>
    <x v="0"/>
    <s v="Male"/>
    <n v="3"/>
    <s v="Good"/>
    <n v="49"/>
    <s v="165GB Monthly Plan"/>
    <s v=" GHC 336 "/>
    <s v=" NGN 35,000 "/>
    <n v="17"/>
    <n v="595000"/>
    <s v="GHC 5,712"/>
    <x v="0"/>
    <n v="97.5"/>
    <x v="2"/>
    <s v="No"/>
    <m/>
  </r>
  <r>
    <s v="CUST0383"/>
    <x v="321"/>
    <s v="2/25/2025"/>
    <x v="1"/>
    <n v="29"/>
    <x v="23"/>
    <x v="1"/>
    <s v="Female"/>
    <n v="4"/>
    <s v="Very Good"/>
    <n v="8"/>
    <s v="120GB Monthly Broadband Plan"/>
    <s v=" GHC 230 "/>
    <s v=" NGN 24,000 "/>
    <n v="16"/>
    <n v="384000"/>
    <s v="GHC 3,686"/>
    <x v="0"/>
    <n v="186.38"/>
    <x v="1"/>
    <s v="Yes"/>
    <s v="Poor Customer Service"/>
  </r>
  <r>
    <s v="CUST0383"/>
    <x v="321"/>
    <s v="2/25/2025"/>
    <x v="1"/>
    <n v="29"/>
    <x v="23"/>
    <x v="0"/>
    <s v="Female"/>
    <n v="4"/>
    <s v="Very Good"/>
    <n v="8"/>
    <s v="25GB Monthly Plan"/>
    <s v=" GHC 86 "/>
    <s v=" NGN 9,000 "/>
    <n v="1"/>
    <n v="9000"/>
    <s v="GHC 86"/>
    <x v="0"/>
    <n v="84.32"/>
    <x v="2"/>
    <s v="Yes"/>
    <s v="Poor Customer Service"/>
  </r>
  <r>
    <s v="CUST0383"/>
    <x v="321"/>
    <s v="2/25/2025"/>
    <x v="1"/>
    <n v="29"/>
    <x v="23"/>
    <x v="3"/>
    <s v="Female"/>
    <n v="4"/>
    <s v="Very Good"/>
    <n v="8"/>
    <s v="120GB Monthly Broadband Plan"/>
    <s v=" GHC 230 "/>
    <s v=" NGN 24,000 "/>
    <n v="1"/>
    <n v="24000"/>
    <s v="GHC 230"/>
    <x v="0"/>
    <n v="38.22"/>
    <x v="0"/>
    <s v="Yes"/>
    <s v="Poor Customer Service"/>
  </r>
  <r>
    <s v="CUST0385"/>
    <x v="322"/>
    <s v="2/25/2025"/>
    <x v="1"/>
    <n v="34"/>
    <x v="17"/>
    <x v="3"/>
    <s v="Female"/>
    <n v="5"/>
    <s v="Excellent"/>
    <n v="30"/>
    <s v="300GB FUP Monthly Unlimited"/>
    <s v=" GHC 288 "/>
    <s v=" NGN 30,000 "/>
    <n v="4"/>
    <n v="120000"/>
    <s v="GHC 1,152"/>
    <x v="0"/>
    <n v="32.67"/>
    <x v="0"/>
    <s v="No"/>
    <m/>
  </r>
  <r>
    <s v="CUST0385"/>
    <x v="322"/>
    <s v="2/25/2025"/>
    <x v="1"/>
    <n v="34"/>
    <x v="17"/>
    <x v="1"/>
    <s v="Female"/>
    <n v="5"/>
    <s v="Excellent"/>
    <n v="30"/>
    <s v="30GB Monthly Broadband Plan"/>
    <s v=" GHC 86 "/>
    <s v=" NGN 9,000 "/>
    <n v="19"/>
    <n v="171000"/>
    <s v="GHC 1,642"/>
    <x v="0"/>
    <n v="198.76"/>
    <x v="1"/>
    <s v="No"/>
    <m/>
  </r>
  <r>
    <s v="CUST0385"/>
    <x v="322"/>
    <s v="2/25/2025"/>
    <x v="1"/>
    <n v="34"/>
    <x v="17"/>
    <x v="2"/>
    <s v="Female"/>
    <n v="5"/>
    <s v="Excellent"/>
    <n v="30"/>
    <s v="1.5GB 2-Day Plan"/>
    <s v=" GHC 6 "/>
    <s v=" NGN 600 "/>
    <n v="12"/>
    <n v="7200"/>
    <s v="GHC 69"/>
    <x v="0"/>
    <n v="88.46"/>
    <x v="2"/>
    <s v="No"/>
    <m/>
  </r>
  <r>
    <s v="CUST0386"/>
    <x v="323"/>
    <s v="2/25/2025"/>
    <x v="1"/>
    <n v="42"/>
    <x v="4"/>
    <x v="3"/>
    <s v="Female"/>
    <n v="3"/>
    <s v="Good"/>
    <n v="23"/>
    <s v="150GB FUP Monthly Unlimited"/>
    <s v=" GHC 192 "/>
    <s v=" NGN 20,000 "/>
    <n v="13"/>
    <n v="260000"/>
    <s v="GHC 2,496"/>
    <x v="4"/>
    <n v="184.13"/>
    <x v="1"/>
    <s v="No"/>
    <m/>
  </r>
  <r>
    <s v="CUST0395"/>
    <x v="324"/>
    <s v="2/25/2025"/>
    <x v="1"/>
    <n v="36"/>
    <x v="1"/>
    <x v="1"/>
    <s v="Female"/>
    <n v="3"/>
    <s v="Good"/>
    <n v="24"/>
    <s v="150GB FUP Monthly Unlimited"/>
    <s v=" GHC 192 "/>
    <s v=" NGN 20,000 "/>
    <n v="20"/>
    <n v="400000"/>
    <s v="GHC 3,840"/>
    <x v="4"/>
    <n v="153.06"/>
    <x v="1"/>
    <s v="Yes"/>
    <s v="Costly Data Plans"/>
  </r>
  <r>
    <s v="CUST0395"/>
    <x v="324"/>
    <s v="2/25/2025"/>
    <x v="1"/>
    <n v="36"/>
    <x v="1"/>
    <x v="3"/>
    <s v="Female"/>
    <n v="3"/>
    <s v="Good"/>
    <n v="24"/>
    <s v="300GB FUP Monthly Unlimited"/>
    <s v=" GHC 288 "/>
    <s v=" NGN 30,000 "/>
    <n v="11"/>
    <n v="330000"/>
    <s v="GHC 3,168"/>
    <x v="4"/>
    <n v="108.97"/>
    <x v="3"/>
    <s v="Yes"/>
    <s v="Costly Data Plans"/>
  </r>
  <r>
    <s v="CUST0395"/>
    <x v="324"/>
    <s v="2/25/2025"/>
    <x v="1"/>
    <n v="36"/>
    <x v="1"/>
    <x v="2"/>
    <s v="Female"/>
    <n v="3"/>
    <s v="Good"/>
    <n v="24"/>
    <s v="1GB+1.5mins Daily Plan"/>
    <s v=" GHC 5 "/>
    <s v=" NGN 500 "/>
    <n v="12"/>
    <n v="6000"/>
    <s v="GHC 58"/>
    <x v="4"/>
    <n v="54.66"/>
    <x v="2"/>
    <s v="Yes"/>
    <s v="Costly Data Plans"/>
  </r>
  <r>
    <s v="CUST0404"/>
    <x v="325"/>
    <s v="2/25/2025"/>
    <x v="1"/>
    <n v="72"/>
    <x v="15"/>
    <x v="3"/>
    <s v="Female"/>
    <n v="2"/>
    <s v="Fair"/>
    <n v="19"/>
    <s v="30GB Monthly Broadband Plan"/>
    <s v=" GHC 86 "/>
    <s v=" NGN 9,000 "/>
    <n v="16"/>
    <n v="144000"/>
    <s v="GHC 1,382"/>
    <x v="1"/>
    <n v="199.75"/>
    <x v="1"/>
    <s v="No"/>
    <m/>
  </r>
  <r>
    <s v="CUST0404"/>
    <x v="325"/>
    <s v="2/25/2025"/>
    <x v="1"/>
    <n v="72"/>
    <x v="15"/>
    <x v="1"/>
    <s v="Female"/>
    <n v="2"/>
    <s v="Fair"/>
    <n v="19"/>
    <s v="30GB Monthly Broadband Plan"/>
    <s v=" GHC 86 "/>
    <s v=" NGN 9,000 "/>
    <n v="17"/>
    <n v="153000"/>
    <s v="GHC 1,469"/>
    <x v="1"/>
    <n v="79.58"/>
    <x v="2"/>
    <s v="No"/>
    <m/>
  </r>
  <r>
    <s v="CUST0406"/>
    <x v="326"/>
    <s v="2/25/2025"/>
    <x v="1"/>
    <n v="67"/>
    <x v="17"/>
    <x v="2"/>
    <s v="Female"/>
    <n v="4"/>
    <s v="Very Good"/>
    <n v="43"/>
    <s v="3.2GB 2-Day Plan"/>
    <s v=" GHC 10 "/>
    <s v=" NGN 1,000 "/>
    <n v="16"/>
    <n v="16000"/>
    <s v="GHC 154"/>
    <x v="1"/>
    <n v="24.88"/>
    <x v="0"/>
    <s v="No"/>
    <m/>
  </r>
  <r>
    <s v="CUST0408"/>
    <x v="327"/>
    <s v="2/25/2025"/>
    <x v="1"/>
    <n v="54"/>
    <x v="33"/>
    <x v="2"/>
    <s v="Male"/>
    <n v="4"/>
    <s v="Very Good"/>
    <n v="43"/>
    <s v="1GB+1.5mins Daily Plan"/>
    <s v=" GHC 5 "/>
    <s v=" NGN 500 "/>
    <n v="18"/>
    <n v="9000"/>
    <s v="GHC 86"/>
    <x v="2"/>
    <n v="108.72"/>
    <x v="3"/>
    <s v="Yes"/>
    <s v="High Call Tarriffs"/>
  </r>
  <r>
    <s v="CUST0408"/>
    <x v="327"/>
    <s v="2/25/2025"/>
    <x v="1"/>
    <n v="54"/>
    <x v="33"/>
    <x v="3"/>
    <s v="Male"/>
    <n v="4"/>
    <s v="Very Good"/>
    <n v="43"/>
    <s v="30GB Monthly Broadband Plan"/>
    <s v=" GHC 86 "/>
    <s v=" NGN 9,000 "/>
    <n v="2"/>
    <n v="18000"/>
    <s v="GHC 173"/>
    <x v="2"/>
    <n v="190.54"/>
    <x v="1"/>
    <s v="Yes"/>
    <s v="High Call Tarriffs"/>
  </r>
  <r>
    <s v="CUST0409"/>
    <x v="328"/>
    <s v="2/25/2025"/>
    <x v="1"/>
    <n v="31"/>
    <x v="31"/>
    <x v="0"/>
    <s v="Female"/>
    <n v="4"/>
    <s v="Very Good"/>
    <n v="21"/>
    <s v="25GB Monthly Plan"/>
    <s v=" GHC 86 "/>
    <s v=" NGN 9,000 "/>
    <n v="6"/>
    <n v="54000"/>
    <s v="GHC 518"/>
    <x v="0"/>
    <n v="177"/>
    <x v="1"/>
    <s v="No"/>
    <m/>
  </r>
  <r>
    <s v="CUST0410"/>
    <x v="329"/>
    <s v="2/25/2025"/>
    <x v="1"/>
    <n v="71"/>
    <x v="16"/>
    <x v="2"/>
    <s v="Female"/>
    <n v="4"/>
    <s v="Very Good"/>
    <n v="46"/>
    <s v="12.5GB Monthly Plan"/>
    <s v=" GHC 53 "/>
    <s v=" NGN 5,500 "/>
    <n v="6"/>
    <n v="33000"/>
    <s v="GHC 317"/>
    <x v="1"/>
    <n v="112.67"/>
    <x v="3"/>
    <s v="No"/>
    <m/>
  </r>
  <r>
    <s v="CUST0410"/>
    <x v="329"/>
    <s v="2/25/2025"/>
    <x v="1"/>
    <n v="71"/>
    <x v="16"/>
    <x v="3"/>
    <s v="Female"/>
    <n v="4"/>
    <s v="Very Good"/>
    <n v="46"/>
    <s v="30GB Monthly Broadband Plan"/>
    <s v=" GHC 86 "/>
    <s v=" NGN 9,000 "/>
    <n v="16"/>
    <n v="144000"/>
    <s v="GHC 1,382"/>
    <x v="1"/>
    <n v="78.58"/>
    <x v="2"/>
    <s v="No"/>
    <m/>
  </r>
  <r>
    <s v="CUST0410"/>
    <x v="329"/>
    <s v="2/25/2025"/>
    <x v="1"/>
    <n v="71"/>
    <x v="16"/>
    <x v="0"/>
    <s v="Female"/>
    <n v="4"/>
    <s v="Very Good"/>
    <n v="46"/>
    <s v="165GB Monthly Plan"/>
    <s v=" GHC 336 "/>
    <s v=" NGN 35,000 "/>
    <n v="12"/>
    <n v="420000"/>
    <s v="GHC 4,032"/>
    <x v="1"/>
    <n v="123.58"/>
    <x v="3"/>
    <s v="No"/>
    <m/>
  </r>
  <r>
    <s v="CUST0413"/>
    <x v="330"/>
    <s v="2/25/2025"/>
    <x v="1"/>
    <n v="57"/>
    <x v="4"/>
    <x v="3"/>
    <s v="Female"/>
    <n v="5"/>
    <s v="Excellent"/>
    <n v="43"/>
    <s v="1.5TB Yearly Broadband Plan"/>
    <s v=" GHC 1,440 "/>
    <s v=" NGN 150,000 "/>
    <n v="11"/>
    <n v="1650000"/>
    <s v="GHC 15,840"/>
    <x v="1"/>
    <n v="117.8"/>
    <x v="3"/>
    <s v="No"/>
    <m/>
  </r>
  <r>
    <s v="CUST0413"/>
    <x v="330"/>
    <s v="2/25/2025"/>
    <x v="1"/>
    <n v="57"/>
    <x v="4"/>
    <x v="1"/>
    <s v="Female"/>
    <n v="5"/>
    <s v="Excellent"/>
    <n v="43"/>
    <s v="60GB Monthly Broadband Plan"/>
    <s v=" GHC 139 "/>
    <s v=" NGN 14,500 "/>
    <n v="11"/>
    <n v="159500"/>
    <s v="GHC 1,531"/>
    <x v="1"/>
    <n v="114.29"/>
    <x v="3"/>
    <s v="No"/>
    <m/>
  </r>
  <r>
    <s v="CUST0414"/>
    <x v="331"/>
    <s v="2/25/2025"/>
    <x v="1"/>
    <n v="78"/>
    <x v="33"/>
    <x v="3"/>
    <s v="Male"/>
    <n v="5"/>
    <s v="Excellent"/>
    <n v="22"/>
    <s v="200GB Monthly Broadband Plan"/>
    <s v=" GHC 240 "/>
    <s v=" NGN 25,000 "/>
    <n v="7"/>
    <n v="175000"/>
    <s v="GHC 1,680"/>
    <x v="1"/>
    <n v="193.9"/>
    <x v="1"/>
    <s v="No"/>
    <m/>
  </r>
  <r>
    <s v="CUST0414"/>
    <x v="331"/>
    <s v="2/25/2025"/>
    <x v="1"/>
    <n v="78"/>
    <x v="33"/>
    <x v="1"/>
    <s v="Male"/>
    <n v="5"/>
    <s v="Excellent"/>
    <n v="22"/>
    <s v="60GB Monthly Broadband Plan"/>
    <s v=" GHC 139 "/>
    <s v=" NGN 14,500 "/>
    <n v="3"/>
    <n v="43500"/>
    <s v="GHC 418"/>
    <x v="1"/>
    <n v="127.27"/>
    <x v="3"/>
    <s v="No"/>
    <m/>
  </r>
  <r>
    <s v="CUST0414"/>
    <x v="331"/>
    <s v="2/25/2025"/>
    <x v="1"/>
    <n v="78"/>
    <x v="33"/>
    <x v="0"/>
    <s v="Male"/>
    <n v="5"/>
    <s v="Excellent"/>
    <n v="22"/>
    <s v="10GB+10mins Monthly Plan"/>
    <s v=" GHC 43 "/>
    <s v=" NGN 4,500 "/>
    <n v="2"/>
    <n v="9000"/>
    <s v="GHC 86"/>
    <x v="1"/>
    <n v="57.83"/>
    <x v="2"/>
    <s v="No"/>
    <m/>
  </r>
  <r>
    <s v="CUST0418"/>
    <x v="332"/>
    <s v="2/25/2025"/>
    <x v="1"/>
    <n v="68"/>
    <x v="21"/>
    <x v="0"/>
    <s v="Male"/>
    <n v="4"/>
    <s v="Very Good"/>
    <n v="41"/>
    <s v="165GB Monthly Plan"/>
    <s v=" GHC 336 "/>
    <s v=" NGN 35,000 "/>
    <n v="5"/>
    <n v="175000"/>
    <s v="GHC 1,680"/>
    <x v="1"/>
    <n v="48.08"/>
    <x v="0"/>
    <s v="Yes"/>
    <s v="Costly Data Plans"/>
  </r>
  <r>
    <s v="CUST0418"/>
    <x v="332"/>
    <s v="2/25/2025"/>
    <x v="1"/>
    <n v="68"/>
    <x v="21"/>
    <x v="2"/>
    <s v="Male"/>
    <n v="4"/>
    <s v="Very Good"/>
    <n v="41"/>
    <s v="500MB Daily Plan"/>
    <s v=" GHC 3 "/>
    <s v=" NGN 350 "/>
    <n v="10"/>
    <n v="3500"/>
    <s v="GHC 34"/>
    <x v="1"/>
    <n v="6.03"/>
    <x v="0"/>
    <s v="Yes"/>
    <s v="Costly Data Plans"/>
  </r>
  <r>
    <s v="CUST0418"/>
    <x v="332"/>
    <s v="2/25/2025"/>
    <x v="1"/>
    <n v="68"/>
    <x v="21"/>
    <x v="1"/>
    <s v="Male"/>
    <n v="4"/>
    <s v="Very Good"/>
    <n v="41"/>
    <s v="60GB Monthly Broadband Plan"/>
    <s v=" GHC 139 "/>
    <s v=" NGN 14,500 "/>
    <n v="14"/>
    <n v="203000"/>
    <s v="GHC 1,949"/>
    <x v="1"/>
    <n v="97.33"/>
    <x v="2"/>
    <s v="Yes"/>
    <s v="Costly Data Plans"/>
  </r>
  <r>
    <s v="CUST0419"/>
    <x v="333"/>
    <s v="2/25/2025"/>
    <x v="1"/>
    <n v="20"/>
    <x v="29"/>
    <x v="0"/>
    <s v="Male"/>
    <n v="1"/>
    <s v="Poor"/>
    <n v="18"/>
    <s v="65GB Monthly Plan"/>
    <s v=" GHC 154 "/>
    <s v=" NGN 16,000 "/>
    <n v="16"/>
    <n v="256000"/>
    <s v="GHC 2,458"/>
    <x v="3"/>
    <n v="192.78"/>
    <x v="1"/>
    <s v="Yes"/>
    <s v="Better Offers from Competitors"/>
  </r>
  <r>
    <s v="CUST0419"/>
    <x v="333"/>
    <s v="2/25/2025"/>
    <x v="1"/>
    <n v="20"/>
    <x v="29"/>
    <x v="3"/>
    <s v="Male"/>
    <n v="1"/>
    <s v="Poor"/>
    <n v="18"/>
    <s v="30GB Monthly Broadband Plan"/>
    <s v=" GHC 86 "/>
    <s v=" NGN 9,000 "/>
    <n v="3"/>
    <n v="27000"/>
    <s v="GHC 259"/>
    <x v="3"/>
    <n v="11.54"/>
    <x v="0"/>
    <s v="Yes"/>
    <s v="Better Offers from Competitors"/>
  </r>
  <r>
    <s v="CUST0421"/>
    <x v="334"/>
    <s v="2/25/2025"/>
    <x v="1"/>
    <n v="65"/>
    <x v="20"/>
    <x v="2"/>
    <s v="Female"/>
    <n v="1"/>
    <s v="Poor"/>
    <n v="14"/>
    <s v="2.5GB 2-Day Plan"/>
    <s v=" GHC 9 "/>
    <s v=" NGN 900 "/>
    <n v="12"/>
    <n v="10800"/>
    <s v="GHC 104"/>
    <x v="1"/>
    <n v="98.33"/>
    <x v="2"/>
    <s v="Yes"/>
    <s v="Costly Data Plans"/>
  </r>
  <r>
    <s v="CUST0421"/>
    <x v="334"/>
    <s v="2/25/2025"/>
    <x v="1"/>
    <n v="65"/>
    <x v="20"/>
    <x v="0"/>
    <s v="Female"/>
    <n v="1"/>
    <s v="Poor"/>
    <n v="14"/>
    <s v="65GB Monthly Plan"/>
    <s v=" GHC 154 "/>
    <s v=" NGN 16,000 "/>
    <n v="14"/>
    <n v="224000"/>
    <s v="GHC 2,150"/>
    <x v="1"/>
    <n v="63.64"/>
    <x v="2"/>
    <s v="Yes"/>
    <s v="Costly Data Plans"/>
  </r>
  <r>
    <s v="CUST0422"/>
    <x v="335"/>
    <s v="2/25/2025"/>
    <x v="1"/>
    <n v="47"/>
    <x v="13"/>
    <x v="1"/>
    <s v="Male"/>
    <n v="3"/>
    <s v="Good"/>
    <n v="24"/>
    <s v="30GB Monthly Broadband Plan"/>
    <s v=" GHC 86 "/>
    <s v=" NGN 9,000 "/>
    <n v="8"/>
    <n v="72000"/>
    <s v="GHC 691"/>
    <x v="2"/>
    <n v="138.29"/>
    <x v="3"/>
    <s v="No"/>
    <m/>
  </r>
  <r>
    <s v="CUST0425"/>
    <x v="336"/>
    <s v="2/25/2025"/>
    <x v="1"/>
    <n v="49"/>
    <x v="22"/>
    <x v="3"/>
    <s v="Male"/>
    <n v="5"/>
    <s v="Excellent"/>
    <n v="23"/>
    <s v="30GB Monthly Broadband Plan"/>
    <s v=" GHC 86 "/>
    <s v=" NGN 9,000 "/>
    <n v="6"/>
    <n v="54000"/>
    <s v="GHC 518"/>
    <x v="2"/>
    <n v="128.44999999999999"/>
    <x v="3"/>
    <s v="No"/>
    <m/>
  </r>
  <r>
    <s v="CUST0425"/>
    <x v="336"/>
    <s v="2/25/2025"/>
    <x v="1"/>
    <n v="49"/>
    <x v="22"/>
    <x v="0"/>
    <s v="Male"/>
    <n v="5"/>
    <s v="Excellent"/>
    <n v="23"/>
    <s v="165GB Monthly Plan"/>
    <s v=" GHC 336 "/>
    <s v=" NGN 35,000 "/>
    <n v="5"/>
    <n v="175000"/>
    <s v="GHC 1,680"/>
    <x v="2"/>
    <n v="158.31"/>
    <x v="1"/>
    <s v="No"/>
    <m/>
  </r>
  <r>
    <s v="CUST0425"/>
    <x v="336"/>
    <s v="2/25/2025"/>
    <x v="1"/>
    <n v="49"/>
    <x v="22"/>
    <x v="1"/>
    <s v="Male"/>
    <n v="5"/>
    <s v="Excellent"/>
    <n v="23"/>
    <s v="30GB Monthly Broadband Plan"/>
    <s v=" GHC 86 "/>
    <s v=" NGN 9,000 "/>
    <n v="10"/>
    <n v="90000"/>
    <s v="GHC 864"/>
    <x v="2"/>
    <n v="80.430000000000007"/>
    <x v="2"/>
    <s v="No"/>
    <m/>
  </r>
  <r>
    <s v="CUST0426"/>
    <x v="337"/>
    <s v="2/25/2025"/>
    <x v="1"/>
    <n v="26"/>
    <x v="26"/>
    <x v="2"/>
    <s v="Male"/>
    <n v="5"/>
    <s v="Excellent"/>
    <n v="16"/>
    <s v="1.5GB 2-Day Plan"/>
    <s v=" GHC 6 "/>
    <s v=" NGN 600 "/>
    <n v="19"/>
    <n v="11400"/>
    <s v="GHC 109"/>
    <x v="0"/>
    <n v="52.51"/>
    <x v="2"/>
    <s v="No"/>
    <m/>
  </r>
  <r>
    <s v="CUST0426"/>
    <x v="337"/>
    <s v="2/25/2025"/>
    <x v="1"/>
    <n v="26"/>
    <x v="26"/>
    <x v="0"/>
    <s v="Male"/>
    <n v="5"/>
    <s v="Excellent"/>
    <n v="16"/>
    <s v="25GB Monthly Plan"/>
    <s v=" GHC 86 "/>
    <s v=" NGN 9,000 "/>
    <n v="7"/>
    <n v="63000"/>
    <s v="GHC 605"/>
    <x v="0"/>
    <n v="160.01"/>
    <x v="1"/>
    <s v="No"/>
    <m/>
  </r>
  <r>
    <s v="CUST0427"/>
    <x v="338"/>
    <s v="2/25/2025"/>
    <x v="1"/>
    <n v="69"/>
    <x v="2"/>
    <x v="0"/>
    <s v="Male"/>
    <n v="5"/>
    <s v="Excellent"/>
    <n v="26"/>
    <s v="10GB+10mins Monthly Plan"/>
    <s v=" GHC 43 "/>
    <s v=" NGN 4,500 "/>
    <n v="6"/>
    <n v="27000"/>
    <s v="GHC 259"/>
    <x v="1"/>
    <n v="52.73"/>
    <x v="2"/>
    <s v="Yes"/>
    <s v="Poor Network"/>
  </r>
  <r>
    <s v="CUST0427"/>
    <x v="338"/>
    <s v="2/25/2025"/>
    <x v="1"/>
    <n v="69"/>
    <x v="2"/>
    <x v="1"/>
    <s v="Male"/>
    <n v="5"/>
    <s v="Excellent"/>
    <n v="26"/>
    <s v="30GB Monthly Broadband Plan"/>
    <s v=" GHC 86 "/>
    <s v=" NGN 9,000 "/>
    <n v="14"/>
    <n v="126000"/>
    <s v="GHC 1,210"/>
    <x v="1"/>
    <n v="80.510000000000005"/>
    <x v="2"/>
    <s v="Yes"/>
    <s v="Poor Network"/>
  </r>
  <r>
    <s v="CUST0427"/>
    <x v="338"/>
    <s v="2/25/2025"/>
    <x v="1"/>
    <n v="69"/>
    <x v="2"/>
    <x v="2"/>
    <s v="Male"/>
    <n v="5"/>
    <s v="Excellent"/>
    <n v="26"/>
    <s v="1GB+1.5mins Daily Plan"/>
    <s v=" GHC 5 "/>
    <s v=" NGN 500 "/>
    <n v="12"/>
    <n v="6000"/>
    <s v="GHC 58"/>
    <x v="1"/>
    <n v="30.28"/>
    <x v="0"/>
    <s v="Yes"/>
    <s v="Poor Network"/>
  </r>
  <r>
    <s v="CUST0428"/>
    <x v="339"/>
    <s v="2/25/2025"/>
    <x v="1"/>
    <n v="31"/>
    <x v="30"/>
    <x v="0"/>
    <s v="Female"/>
    <n v="4"/>
    <s v="Very Good"/>
    <n v="50"/>
    <s v="25GB Monthly Plan"/>
    <s v=" GHC 86 "/>
    <s v=" NGN 9,000 "/>
    <n v="16"/>
    <n v="144000"/>
    <s v="GHC 1,382"/>
    <x v="0"/>
    <n v="57.95"/>
    <x v="2"/>
    <s v="Yes"/>
    <s v="High Call Tarriffs"/>
  </r>
  <r>
    <s v="CUST0429"/>
    <x v="340"/>
    <s v="2/25/2025"/>
    <x v="1"/>
    <n v="32"/>
    <x v="0"/>
    <x v="2"/>
    <s v="Male"/>
    <n v="3"/>
    <s v="Good"/>
    <n v="39"/>
    <s v="1.5GB 2-Day Plan"/>
    <s v=" GHC 6 "/>
    <s v=" NGN 600 "/>
    <n v="5"/>
    <n v="3000"/>
    <s v="GHC 29"/>
    <x v="0"/>
    <n v="82"/>
    <x v="2"/>
    <s v="No"/>
    <m/>
  </r>
  <r>
    <s v="CUST0430"/>
    <x v="341"/>
    <s v="2/25/2025"/>
    <x v="1"/>
    <n v="53"/>
    <x v="14"/>
    <x v="2"/>
    <s v="Male"/>
    <n v="2"/>
    <s v="Fair"/>
    <n v="40"/>
    <s v="12.5GB Monthly Plan"/>
    <s v=" GHC 53 "/>
    <s v=" NGN 5,500 "/>
    <n v="11"/>
    <n v="60500"/>
    <s v="GHC 581"/>
    <x v="2"/>
    <n v="27.07"/>
    <x v="0"/>
    <s v="No"/>
    <m/>
  </r>
  <r>
    <s v="CUST0430"/>
    <x v="341"/>
    <s v="2/25/2025"/>
    <x v="1"/>
    <n v="53"/>
    <x v="14"/>
    <x v="1"/>
    <s v="Male"/>
    <n v="2"/>
    <s v="Fair"/>
    <n v="40"/>
    <s v="60GB Monthly Broadband Plan"/>
    <s v=" GHC 139 "/>
    <s v=" NGN 14,500 "/>
    <n v="13"/>
    <n v="188500"/>
    <s v="GHC 1,810"/>
    <x v="2"/>
    <n v="137.53"/>
    <x v="3"/>
    <s v="No"/>
    <m/>
  </r>
  <r>
    <s v="CUST0430"/>
    <x v="341"/>
    <s v="2/25/2025"/>
    <x v="1"/>
    <n v="53"/>
    <x v="14"/>
    <x v="3"/>
    <s v="Male"/>
    <n v="2"/>
    <s v="Fair"/>
    <n v="40"/>
    <s v="450GB 3-Month Broadband Plan"/>
    <s v=" GHC 720 "/>
    <s v=" NGN 75,000 "/>
    <n v="9"/>
    <n v="675000"/>
    <s v="GHC 6,480"/>
    <x v="2"/>
    <n v="147.35"/>
    <x v="3"/>
    <s v="No"/>
    <m/>
  </r>
  <r>
    <s v="CUST0431"/>
    <x v="342"/>
    <s v="2/25/2025"/>
    <x v="1"/>
    <n v="28"/>
    <x v="1"/>
    <x v="1"/>
    <s v="Male"/>
    <n v="4"/>
    <s v="Very Good"/>
    <n v="22"/>
    <s v="120GB Monthly Broadband Plan"/>
    <s v=" GHC 230 "/>
    <s v=" NGN 24,000 "/>
    <n v="10"/>
    <n v="240000"/>
    <s v="GHC 2,304"/>
    <x v="0"/>
    <n v="124.12"/>
    <x v="3"/>
    <s v="No"/>
    <m/>
  </r>
  <r>
    <s v="CUST0431"/>
    <x v="342"/>
    <s v="2/25/2025"/>
    <x v="1"/>
    <n v="28"/>
    <x v="1"/>
    <x v="2"/>
    <s v="Male"/>
    <n v="4"/>
    <s v="Very Good"/>
    <n v="22"/>
    <s v="20GB Monthly Plan"/>
    <s v=" GHC 72 "/>
    <s v=" NGN 7,500 "/>
    <n v="5"/>
    <n v="37500"/>
    <s v="GHC 360"/>
    <x v="0"/>
    <n v="134.41999999999999"/>
    <x v="3"/>
    <s v="No"/>
    <m/>
  </r>
  <r>
    <s v="CUST0431"/>
    <x v="342"/>
    <s v="2/25/2025"/>
    <x v="1"/>
    <n v="28"/>
    <x v="1"/>
    <x v="0"/>
    <s v="Male"/>
    <n v="4"/>
    <s v="Very Good"/>
    <n v="22"/>
    <s v="65GB Monthly Plan"/>
    <s v=" GHC 154 "/>
    <s v=" NGN 16,000 "/>
    <n v="9"/>
    <n v="144000"/>
    <s v="GHC 1,382"/>
    <x v="0"/>
    <n v="116.31"/>
    <x v="3"/>
    <s v="No"/>
    <m/>
  </r>
  <r>
    <s v="CUST0433"/>
    <x v="343"/>
    <s v="2/25/2025"/>
    <x v="1"/>
    <n v="49"/>
    <x v="19"/>
    <x v="0"/>
    <s v="Female"/>
    <n v="3"/>
    <s v="Good"/>
    <n v="28"/>
    <s v="165GB Monthly Plan"/>
    <s v=" GHC 336 "/>
    <s v=" NGN 35,000 "/>
    <n v="5"/>
    <n v="175000"/>
    <s v="GHC 1,680"/>
    <x v="2"/>
    <n v="11.12"/>
    <x v="0"/>
    <s v="No"/>
    <m/>
  </r>
  <r>
    <s v="CUST0433"/>
    <x v="343"/>
    <s v="2/25/2025"/>
    <x v="1"/>
    <n v="49"/>
    <x v="19"/>
    <x v="3"/>
    <s v="Female"/>
    <n v="3"/>
    <s v="Good"/>
    <n v="28"/>
    <s v="30GB Monthly Broadband Plan"/>
    <s v=" GHC 86 "/>
    <s v=" NGN 9,000 "/>
    <n v="2"/>
    <n v="18000"/>
    <s v="GHC 173"/>
    <x v="2"/>
    <n v="46.36"/>
    <x v="0"/>
    <s v="No"/>
    <m/>
  </r>
  <r>
    <s v="CUST0435"/>
    <x v="344"/>
    <s v="2/25/2025"/>
    <x v="1"/>
    <n v="50"/>
    <x v="18"/>
    <x v="2"/>
    <s v="Male"/>
    <n v="4"/>
    <s v="Very Good"/>
    <n v="34"/>
    <s v="3.2GB 2-Day Plan"/>
    <s v=" GHC 10 "/>
    <s v=" NGN 1,000 "/>
    <n v="1"/>
    <n v="1000"/>
    <s v="GHC 10"/>
    <x v="2"/>
    <n v="177.53"/>
    <x v="1"/>
    <s v="No"/>
    <m/>
  </r>
  <r>
    <s v="CUST0445"/>
    <x v="345"/>
    <s v="2/25/2025"/>
    <x v="1"/>
    <n v="66"/>
    <x v="6"/>
    <x v="0"/>
    <s v="Male"/>
    <n v="1"/>
    <s v="Poor"/>
    <n v="9"/>
    <s v="65GB Monthly Plan"/>
    <s v=" GHC 154 "/>
    <s v=" NGN 16,000 "/>
    <n v="5"/>
    <n v="80000"/>
    <s v="GHC 768"/>
    <x v="1"/>
    <n v="42.24"/>
    <x v="0"/>
    <s v="Yes"/>
    <s v="Better Offers from Competitors"/>
  </r>
  <r>
    <s v="CUST0447"/>
    <x v="346"/>
    <s v="2/25/2025"/>
    <x v="1"/>
    <n v="76"/>
    <x v="9"/>
    <x v="1"/>
    <s v="Female"/>
    <n v="2"/>
    <s v="Fair"/>
    <n v="38"/>
    <s v="30GB Monthly Broadband Plan"/>
    <s v=" GHC 86 "/>
    <s v=" NGN 9,000 "/>
    <n v="14"/>
    <n v="126000"/>
    <s v="GHC 1,210"/>
    <x v="1"/>
    <n v="20.98"/>
    <x v="0"/>
    <s v="Yes"/>
    <s v="Better Offers from Competitors"/>
  </r>
  <r>
    <s v="CUST0447"/>
    <x v="346"/>
    <s v="2/25/2025"/>
    <x v="1"/>
    <n v="76"/>
    <x v="9"/>
    <x v="0"/>
    <s v="Female"/>
    <n v="2"/>
    <s v="Fair"/>
    <n v="38"/>
    <s v="165GB Monthly Plan"/>
    <s v=" GHC 336 "/>
    <s v=" NGN 35,000 "/>
    <n v="19"/>
    <n v="665000"/>
    <s v="GHC 6,384"/>
    <x v="1"/>
    <n v="169.8"/>
    <x v="1"/>
    <s v="Yes"/>
    <s v="Better Offers from Competitors"/>
  </r>
  <r>
    <s v="CUST0450"/>
    <x v="347"/>
    <s v="2/25/2025"/>
    <x v="1"/>
    <n v="52"/>
    <x v="25"/>
    <x v="2"/>
    <s v="Female"/>
    <n v="2"/>
    <s v="Fair"/>
    <n v="9"/>
    <s v="12.5GB Monthly Plan"/>
    <s v=" GHC 53 "/>
    <s v=" NGN 5,500 "/>
    <n v="7"/>
    <n v="38500"/>
    <s v="GHC 370"/>
    <x v="2"/>
    <n v="61.08"/>
    <x v="2"/>
    <s v="Yes"/>
    <s v="Fast Data Consumption"/>
  </r>
  <r>
    <s v="CUST0451"/>
    <x v="348"/>
    <s v="2/25/2025"/>
    <x v="1"/>
    <n v="18"/>
    <x v="17"/>
    <x v="2"/>
    <s v="Female"/>
    <n v="2"/>
    <s v="Fair"/>
    <n v="23"/>
    <s v="12.5GB Monthly Plan"/>
    <s v=" GHC 53 "/>
    <s v=" NGN 5,500 "/>
    <n v="8"/>
    <n v="44000"/>
    <s v="GHC 422"/>
    <x v="3"/>
    <n v="23.24"/>
    <x v="0"/>
    <s v="No"/>
    <m/>
  </r>
  <r>
    <s v="CUST0451"/>
    <x v="348"/>
    <s v="2/25/2025"/>
    <x v="1"/>
    <n v="18"/>
    <x v="17"/>
    <x v="0"/>
    <s v="Female"/>
    <n v="2"/>
    <s v="Fair"/>
    <n v="23"/>
    <s v="10GB+10mins Monthly Plan"/>
    <s v=" GHC 43 "/>
    <s v=" NGN 4,500 "/>
    <n v="16"/>
    <n v="72000"/>
    <s v="GHC 691"/>
    <x v="3"/>
    <n v="112.62"/>
    <x v="3"/>
    <s v="No"/>
    <m/>
  </r>
  <r>
    <s v="CUST0453"/>
    <x v="349"/>
    <s v="2/25/2025"/>
    <x v="1"/>
    <n v="29"/>
    <x v="23"/>
    <x v="2"/>
    <s v="Male"/>
    <n v="3"/>
    <s v="Good"/>
    <n v="56"/>
    <s v="3.2GB 2-Day Plan"/>
    <s v=" GHC 10 "/>
    <s v=" NGN 1,000 "/>
    <n v="12"/>
    <n v="12000"/>
    <s v="GHC 115"/>
    <x v="0"/>
    <n v="31.28"/>
    <x v="0"/>
    <s v="Yes"/>
    <s v="Costly Data Plans"/>
  </r>
  <r>
    <s v="CUST0453"/>
    <x v="349"/>
    <s v="2/25/2025"/>
    <x v="1"/>
    <n v="29"/>
    <x v="23"/>
    <x v="3"/>
    <s v="Male"/>
    <n v="3"/>
    <s v="Good"/>
    <n v="56"/>
    <s v="200GB Monthly Broadband Plan"/>
    <s v=" GHC 240 "/>
    <s v=" NGN 25,000 "/>
    <n v="4"/>
    <n v="100000"/>
    <s v="GHC 960"/>
    <x v="0"/>
    <n v="163.92"/>
    <x v="1"/>
    <s v="Yes"/>
    <s v="Costly Data Plans"/>
  </r>
  <r>
    <s v="CUST0453"/>
    <x v="349"/>
    <s v="2/25/2025"/>
    <x v="1"/>
    <n v="29"/>
    <x v="23"/>
    <x v="0"/>
    <s v="Male"/>
    <n v="3"/>
    <s v="Good"/>
    <n v="56"/>
    <s v="10GB+10mins Monthly Plan"/>
    <s v=" GHC 43 "/>
    <s v=" NGN 4,500 "/>
    <n v="14"/>
    <n v="63000"/>
    <s v="GHC 605"/>
    <x v="0"/>
    <n v="88.1"/>
    <x v="2"/>
    <s v="Yes"/>
    <s v="Costly Data Plans"/>
  </r>
  <r>
    <s v="CUST0454"/>
    <x v="350"/>
    <s v="2/25/2025"/>
    <x v="1"/>
    <n v="47"/>
    <x v="28"/>
    <x v="3"/>
    <s v="Female"/>
    <n v="1"/>
    <s v="Poor"/>
    <n v="19"/>
    <s v="60GB Monthly Broadband Plan"/>
    <s v=" GHC 139 "/>
    <s v=" NGN 14,500 "/>
    <n v="17"/>
    <n v="246500"/>
    <s v="GHC 2,366"/>
    <x v="2"/>
    <n v="30.75"/>
    <x v="0"/>
    <s v="Yes"/>
    <s v="High Call Tarriffs"/>
  </r>
  <r>
    <s v="CUST0454"/>
    <x v="350"/>
    <s v="2/25/2025"/>
    <x v="1"/>
    <n v="47"/>
    <x v="28"/>
    <x v="2"/>
    <s v="Female"/>
    <n v="1"/>
    <s v="Poor"/>
    <n v="19"/>
    <s v="20GB Monthly Plan"/>
    <s v=" GHC 72 "/>
    <s v=" NGN 7,500 "/>
    <n v="5"/>
    <n v="37500"/>
    <s v="GHC 360"/>
    <x v="2"/>
    <n v="157.55000000000001"/>
    <x v="1"/>
    <s v="Yes"/>
    <s v="High Call Tarriffs"/>
  </r>
  <r>
    <s v="CUST0463"/>
    <x v="351"/>
    <s v="2/25/2025"/>
    <x v="1"/>
    <n v="74"/>
    <x v="16"/>
    <x v="0"/>
    <s v="Male"/>
    <n v="4"/>
    <s v="Very Good"/>
    <n v="45"/>
    <s v="65GB Monthly Plan"/>
    <s v=" GHC 154 "/>
    <s v=" NGN 16,000 "/>
    <n v="14"/>
    <n v="224000"/>
    <s v="GHC 2,150"/>
    <x v="1"/>
    <n v="120.52"/>
    <x v="3"/>
    <s v="No"/>
    <m/>
  </r>
  <r>
    <s v="CUST0463"/>
    <x v="351"/>
    <s v="2/25/2025"/>
    <x v="1"/>
    <n v="74"/>
    <x v="16"/>
    <x v="3"/>
    <s v="Male"/>
    <n v="4"/>
    <s v="Very Good"/>
    <n v="45"/>
    <s v="150GB FUP Monthly Unlimited"/>
    <s v=" GHC 192 "/>
    <s v=" NGN 20,000 "/>
    <n v="19"/>
    <n v="380000"/>
    <s v="GHC 3,648"/>
    <x v="1"/>
    <n v="24.61"/>
    <x v="0"/>
    <s v="No"/>
    <m/>
  </r>
  <r>
    <s v="CUST0463"/>
    <x v="351"/>
    <s v="2/25/2025"/>
    <x v="1"/>
    <n v="74"/>
    <x v="16"/>
    <x v="2"/>
    <s v="Male"/>
    <n v="4"/>
    <s v="Very Good"/>
    <n v="45"/>
    <s v="1GB+1.5mins Daily Plan"/>
    <s v=" GHC 5 "/>
    <s v=" NGN 500 "/>
    <n v="5"/>
    <n v="2500"/>
    <s v="GHC 24"/>
    <x v="1"/>
    <n v="8.5399999999999991"/>
    <x v="0"/>
    <s v="No"/>
    <m/>
  </r>
  <r>
    <s v="CUST0466"/>
    <x v="352"/>
    <s v="2/25/2025"/>
    <x v="1"/>
    <n v="59"/>
    <x v="31"/>
    <x v="2"/>
    <s v="Female"/>
    <n v="2"/>
    <s v="Fair"/>
    <n v="54"/>
    <s v="12.5GB Monthly Plan"/>
    <s v=" GHC 53 "/>
    <s v=" NGN 5,500 "/>
    <n v="11"/>
    <n v="60500"/>
    <s v="GHC 581"/>
    <x v="1"/>
    <n v="30.22"/>
    <x v="0"/>
    <s v="No"/>
    <m/>
  </r>
  <r>
    <s v="CUST0466"/>
    <x v="352"/>
    <s v="2/25/2025"/>
    <x v="1"/>
    <n v="59"/>
    <x v="31"/>
    <x v="3"/>
    <s v="Female"/>
    <n v="2"/>
    <s v="Fair"/>
    <n v="54"/>
    <s v="150GB FUP Monthly Unlimited"/>
    <s v=" GHC 192 "/>
    <s v=" NGN 20,000 "/>
    <n v="20"/>
    <n v="400000"/>
    <s v="GHC 3,840"/>
    <x v="1"/>
    <n v="160.06"/>
    <x v="1"/>
    <s v="No"/>
    <m/>
  </r>
  <r>
    <s v="CUST0473"/>
    <x v="353"/>
    <s v="2/25/2025"/>
    <x v="1"/>
    <n v="54"/>
    <x v="24"/>
    <x v="0"/>
    <s v="Female"/>
    <n v="2"/>
    <s v="Fair"/>
    <n v="6"/>
    <s v="165GB Monthly Plan"/>
    <s v=" GHC 336 "/>
    <s v=" NGN 35,000 "/>
    <n v="18"/>
    <n v="630000"/>
    <s v="GHC 6,048"/>
    <x v="2"/>
    <n v="192.29"/>
    <x v="1"/>
    <s v="No"/>
    <m/>
  </r>
  <r>
    <s v="CUST0479"/>
    <x v="354"/>
    <s v="2/25/2025"/>
    <x v="1"/>
    <n v="20"/>
    <x v="13"/>
    <x v="2"/>
    <s v="Female"/>
    <n v="1"/>
    <s v="Poor"/>
    <n v="58"/>
    <s v="16.5GB+10mins Monthly Plan"/>
    <s v=" GHC 62 "/>
    <s v=" NGN 6,500 "/>
    <n v="18"/>
    <n v="117000"/>
    <s v="GHC 1,123"/>
    <x v="3"/>
    <n v="99.06"/>
    <x v="2"/>
    <s v="Yes"/>
    <s v="Better Offers from Competitors"/>
  </r>
  <r>
    <s v="CUST0479"/>
    <x v="354"/>
    <s v="2/25/2025"/>
    <x v="1"/>
    <n v="20"/>
    <x v="13"/>
    <x v="1"/>
    <s v="Female"/>
    <n v="1"/>
    <s v="Poor"/>
    <n v="58"/>
    <s v="150GB FUP Monthly Unlimited"/>
    <s v=" GHC 192 "/>
    <s v=" NGN 20,000 "/>
    <n v="19"/>
    <n v="380000"/>
    <s v="GHC 3,648"/>
    <x v="3"/>
    <n v="132.13999999999999"/>
    <x v="3"/>
    <s v="Yes"/>
    <s v="Better Offers from Competitors"/>
  </r>
  <r>
    <s v="CUST0479"/>
    <x v="354"/>
    <s v="2/25/2025"/>
    <x v="1"/>
    <n v="20"/>
    <x v="13"/>
    <x v="0"/>
    <s v="Female"/>
    <n v="1"/>
    <s v="Poor"/>
    <n v="58"/>
    <s v="10GB+10mins Monthly Plan"/>
    <s v=" GHC 43 "/>
    <s v=" NGN 4,500 "/>
    <n v="5"/>
    <n v="22500"/>
    <s v="GHC 216"/>
    <x v="3"/>
    <n v="13.54"/>
    <x v="0"/>
    <s v="Yes"/>
    <s v="Better Offers from Competitors"/>
  </r>
  <r>
    <s v="CUST0482"/>
    <x v="80"/>
    <s v="2/25/2025"/>
    <x v="1"/>
    <n v="58"/>
    <x v="25"/>
    <x v="0"/>
    <s v="Male"/>
    <n v="4"/>
    <s v="Very Good"/>
    <n v="48"/>
    <s v="10GB+10mins Monthly Plan"/>
    <s v=" GHC 43 "/>
    <s v=" NGN 4,500 "/>
    <n v="3"/>
    <n v="13500"/>
    <s v="GHC 130"/>
    <x v="1"/>
    <n v="66.180000000000007"/>
    <x v="2"/>
    <s v="No"/>
    <m/>
  </r>
  <r>
    <s v="CUST0491"/>
    <x v="355"/>
    <s v="2/25/2025"/>
    <x v="1"/>
    <n v="30"/>
    <x v="10"/>
    <x v="1"/>
    <s v="Female"/>
    <n v="5"/>
    <s v="Excellent"/>
    <n v="29"/>
    <s v="150GB FUP Monthly Unlimited"/>
    <s v=" GHC 192 "/>
    <s v=" NGN 20,000 "/>
    <n v="6"/>
    <n v="120000"/>
    <s v="GHC 1,152"/>
    <x v="0"/>
    <n v="39.97"/>
    <x v="0"/>
    <s v="No"/>
    <m/>
  </r>
  <r>
    <s v="CUST0491"/>
    <x v="355"/>
    <s v="2/25/2025"/>
    <x v="1"/>
    <n v="30"/>
    <x v="10"/>
    <x v="2"/>
    <s v="Female"/>
    <n v="5"/>
    <s v="Excellent"/>
    <n v="29"/>
    <s v="500MB Daily Plan"/>
    <s v=" GHC 3 "/>
    <s v=" NGN 350 "/>
    <n v="6"/>
    <n v="2100"/>
    <s v="GHC 20"/>
    <x v="0"/>
    <n v="177.13"/>
    <x v="1"/>
    <s v="No"/>
    <m/>
  </r>
  <r>
    <s v="CUST0492"/>
    <x v="356"/>
    <s v="2/25/2025"/>
    <x v="1"/>
    <n v="47"/>
    <x v="8"/>
    <x v="0"/>
    <s v="Male"/>
    <n v="3"/>
    <s v="Good"/>
    <n v="2"/>
    <s v="165GB Monthly Plan"/>
    <s v=" GHC 336 "/>
    <s v=" NGN 35,000 "/>
    <n v="4"/>
    <n v="140000"/>
    <s v="GHC 1,344"/>
    <x v="2"/>
    <n v="131.15"/>
    <x v="3"/>
    <s v="No"/>
    <m/>
  </r>
  <r>
    <s v="CUST0494"/>
    <x v="357"/>
    <s v="2/25/2025"/>
    <x v="1"/>
    <n v="21"/>
    <x v="29"/>
    <x v="0"/>
    <s v="Female"/>
    <n v="3"/>
    <s v="Good"/>
    <n v="51"/>
    <s v="165GB Monthly Plan"/>
    <s v=" GHC 336 "/>
    <s v=" NGN 35,000 "/>
    <n v="3"/>
    <n v="105000"/>
    <s v="GHC 1,008"/>
    <x v="3"/>
    <n v="42.24"/>
    <x v="0"/>
    <s v="Yes"/>
    <s v="High Call Tarriffs"/>
  </r>
  <r>
    <s v="CUST0494"/>
    <x v="357"/>
    <s v="2/25/2025"/>
    <x v="1"/>
    <n v="21"/>
    <x v="29"/>
    <x v="3"/>
    <s v="Female"/>
    <n v="3"/>
    <s v="Good"/>
    <n v="51"/>
    <s v="1.5TB Yearly Broadband Plan"/>
    <s v=" GHC 1,440 "/>
    <s v=" NGN 150,000 "/>
    <n v="20"/>
    <n v="3000000"/>
    <s v="GHC 28,800"/>
    <x v="3"/>
    <n v="158.30000000000001"/>
    <x v="1"/>
    <s v="Yes"/>
    <s v="High Call Tarriffs"/>
  </r>
  <r>
    <s v="CUST0500"/>
    <x v="358"/>
    <s v="2/25/2025"/>
    <x v="1"/>
    <n v="67"/>
    <x v="3"/>
    <x v="0"/>
    <s v="Male"/>
    <n v="4"/>
    <s v="Very Good"/>
    <n v="31"/>
    <s v="165GB Monthly Plan"/>
    <s v=" GHC 336 "/>
    <s v=" NGN 35,000 "/>
    <n v="15"/>
    <n v="525000"/>
    <s v="GHC 5,040"/>
    <x v="1"/>
    <n v="144.63999999999999"/>
    <x v="3"/>
    <s v="Yes"/>
    <s v="High Call Tarriffs"/>
  </r>
  <r>
    <s v="CUST0500"/>
    <x v="358"/>
    <s v="2/25/2025"/>
    <x v="1"/>
    <n v="67"/>
    <x v="3"/>
    <x v="2"/>
    <s v="Male"/>
    <n v="4"/>
    <s v="Very Good"/>
    <n v="31"/>
    <s v="7GB Monthly Plan"/>
    <s v=" GHC 34 "/>
    <s v=" NGN 3,500 "/>
    <n v="11"/>
    <n v="38500"/>
    <s v="GHC 370"/>
    <x v="1"/>
    <n v="158.49"/>
    <x v="1"/>
    <s v="Yes"/>
    <s v="High Call Tarriffs"/>
  </r>
  <r>
    <s v="CUST0500"/>
    <x v="358"/>
    <s v="2/25/2025"/>
    <x v="1"/>
    <n v="67"/>
    <x v="3"/>
    <x v="1"/>
    <s v="Male"/>
    <n v="4"/>
    <s v="Very Good"/>
    <n v="31"/>
    <s v="150GB FUP Monthly Unlimited"/>
    <s v=" GHC 192 "/>
    <s v=" NGN 20,000 "/>
    <n v="14"/>
    <n v="280000"/>
    <s v="GHC 2,688"/>
    <x v="1"/>
    <n v="86.04"/>
    <x v="2"/>
    <s v="Yes"/>
    <s v="High Call Tarriffs"/>
  </r>
  <r>
    <s v="CUST0002"/>
    <x v="359"/>
    <s v="3/25/2025"/>
    <x v="2"/>
    <n v="16"/>
    <x v="23"/>
    <x v="2"/>
    <s v="Female"/>
    <n v="2"/>
    <s v="Fair"/>
    <n v="22"/>
    <s v="12.5GB Monthly Plan"/>
    <s v=" GHC 53 "/>
    <s v=" NGN 5,500 "/>
    <n v="12"/>
    <n v="66000"/>
    <s v="GHC 634"/>
    <x v="3"/>
    <n v="19.79"/>
    <x v="0"/>
    <s v="Yes"/>
    <s v="Better Offers from Competitors"/>
  </r>
  <r>
    <s v="CUST0003"/>
    <x v="360"/>
    <s v="3/25/2025"/>
    <x v="2"/>
    <n v="21"/>
    <x v="12"/>
    <x v="3"/>
    <s v="Male"/>
    <n v="1"/>
    <s v="Poor"/>
    <n v="60"/>
    <s v="150GB FUP Monthly Unlimited"/>
    <s v=" GHC 192 "/>
    <s v=" NGN 20,000 "/>
    <n v="8"/>
    <n v="160000"/>
    <s v="GHC 1,536"/>
    <x v="3"/>
    <n v="9.64"/>
    <x v="0"/>
    <s v="No"/>
    <m/>
  </r>
  <r>
    <s v="CUST0003"/>
    <x v="360"/>
    <s v="3/25/2025"/>
    <x v="2"/>
    <n v="21"/>
    <x v="12"/>
    <x v="2"/>
    <s v="Male"/>
    <n v="1"/>
    <s v="Poor"/>
    <n v="60"/>
    <s v="1GB+1.5mins Daily Plan"/>
    <s v=" GHC 5 "/>
    <s v=" NGN 500 "/>
    <n v="8"/>
    <n v="4000"/>
    <s v="GHC 38"/>
    <x v="3"/>
    <n v="197.05"/>
    <x v="1"/>
    <s v="No"/>
    <m/>
  </r>
  <r>
    <s v="CUST0003"/>
    <x v="360"/>
    <s v="3/25/2025"/>
    <x v="2"/>
    <n v="21"/>
    <x v="12"/>
    <x v="1"/>
    <s v="Male"/>
    <n v="1"/>
    <s v="Poor"/>
    <n v="60"/>
    <s v="30GB Monthly Broadband Plan"/>
    <s v=" GHC 86 "/>
    <s v=" NGN 9,000 "/>
    <n v="15"/>
    <n v="135000"/>
    <s v="GHC 1,296"/>
    <x v="3"/>
    <n v="76.34"/>
    <x v="2"/>
    <s v="No"/>
    <m/>
  </r>
  <r>
    <s v="CUST0004"/>
    <x v="361"/>
    <s v="3/25/2025"/>
    <x v="2"/>
    <n v="36"/>
    <x v="2"/>
    <x v="0"/>
    <s v="Female"/>
    <n v="1"/>
    <s v="Poor"/>
    <n v="14"/>
    <s v="10GB+10mins Monthly Plan"/>
    <s v=" GHC 43 "/>
    <s v=" NGN 4,500 "/>
    <n v="9"/>
    <n v="40500"/>
    <s v="GHC 389"/>
    <x v="4"/>
    <n v="92.72"/>
    <x v="2"/>
    <s v="No"/>
    <m/>
  </r>
  <r>
    <s v="CUST0007"/>
    <x v="362"/>
    <s v="3/25/2025"/>
    <x v="2"/>
    <n v="24"/>
    <x v="31"/>
    <x v="1"/>
    <s v="Female"/>
    <n v="5"/>
    <s v="Excellent"/>
    <n v="39"/>
    <s v="120GB Monthly Broadband Plan"/>
    <s v=" GHC 230 "/>
    <s v=" NGN 24,000 "/>
    <n v="11"/>
    <n v="264000"/>
    <s v="GHC 2,534"/>
    <x v="3"/>
    <n v="150.30000000000001"/>
    <x v="1"/>
    <s v="Yes"/>
    <s v="Relocation"/>
  </r>
  <r>
    <s v="CUST0010"/>
    <x v="363"/>
    <s v="3/25/2025"/>
    <x v="2"/>
    <n v="23"/>
    <x v="20"/>
    <x v="0"/>
    <s v="Male"/>
    <n v="1"/>
    <s v="Poor"/>
    <n v="6"/>
    <s v="10GB+10mins Monthly Plan"/>
    <s v=" GHC 43 "/>
    <s v=" NGN 4,500 "/>
    <n v="20"/>
    <n v="90000"/>
    <s v="GHC 864"/>
    <x v="3"/>
    <n v="53.38"/>
    <x v="2"/>
    <s v="No"/>
    <m/>
  </r>
  <r>
    <s v="CUST0010"/>
    <x v="363"/>
    <s v="3/25/2025"/>
    <x v="2"/>
    <n v="23"/>
    <x v="20"/>
    <x v="1"/>
    <s v="Male"/>
    <n v="1"/>
    <s v="Poor"/>
    <n v="6"/>
    <s v="60GB Monthly Broadband Plan"/>
    <s v=" GHC 139 "/>
    <s v=" NGN 14,500 "/>
    <n v="18"/>
    <n v="261000"/>
    <s v="GHC 2,506"/>
    <x v="3"/>
    <n v="192.89"/>
    <x v="1"/>
    <s v="No"/>
    <m/>
  </r>
  <r>
    <s v="CUST0010"/>
    <x v="363"/>
    <s v="3/25/2025"/>
    <x v="2"/>
    <n v="23"/>
    <x v="20"/>
    <x v="2"/>
    <s v="Male"/>
    <n v="1"/>
    <s v="Poor"/>
    <n v="6"/>
    <s v="500MB Daily Plan"/>
    <s v=" GHC 3 "/>
    <s v=" NGN 350 "/>
    <n v="13"/>
    <n v="4550"/>
    <s v="GHC 44"/>
    <x v="3"/>
    <n v="142.72999999999999"/>
    <x v="3"/>
    <s v="No"/>
    <m/>
  </r>
  <r>
    <s v="CUST0012"/>
    <x v="364"/>
    <s v="3/25/2025"/>
    <x v="2"/>
    <n v="78"/>
    <x v="18"/>
    <x v="0"/>
    <s v="Male"/>
    <n v="2"/>
    <s v="Fair"/>
    <n v="47"/>
    <s v="65GB Monthly Plan"/>
    <s v=" GHC 154 "/>
    <s v=" NGN 16,000 "/>
    <n v="12"/>
    <n v="192000"/>
    <s v="GHC 1,843"/>
    <x v="1"/>
    <n v="131.97"/>
    <x v="3"/>
    <s v="No"/>
    <m/>
  </r>
  <r>
    <s v="CUST0012"/>
    <x v="364"/>
    <s v="3/25/2025"/>
    <x v="2"/>
    <n v="78"/>
    <x v="18"/>
    <x v="1"/>
    <s v="Male"/>
    <n v="2"/>
    <s v="Fair"/>
    <n v="47"/>
    <s v="60GB Monthly Broadband Plan"/>
    <s v=" GHC 139 "/>
    <s v=" NGN 14,500 "/>
    <n v="2"/>
    <n v="29000"/>
    <s v="GHC 278"/>
    <x v="1"/>
    <n v="82.51"/>
    <x v="2"/>
    <s v="No"/>
    <m/>
  </r>
  <r>
    <s v="CUST0015"/>
    <x v="365"/>
    <s v="3/25/2025"/>
    <x v="2"/>
    <n v="70"/>
    <x v="7"/>
    <x v="1"/>
    <s v="Male"/>
    <n v="2"/>
    <s v="Fair"/>
    <n v="13"/>
    <s v="30GB Monthly Broadband Plan"/>
    <s v=" GHC 86 "/>
    <s v=" NGN 9,000 "/>
    <n v="16"/>
    <n v="144000"/>
    <s v="GHC 1,382"/>
    <x v="1"/>
    <n v="10.5"/>
    <x v="0"/>
    <s v="No"/>
    <m/>
  </r>
  <r>
    <s v="CUST0015"/>
    <x v="365"/>
    <s v="3/25/2025"/>
    <x v="2"/>
    <n v="70"/>
    <x v="7"/>
    <x v="3"/>
    <s v="Male"/>
    <n v="2"/>
    <s v="Fair"/>
    <n v="13"/>
    <s v="300GB FUP Monthly Unlimited"/>
    <s v=" GHC 288 "/>
    <s v=" NGN 30,000 "/>
    <n v="17"/>
    <n v="510000"/>
    <s v="GHC 4,896"/>
    <x v="1"/>
    <n v="11.85"/>
    <x v="0"/>
    <s v="No"/>
    <m/>
  </r>
  <r>
    <s v="CUST0015"/>
    <x v="365"/>
    <s v="3/25/2025"/>
    <x v="2"/>
    <n v="70"/>
    <x v="7"/>
    <x v="0"/>
    <s v="Male"/>
    <n v="2"/>
    <s v="Fair"/>
    <n v="13"/>
    <s v="65GB Monthly Plan"/>
    <s v=" GHC 154 "/>
    <s v=" NGN 16,000 "/>
    <n v="3"/>
    <n v="48000"/>
    <s v="GHC 461"/>
    <x v="1"/>
    <n v="170.34"/>
    <x v="1"/>
    <s v="No"/>
    <m/>
  </r>
  <r>
    <s v="CUST0018"/>
    <x v="366"/>
    <s v="3/25/2025"/>
    <x v="2"/>
    <n v="54"/>
    <x v="19"/>
    <x v="3"/>
    <s v="Male"/>
    <n v="1"/>
    <s v="Poor"/>
    <n v="43"/>
    <s v="150GB FUP Monthly Unlimited"/>
    <s v=" GHC 192 "/>
    <s v=" NGN 20,000 "/>
    <n v="18"/>
    <n v="360000"/>
    <s v="GHC 3,456"/>
    <x v="2"/>
    <n v="178"/>
    <x v="1"/>
    <s v="No"/>
    <m/>
  </r>
  <r>
    <s v="CUST0019"/>
    <x v="367"/>
    <s v="3/25/2025"/>
    <x v="2"/>
    <n v="50"/>
    <x v="27"/>
    <x v="2"/>
    <s v="Male"/>
    <n v="2"/>
    <s v="Fair"/>
    <n v="46"/>
    <s v="2.5GB 2-Day Plan"/>
    <s v=" GHC 9 "/>
    <s v=" NGN 900 "/>
    <n v="14"/>
    <n v="12600"/>
    <s v="GHC 121"/>
    <x v="2"/>
    <n v="18.91"/>
    <x v="0"/>
    <s v="No"/>
    <m/>
  </r>
  <r>
    <s v="CUST0019"/>
    <x v="367"/>
    <s v="3/25/2025"/>
    <x v="2"/>
    <n v="50"/>
    <x v="27"/>
    <x v="0"/>
    <s v="Male"/>
    <n v="2"/>
    <s v="Fair"/>
    <n v="46"/>
    <s v="25GB Monthly Plan"/>
    <s v=" GHC 86 "/>
    <s v=" NGN 9,000 "/>
    <n v="11"/>
    <n v="99000"/>
    <s v="GHC 950"/>
    <x v="2"/>
    <n v="9.3000000000000007"/>
    <x v="0"/>
    <s v="No"/>
    <m/>
  </r>
  <r>
    <s v="CUST0020"/>
    <x v="368"/>
    <s v="3/25/2025"/>
    <x v="2"/>
    <n v="49"/>
    <x v="23"/>
    <x v="0"/>
    <s v="Female"/>
    <n v="5"/>
    <s v="Excellent"/>
    <n v="36"/>
    <s v="25GB Monthly Plan"/>
    <s v=" GHC 86 "/>
    <s v=" NGN 9,000 "/>
    <n v="5"/>
    <n v="45000"/>
    <s v="GHC 432"/>
    <x v="2"/>
    <n v="116.71"/>
    <x v="3"/>
    <s v="Yes"/>
    <s v="Poor Network"/>
  </r>
  <r>
    <s v="CUST0020"/>
    <x v="368"/>
    <s v="3/25/2025"/>
    <x v="2"/>
    <n v="49"/>
    <x v="23"/>
    <x v="3"/>
    <s v="Female"/>
    <n v="5"/>
    <s v="Excellent"/>
    <n v="36"/>
    <s v="450GB 3-Month Broadband Plan"/>
    <s v=" GHC 720 "/>
    <s v=" NGN 75,000 "/>
    <n v="10"/>
    <n v="750000"/>
    <s v="GHC 7,200"/>
    <x v="2"/>
    <n v="25.93"/>
    <x v="0"/>
    <s v="Yes"/>
    <s v="Poor Network"/>
  </r>
  <r>
    <s v="CUST0020"/>
    <x v="368"/>
    <s v="3/25/2025"/>
    <x v="2"/>
    <n v="49"/>
    <x v="23"/>
    <x v="1"/>
    <s v="Female"/>
    <n v="5"/>
    <s v="Excellent"/>
    <n v="36"/>
    <s v="300GB FUP Monthly Unlimited"/>
    <s v=" GHC 288 "/>
    <s v=" NGN 30,000 "/>
    <n v="2"/>
    <n v="60000"/>
    <s v="GHC 576"/>
    <x v="2"/>
    <n v="179.85"/>
    <x v="1"/>
    <s v="Yes"/>
    <s v="Poor Network"/>
  </r>
  <r>
    <s v="CUST0021"/>
    <x v="369"/>
    <s v="3/25/2025"/>
    <x v="2"/>
    <n v="42"/>
    <x v="20"/>
    <x v="2"/>
    <s v="Male"/>
    <n v="5"/>
    <s v="Excellent"/>
    <n v="23"/>
    <s v="10GB+10mins Monthly Plan"/>
    <s v=" GHC 43 "/>
    <s v=" NGN 4,500 "/>
    <n v="1"/>
    <n v="4500"/>
    <s v="GHC 43"/>
    <x v="4"/>
    <n v="176.34"/>
    <x v="1"/>
    <s v="No"/>
    <m/>
  </r>
  <r>
    <s v="CUST0024"/>
    <x v="370"/>
    <s v="3/25/2025"/>
    <x v="2"/>
    <n v="58"/>
    <x v="9"/>
    <x v="1"/>
    <s v="Male"/>
    <n v="2"/>
    <s v="Fair"/>
    <n v="57"/>
    <s v="120GB Monthly Broadband Plan"/>
    <s v=" GHC 230 "/>
    <s v=" NGN 24,000 "/>
    <n v="11"/>
    <n v="264000"/>
    <s v="GHC 2,534"/>
    <x v="1"/>
    <n v="87.2"/>
    <x v="2"/>
    <s v="No"/>
    <m/>
  </r>
  <r>
    <s v="CUST0024"/>
    <x v="370"/>
    <s v="3/25/2025"/>
    <x v="2"/>
    <n v="58"/>
    <x v="9"/>
    <x v="2"/>
    <s v="Male"/>
    <n v="2"/>
    <s v="Fair"/>
    <n v="57"/>
    <s v="20GB Monthly Plan"/>
    <s v=" GHC 72 "/>
    <s v=" NGN 7,500 "/>
    <n v="17"/>
    <n v="127500"/>
    <s v="GHC 1,224"/>
    <x v="1"/>
    <n v="121.44"/>
    <x v="3"/>
    <s v="No"/>
    <m/>
  </r>
  <r>
    <s v="CUST0025"/>
    <x v="371"/>
    <s v="3/25/2025"/>
    <x v="2"/>
    <n v="65"/>
    <x v="29"/>
    <x v="0"/>
    <s v="Female"/>
    <n v="1"/>
    <s v="Poor"/>
    <n v="3"/>
    <s v="65GB Monthly Plan"/>
    <s v=" GHC 154 "/>
    <s v=" NGN 16,000 "/>
    <n v="11"/>
    <n v="176000"/>
    <s v="GHC 1,690"/>
    <x v="1"/>
    <n v="189.8"/>
    <x v="1"/>
    <s v="No"/>
    <m/>
  </r>
  <r>
    <s v="CUST0025"/>
    <x v="371"/>
    <s v="3/25/2025"/>
    <x v="2"/>
    <n v="65"/>
    <x v="29"/>
    <x v="2"/>
    <s v="Female"/>
    <n v="1"/>
    <s v="Poor"/>
    <n v="3"/>
    <s v="7GB Monthly Plan"/>
    <s v=" GHC 34 "/>
    <s v=" NGN 3,500 "/>
    <n v="4"/>
    <n v="14000"/>
    <s v="GHC 134"/>
    <x v="1"/>
    <n v="132.85"/>
    <x v="3"/>
    <s v="No"/>
    <m/>
  </r>
  <r>
    <s v="CUST0025"/>
    <x v="371"/>
    <s v="3/25/2025"/>
    <x v="2"/>
    <n v="65"/>
    <x v="29"/>
    <x v="3"/>
    <s v="Female"/>
    <n v="1"/>
    <s v="Poor"/>
    <n v="3"/>
    <s v="120GB Monthly Broadband Plan"/>
    <s v=" GHC 230 "/>
    <s v=" NGN 24,000 "/>
    <n v="14"/>
    <n v="336000"/>
    <s v="GHC 3,226"/>
    <x v="1"/>
    <n v="101.67"/>
    <x v="3"/>
    <s v="No"/>
    <m/>
  </r>
  <r>
    <s v="CUST0026"/>
    <x v="372"/>
    <s v="3/25/2025"/>
    <x v="2"/>
    <n v="67"/>
    <x v="27"/>
    <x v="3"/>
    <s v="Male"/>
    <n v="4"/>
    <s v="Very Good"/>
    <n v="13"/>
    <s v="450GB 3-Month Broadband Plan"/>
    <s v=" GHC 720 "/>
    <s v=" NGN 75,000 "/>
    <n v="1"/>
    <n v="75000"/>
    <s v="GHC 720"/>
    <x v="1"/>
    <n v="109.81"/>
    <x v="3"/>
    <s v="No"/>
    <m/>
  </r>
  <r>
    <s v="CUST0027"/>
    <x v="373"/>
    <s v="3/25/2025"/>
    <x v="2"/>
    <n v="52"/>
    <x v="18"/>
    <x v="0"/>
    <s v="Female"/>
    <n v="4"/>
    <s v="Very Good"/>
    <n v="51"/>
    <s v="10GB+10mins Monthly Plan"/>
    <s v=" GHC 43 "/>
    <s v=" NGN 4,500 "/>
    <n v="10"/>
    <n v="45000"/>
    <s v="GHC 432"/>
    <x v="2"/>
    <n v="131.94"/>
    <x v="3"/>
    <s v="No"/>
    <m/>
  </r>
  <r>
    <s v="CUST0027"/>
    <x v="373"/>
    <s v="3/25/2025"/>
    <x v="2"/>
    <n v="52"/>
    <x v="18"/>
    <x v="3"/>
    <s v="Female"/>
    <n v="4"/>
    <s v="Very Good"/>
    <n v="51"/>
    <s v="200GB Monthly Broadband Plan"/>
    <s v=" GHC 240 "/>
    <s v=" NGN 25,000 "/>
    <n v="8"/>
    <n v="200000"/>
    <s v="GHC 1,920"/>
    <x v="2"/>
    <n v="19.13"/>
    <x v="0"/>
    <s v="No"/>
    <m/>
  </r>
  <r>
    <s v="CUST0027"/>
    <x v="373"/>
    <s v="3/25/2025"/>
    <x v="2"/>
    <n v="52"/>
    <x v="18"/>
    <x v="2"/>
    <s v="Female"/>
    <n v="4"/>
    <s v="Very Good"/>
    <n v="51"/>
    <s v="1GB+1.5mins Daily Plan"/>
    <s v=" GHC 5 "/>
    <s v=" NGN 500 "/>
    <n v="7"/>
    <n v="3500"/>
    <s v="GHC 34"/>
    <x v="2"/>
    <n v="45.32"/>
    <x v="0"/>
    <s v="No"/>
    <m/>
  </r>
  <r>
    <s v="CUST0030"/>
    <x v="303"/>
    <s v="3/25/2025"/>
    <x v="2"/>
    <n v="49"/>
    <x v="20"/>
    <x v="3"/>
    <s v="Female"/>
    <n v="2"/>
    <s v="Fair"/>
    <n v="50"/>
    <s v="200GB Monthly Broadband Plan"/>
    <s v=" GHC 240 "/>
    <s v=" NGN 25,000 "/>
    <n v="18"/>
    <n v="450000"/>
    <s v="GHC 4,320"/>
    <x v="2"/>
    <n v="64.28"/>
    <x v="2"/>
    <s v="Yes"/>
    <s v="Poor Network"/>
  </r>
  <r>
    <s v="CUST0030"/>
    <x v="303"/>
    <s v="3/25/2025"/>
    <x v="2"/>
    <n v="49"/>
    <x v="20"/>
    <x v="1"/>
    <s v="Female"/>
    <n v="2"/>
    <s v="Fair"/>
    <n v="50"/>
    <s v="30GB Monthly Broadband Plan"/>
    <s v=" GHC 86 "/>
    <s v=" NGN 9,000 "/>
    <n v="8"/>
    <n v="72000"/>
    <s v="GHC 691"/>
    <x v="2"/>
    <n v="28.11"/>
    <x v="0"/>
    <s v="Yes"/>
    <s v="Poor Network"/>
  </r>
  <r>
    <s v="CUST0030"/>
    <x v="303"/>
    <s v="3/25/2025"/>
    <x v="2"/>
    <n v="49"/>
    <x v="20"/>
    <x v="0"/>
    <s v="Female"/>
    <n v="2"/>
    <s v="Fair"/>
    <n v="50"/>
    <s v="165GB Monthly Plan"/>
    <s v=" GHC 336 "/>
    <s v=" NGN 35,000 "/>
    <n v="7"/>
    <n v="245000"/>
    <s v="GHC 2,352"/>
    <x v="2"/>
    <n v="138.94"/>
    <x v="3"/>
    <s v="Yes"/>
    <s v="Poor Network"/>
  </r>
  <r>
    <s v="CUST0031"/>
    <x v="144"/>
    <s v="3/25/2025"/>
    <x v="2"/>
    <n v="69"/>
    <x v="24"/>
    <x v="2"/>
    <s v="Female"/>
    <n v="4"/>
    <s v="Very Good"/>
    <n v="35"/>
    <s v="2.5GB 2-Day Plan"/>
    <s v=" GHC 9 "/>
    <s v=" NGN 900 "/>
    <n v="19"/>
    <n v="17100"/>
    <s v="GHC 164"/>
    <x v="1"/>
    <n v="171.42"/>
    <x v="1"/>
    <s v="Yes"/>
    <s v="Better Offers from Competitors"/>
  </r>
  <r>
    <s v="CUST0037"/>
    <x v="374"/>
    <s v="3/25/2025"/>
    <x v="2"/>
    <n v="21"/>
    <x v="17"/>
    <x v="1"/>
    <s v="Female"/>
    <n v="1"/>
    <s v="Poor"/>
    <n v="43"/>
    <s v="60GB Monthly Broadband Plan"/>
    <s v=" GHC 139 "/>
    <s v=" NGN 14,500 "/>
    <n v="12"/>
    <n v="174000"/>
    <s v="GHC 1,670"/>
    <x v="3"/>
    <n v="21.56"/>
    <x v="0"/>
    <s v="No"/>
    <m/>
  </r>
  <r>
    <s v="CUST0037"/>
    <x v="374"/>
    <s v="3/25/2025"/>
    <x v="2"/>
    <n v="21"/>
    <x v="17"/>
    <x v="0"/>
    <s v="Female"/>
    <n v="1"/>
    <s v="Poor"/>
    <n v="43"/>
    <s v="165GB Monthly Plan"/>
    <s v=" GHC 336 "/>
    <s v=" NGN 35,000 "/>
    <n v="14"/>
    <n v="490000"/>
    <s v="GHC 4,704"/>
    <x v="3"/>
    <n v="141.61000000000001"/>
    <x v="3"/>
    <s v="No"/>
    <m/>
  </r>
  <r>
    <s v="CUST0039"/>
    <x v="375"/>
    <s v="3/25/2025"/>
    <x v="2"/>
    <n v="64"/>
    <x v="34"/>
    <x v="3"/>
    <s v="Male"/>
    <n v="2"/>
    <s v="Fair"/>
    <n v="32"/>
    <s v="120GB Monthly Broadband Plan"/>
    <s v=" GHC 230 "/>
    <s v=" NGN 24,000 "/>
    <n v="9"/>
    <n v="216000"/>
    <s v="GHC 2,074"/>
    <x v="1"/>
    <n v="176.12"/>
    <x v="1"/>
    <s v="No"/>
    <m/>
  </r>
  <r>
    <s v="CUST0039"/>
    <x v="375"/>
    <s v="3/25/2025"/>
    <x v="2"/>
    <n v="64"/>
    <x v="34"/>
    <x v="2"/>
    <s v="Male"/>
    <n v="2"/>
    <s v="Fair"/>
    <n v="32"/>
    <s v="65GB Monthly Plan"/>
    <s v=" GHC 154 "/>
    <s v=" NGN 16,000 "/>
    <n v="7"/>
    <n v="112000"/>
    <s v="GHC 1,075"/>
    <x v="1"/>
    <n v="103.57"/>
    <x v="3"/>
    <s v="No"/>
    <m/>
  </r>
  <r>
    <s v="CUST0041"/>
    <x v="376"/>
    <s v="3/25/2025"/>
    <x v="2"/>
    <n v="76"/>
    <x v="19"/>
    <x v="3"/>
    <s v="Female"/>
    <n v="3"/>
    <s v="Good"/>
    <n v="28"/>
    <s v="60GB Monthly Broadband Plan"/>
    <s v=" GHC 139 "/>
    <s v=" NGN 14,500 "/>
    <n v="7"/>
    <n v="101500"/>
    <s v="GHC 974"/>
    <x v="1"/>
    <n v="24.57"/>
    <x v="0"/>
    <s v="No"/>
    <m/>
  </r>
  <r>
    <s v="CUST0041"/>
    <x v="376"/>
    <s v="3/25/2025"/>
    <x v="2"/>
    <n v="76"/>
    <x v="19"/>
    <x v="2"/>
    <s v="Female"/>
    <n v="3"/>
    <s v="Good"/>
    <n v="28"/>
    <s v="25GB Monthly Plan"/>
    <s v=" GHC 86 "/>
    <s v=" NGN 9,000 "/>
    <n v="18"/>
    <n v="162000"/>
    <s v="GHC 1,555"/>
    <x v="1"/>
    <n v="24.35"/>
    <x v="0"/>
    <s v="No"/>
    <m/>
  </r>
  <r>
    <s v="CUST0042"/>
    <x v="377"/>
    <s v="3/25/2025"/>
    <x v="2"/>
    <n v="40"/>
    <x v="18"/>
    <x v="0"/>
    <s v="Female"/>
    <n v="1"/>
    <s v="Poor"/>
    <n v="18"/>
    <s v="10GB+10mins Monthly Plan"/>
    <s v=" GHC 43 "/>
    <s v=" NGN 4,500 "/>
    <n v="18"/>
    <n v="81000"/>
    <s v="GHC 778"/>
    <x v="4"/>
    <n v="60.8"/>
    <x v="2"/>
    <s v="No"/>
    <m/>
  </r>
  <r>
    <s v="CUST0042"/>
    <x v="377"/>
    <s v="3/25/2025"/>
    <x v="2"/>
    <n v="40"/>
    <x v="18"/>
    <x v="2"/>
    <s v="Female"/>
    <n v="1"/>
    <s v="Poor"/>
    <n v="18"/>
    <s v="1.5GB 2-Day Plan"/>
    <s v=" GHC 6 "/>
    <s v=" NGN 600 "/>
    <n v="2"/>
    <n v="1200"/>
    <s v="GHC 12"/>
    <x v="4"/>
    <n v="55.23"/>
    <x v="2"/>
    <s v="No"/>
    <m/>
  </r>
  <r>
    <s v="CUST0044"/>
    <x v="378"/>
    <s v="3/25/2025"/>
    <x v="2"/>
    <n v="25"/>
    <x v="1"/>
    <x v="2"/>
    <s v="Male"/>
    <n v="1"/>
    <s v="Poor"/>
    <n v="10"/>
    <s v="500MB Daily Plan"/>
    <s v=" GHC 3 "/>
    <s v=" NGN 350 "/>
    <n v="13"/>
    <n v="4550"/>
    <s v="GHC 44"/>
    <x v="3"/>
    <n v="155.25"/>
    <x v="1"/>
    <s v="No"/>
    <m/>
  </r>
  <r>
    <s v="CUST0048"/>
    <x v="379"/>
    <s v="3/25/2025"/>
    <x v="2"/>
    <n v="72"/>
    <x v="26"/>
    <x v="2"/>
    <s v="Female"/>
    <n v="4"/>
    <s v="Very Good"/>
    <n v="45"/>
    <s v="2.5GB 2-Day Plan"/>
    <s v=" GHC 9 "/>
    <s v=" NGN 900 "/>
    <n v="11"/>
    <n v="9900"/>
    <s v="GHC 95"/>
    <x v="1"/>
    <n v="177.94"/>
    <x v="1"/>
    <s v="No"/>
    <m/>
  </r>
  <r>
    <s v="CUST0048"/>
    <x v="379"/>
    <s v="3/25/2025"/>
    <x v="2"/>
    <n v="72"/>
    <x v="26"/>
    <x v="0"/>
    <s v="Female"/>
    <n v="4"/>
    <s v="Very Good"/>
    <n v="45"/>
    <s v="25GB Monthly Plan"/>
    <s v=" GHC 86 "/>
    <s v=" NGN 9,000 "/>
    <n v="8"/>
    <n v="72000"/>
    <s v="GHC 691"/>
    <x v="1"/>
    <n v="5.66"/>
    <x v="0"/>
    <s v="No"/>
    <m/>
  </r>
  <r>
    <s v="CUST0048"/>
    <x v="379"/>
    <s v="3/25/2025"/>
    <x v="2"/>
    <n v="72"/>
    <x v="26"/>
    <x v="1"/>
    <s v="Female"/>
    <n v="4"/>
    <s v="Very Good"/>
    <n v="45"/>
    <s v="120GB Monthly Broadband Plan"/>
    <s v=" GHC 230 "/>
    <s v=" NGN 24,000 "/>
    <n v="1"/>
    <n v="24000"/>
    <s v="GHC 230"/>
    <x v="1"/>
    <n v="117.63"/>
    <x v="3"/>
    <s v="No"/>
    <m/>
  </r>
  <r>
    <s v="CUST0051"/>
    <x v="380"/>
    <s v="3/25/2025"/>
    <x v="2"/>
    <n v="68"/>
    <x v="1"/>
    <x v="2"/>
    <s v="Male"/>
    <n v="5"/>
    <s v="Excellent"/>
    <n v="34"/>
    <s v="1GB+1.5mins Daily Plan"/>
    <s v=" GHC 5 "/>
    <s v=" NGN 500 "/>
    <n v="10"/>
    <n v="5000"/>
    <s v="GHC 48"/>
    <x v="1"/>
    <n v="110.07"/>
    <x v="3"/>
    <s v="No"/>
    <m/>
  </r>
  <r>
    <s v="CUST0051"/>
    <x v="380"/>
    <s v="3/25/2025"/>
    <x v="2"/>
    <n v="68"/>
    <x v="1"/>
    <x v="1"/>
    <s v="Male"/>
    <n v="5"/>
    <s v="Excellent"/>
    <n v="34"/>
    <s v="60GB Monthly Broadband Plan"/>
    <s v=" GHC 139 "/>
    <s v=" NGN 14,500 "/>
    <n v="16"/>
    <n v="232000"/>
    <s v="GHC 2,227"/>
    <x v="1"/>
    <n v="176.23"/>
    <x v="1"/>
    <s v="No"/>
    <m/>
  </r>
  <r>
    <s v="CUST0051"/>
    <x v="380"/>
    <s v="3/25/2025"/>
    <x v="2"/>
    <n v="68"/>
    <x v="1"/>
    <x v="3"/>
    <s v="Male"/>
    <n v="5"/>
    <s v="Excellent"/>
    <n v="34"/>
    <s v="150GB FUP Monthly Unlimited"/>
    <s v=" GHC 192 "/>
    <s v=" NGN 20,000 "/>
    <n v="20"/>
    <n v="400000"/>
    <s v="GHC 3,840"/>
    <x v="1"/>
    <n v="6.26"/>
    <x v="0"/>
    <s v="No"/>
    <m/>
  </r>
  <r>
    <s v="CUST0054"/>
    <x v="381"/>
    <s v="3/25/2025"/>
    <x v="2"/>
    <n v="24"/>
    <x v="13"/>
    <x v="2"/>
    <s v="Female"/>
    <n v="1"/>
    <s v="Poor"/>
    <n v="22"/>
    <s v="16.5GB+10mins Monthly Plan"/>
    <s v=" GHC 62 "/>
    <s v=" NGN 6,500 "/>
    <n v="11"/>
    <n v="71500"/>
    <s v="GHC 686"/>
    <x v="3"/>
    <n v="97.13"/>
    <x v="2"/>
    <s v="Yes"/>
    <s v="Costly Data Plans"/>
  </r>
  <r>
    <s v="CUST0054"/>
    <x v="381"/>
    <s v="3/25/2025"/>
    <x v="2"/>
    <n v="24"/>
    <x v="13"/>
    <x v="1"/>
    <s v="Female"/>
    <n v="1"/>
    <s v="Poor"/>
    <n v="22"/>
    <s v="120GB Monthly Broadband Plan"/>
    <s v=" GHC 230 "/>
    <s v=" NGN 24,000 "/>
    <n v="13"/>
    <n v="312000"/>
    <s v="GHC 2,995"/>
    <x v="3"/>
    <n v="152.69"/>
    <x v="1"/>
    <s v="Yes"/>
    <s v="Costly Data Plans"/>
  </r>
  <r>
    <s v="CUST0054"/>
    <x v="381"/>
    <s v="3/25/2025"/>
    <x v="2"/>
    <n v="24"/>
    <x v="13"/>
    <x v="2"/>
    <s v="Female"/>
    <n v="1"/>
    <s v="Poor"/>
    <n v="22"/>
    <s v="165GB Monthly Plan"/>
    <s v=" GHC 336 "/>
    <s v=" NGN 35,000 "/>
    <n v="7"/>
    <n v="245000"/>
    <s v="GHC 2,352"/>
    <x v="3"/>
    <n v="186.6"/>
    <x v="1"/>
    <s v="Yes"/>
    <s v="Costly Data Plans"/>
  </r>
  <r>
    <s v="CUST0055"/>
    <x v="382"/>
    <s v="3/25/2025"/>
    <x v="2"/>
    <n v="65"/>
    <x v="15"/>
    <x v="2"/>
    <s v="Female"/>
    <n v="4"/>
    <s v="Very Good"/>
    <n v="3"/>
    <s v="1.5GB 2-Day Plan"/>
    <s v=" GHC 6 "/>
    <s v=" NGN 600 "/>
    <n v="2"/>
    <n v="1200"/>
    <s v="GHC 12"/>
    <x v="1"/>
    <n v="99.32"/>
    <x v="2"/>
    <s v="No"/>
    <m/>
  </r>
  <r>
    <s v="CUST0055"/>
    <x v="382"/>
    <s v="3/25/2025"/>
    <x v="2"/>
    <n v="65"/>
    <x v="15"/>
    <x v="3"/>
    <s v="Female"/>
    <n v="4"/>
    <s v="Very Good"/>
    <n v="3"/>
    <s v="300GB FUP Monthly Unlimited"/>
    <s v=" GHC 288 "/>
    <s v=" NGN 30,000 "/>
    <n v="19"/>
    <n v="570000"/>
    <s v="GHC 5,472"/>
    <x v="1"/>
    <n v="100.71"/>
    <x v="3"/>
    <s v="No"/>
    <m/>
  </r>
  <r>
    <s v="CUST0058"/>
    <x v="383"/>
    <s v="3/25/2025"/>
    <x v="2"/>
    <n v="28"/>
    <x v="11"/>
    <x v="3"/>
    <s v="Male"/>
    <n v="1"/>
    <s v="Poor"/>
    <n v="45"/>
    <s v="200GB Monthly Broadband Plan"/>
    <s v=" GHC 240 "/>
    <s v=" NGN 25,000 "/>
    <n v="5"/>
    <n v="125000"/>
    <s v="GHC 1,200"/>
    <x v="0"/>
    <n v="75.28"/>
    <x v="2"/>
    <s v="Yes"/>
    <s v="Better Offers from Competitors"/>
  </r>
  <r>
    <s v="CUST0060"/>
    <x v="384"/>
    <s v="3/25/2025"/>
    <x v="2"/>
    <n v="25"/>
    <x v="11"/>
    <x v="3"/>
    <s v="Female"/>
    <n v="4"/>
    <s v="Very Good"/>
    <n v="38"/>
    <s v="450GB 3-Month Broadband Plan"/>
    <s v=" GHC 720 "/>
    <s v=" NGN 75,000 "/>
    <n v="4"/>
    <n v="300000"/>
    <s v="GHC 2,880"/>
    <x v="3"/>
    <n v="170.74"/>
    <x v="1"/>
    <s v="No"/>
    <m/>
  </r>
  <r>
    <s v="CUST0060"/>
    <x v="384"/>
    <s v="3/25/2025"/>
    <x v="2"/>
    <n v="25"/>
    <x v="11"/>
    <x v="1"/>
    <s v="Female"/>
    <n v="4"/>
    <s v="Very Good"/>
    <n v="38"/>
    <s v="150GB FUP Monthly Unlimited"/>
    <s v=" GHC 192 "/>
    <s v=" NGN 20,000 "/>
    <n v="12"/>
    <n v="240000"/>
    <s v="GHC 2,304"/>
    <x v="3"/>
    <n v="76.58"/>
    <x v="2"/>
    <s v="No"/>
    <m/>
  </r>
  <r>
    <s v="CUST0062"/>
    <x v="385"/>
    <s v="3/25/2025"/>
    <x v="2"/>
    <n v="21"/>
    <x v="6"/>
    <x v="2"/>
    <s v="Female"/>
    <n v="2"/>
    <s v="Fair"/>
    <n v="3"/>
    <s v="500MB Daily Plan"/>
    <s v=" GHC 3 "/>
    <s v=" NGN 350 "/>
    <n v="18"/>
    <n v="6300"/>
    <s v="GHC 60"/>
    <x v="3"/>
    <n v="26.87"/>
    <x v="0"/>
    <s v="Yes"/>
    <s v="Costly Data Plans"/>
  </r>
  <r>
    <s v="CUST0062"/>
    <x v="385"/>
    <s v="3/25/2025"/>
    <x v="2"/>
    <n v="21"/>
    <x v="6"/>
    <x v="1"/>
    <s v="Female"/>
    <n v="2"/>
    <s v="Fair"/>
    <n v="3"/>
    <s v="300GB FUP Monthly Unlimited"/>
    <s v=" GHC 288 "/>
    <s v=" NGN 30,000 "/>
    <n v="9"/>
    <n v="270000"/>
    <s v="GHC 2,592"/>
    <x v="3"/>
    <n v="106.41"/>
    <x v="3"/>
    <s v="Yes"/>
    <s v="Costly Data Plans"/>
  </r>
  <r>
    <s v="CUST0063"/>
    <x v="386"/>
    <s v="3/25/2025"/>
    <x v="2"/>
    <n v="48"/>
    <x v="28"/>
    <x v="0"/>
    <s v="Female"/>
    <n v="1"/>
    <s v="Poor"/>
    <n v="48"/>
    <s v="10GB+10mins Monthly Plan"/>
    <s v=" GHC 43 "/>
    <s v=" NGN 4,500 "/>
    <n v="13"/>
    <n v="58500"/>
    <s v="GHC 562"/>
    <x v="2"/>
    <n v="172.1"/>
    <x v="1"/>
    <s v="No"/>
    <m/>
  </r>
  <r>
    <s v="CUST0069"/>
    <x v="387"/>
    <s v="3/25/2025"/>
    <x v="2"/>
    <n v="51"/>
    <x v="10"/>
    <x v="0"/>
    <s v="Male"/>
    <n v="2"/>
    <s v="Fair"/>
    <n v="35"/>
    <s v="65GB Monthly Plan"/>
    <s v=" GHC 154 "/>
    <s v=" NGN 16,000 "/>
    <n v="8"/>
    <n v="128000"/>
    <s v="GHC 1,229"/>
    <x v="2"/>
    <n v="71.97"/>
    <x v="2"/>
    <s v="Yes"/>
    <s v="Better Offers from Competitors"/>
  </r>
  <r>
    <s v="CUST0071"/>
    <x v="388"/>
    <s v="3/25/2025"/>
    <x v="2"/>
    <n v="80"/>
    <x v="15"/>
    <x v="1"/>
    <s v="Male"/>
    <n v="4"/>
    <s v="Very Good"/>
    <n v="47"/>
    <s v="60GB Monthly Broadband Plan"/>
    <s v=" GHC 139 "/>
    <s v=" NGN 14,500 "/>
    <n v="14"/>
    <n v="203000"/>
    <s v="GHC 1,949"/>
    <x v="1"/>
    <n v="169.54"/>
    <x v="1"/>
    <s v="No"/>
    <m/>
  </r>
  <r>
    <s v="CUST0077"/>
    <x v="389"/>
    <s v="3/25/2025"/>
    <x v="2"/>
    <n v="43"/>
    <x v="31"/>
    <x v="3"/>
    <s v="Female"/>
    <n v="2"/>
    <s v="Fair"/>
    <n v="30"/>
    <s v="30GB Monthly Broadband Plan"/>
    <s v=" GHC 86 "/>
    <s v=" NGN 9,000 "/>
    <n v="20"/>
    <n v="180000"/>
    <s v="GHC 1,728"/>
    <x v="4"/>
    <n v="31.54"/>
    <x v="0"/>
    <s v="No"/>
    <m/>
  </r>
  <r>
    <s v="CUST0077"/>
    <x v="389"/>
    <s v="3/25/2025"/>
    <x v="2"/>
    <n v="43"/>
    <x v="31"/>
    <x v="2"/>
    <s v="Female"/>
    <n v="2"/>
    <s v="Fair"/>
    <n v="30"/>
    <s v="2.5GB 2-Day Plan"/>
    <s v=" GHC 9 "/>
    <s v=" NGN 900 "/>
    <n v="9"/>
    <n v="8100"/>
    <s v="GHC 78"/>
    <x v="4"/>
    <n v="134.96"/>
    <x v="3"/>
    <s v="No"/>
    <m/>
  </r>
  <r>
    <s v="CUST0077"/>
    <x v="389"/>
    <s v="3/25/2025"/>
    <x v="2"/>
    <n v="43"/>
    <x v="31"/>
    <x v="1"/>
    <s v="Female"/>
    <n v="2"/>
    <s v="Fair"/>
    <n v="30"/>
    <s v="60GB Monthly Broadband Plan"/>
    <s v=" GHC 139 "/>
    <s v=" NGN 14,500 "/>
    <n v="16"/>
    <n v="232000"/>
    <s v="GHC 2,227"/>
    <x v="4"/>
    <n v="132.56"/>
    <x v="3"/>
    <s v="No"/>
    <m/>
  </r>
  <r>
    <s v="CUST0083"/>
    <x v="390"/>
    <s v="3/25/2025"/>
    <x v="2"/>
    <n v="79"/>
    <x v="12"/>
    <x v="2"/>
    <s v="Female"/>
    <n v="3"/>
    <s v="Good"/>
    <n v="44"/>
    <s v="1GB+1.5mins Daily Plan"/>
    <s v=" GHC 5 "/>
    <s v=" NGN 500 "/>
    <n v="19"/>
    <n v="9500"/>
    <s v="GHC 91"/>
    <x v="1"/>
    <n v="159.37"/>
    <x v="1"/>
    <s v="Yes"/>
    <s v="Poor Network"/>
  </r>
  <r>
    <s v="CUST0083"/>
    <x v="390"/>
    <s v="3/25/2025"/>
    <x v="2"/>
    <n v="79"/>
    <x v="12"/>
    <x v="3"/>
    <s v="Female"/>
    <n v="3"/>
    <s v="Good"/>
    <n v="44"/>
    <s v="30GB Monthly Broadband Plan"/>
    <s v=" GHC 86 "/>
    <s v=" NGN 9,000 "/>
    <n v="3"/>
    <n v="27000"/>
    <s v="GHC 259"/>
    <x v="1"/>
    <n v="70.709999999999994"/>
    <x v="2"/>
    <s v="Yes"/>
    <s v="Poor Network"/>
  </r>
  <r>
    <s v="CUST0084"/>
    <x v="391"/>
    <s v="3/25/2025"/>
    <x v="2"/>
    <n v="75"/>
    <x v="11"/>
    <x v="2"/>
    <s v="Male"/>
    <n v="3"/>
    <s v="Good"/>
    <n v="4"/>
    <s v="12.5GB Monthly Plan"/>
    <s v=" GHC 53 "/>
    <s v=" NGN 5,500 "/>
    <n v="2"/>
    <n v="11000"/>
    <s v="GHC 106"/>
    <x v="1"/>
    <n v="116.28"/>
    <x v="3"/>
    <s v="Yes"/>
    <s v="Better Offers from Competitors"/>
  </r>
  <r>
    <s v="CUST0088"/>
    <x v="392"/>
    <s v="3/25/2025"/>
    <x v="2"/>
    <n v="27"/>
    <x v="0"/>
    <x v="2"/>
    <s v="Female"/>
    <n v="3"/>
    <s v="Good"/>
    <n v="2"/>
    <s v="500MB Daily Plan"/>
    <s v=" GHC 3 "/>
    <s v=" NGN 350 "/>
    <n v="5"/>
    <n v="1750"/>
    <s v="GHC 17"/>
    <x v="0"/>
    <n v="200"/>
    <x v="1"/>
    <s v="Yes"/>
    <s v="Poor Customer Service"/>
  </r>
  <r>
    <s v="CUST0088"/>
    <x v="392"/>
    <s v="3/25/2025"/>
    <x v="2"/>
    <n v="27"/>
    <x v="0"/>
    <x v="1"/>
    <s v="Female"/>
    <n v="3"/>
    <s v="Good"/>
    <n v="2"/>
    <s v="30GB Monthly Broadband Plan"/>
    <s v=" GHC 86 "/>
    <s v=" NGN 9,000 "/>
    <n v="4"/>
    <n v="36000"/>
    <s v="GHC 346"/>
    <x v="0"/>
    <n v="59.51"/>
    <x v="2"/>
    <s v="Yes"/>
    <s v="Poor Customer Service"/>
  </r>
  <r>
    <s v="CUST0090"/>
    <x v="393"/>
    <s v="3/25/2025"/>
    <x v="2"/>
    <n v="40"/>
    <x v="2"/>
    <x v="2"/>
    <s v="Female"/>
    <n v="4"/>
    <s v="Very Good"/>
    <n v="30"/>
    <s v="10GB+10mins Monthly Plan"/>
    <s v=" GHC 43 "/>
    <s v=" NGN 4,500 "/>
    <n v="2"/>
    <n v="9000"/>
    <s v="GHC 86"/>
    <x v="4"/>
    <n v="174.66"/>
    <x v="1"/>
    <s v="No"/>
    <m/>
  </r>
  <r>
    <s v="CUST0090"/>
    <x v="393"/>
    <s v="3/25/2025"/>
    <x v="2"/>
    <n v="40"/>
    <x v="2"/>
    <x v="1"/>
    <s v="Female"/>
    <n v="4"/>
    <s v="Very Good"/>
    <n v="30"/>
    <s v="60GB Monthly Broadband Plan"/>
    <s v=" GHC 139 "/>
    <s v=" NGN 14,500 "/>
    <n v="18"/>
    <n v="261000"/>
    <s v="GHC 2,506"/>
    <x v="4"/>
    <n v="174.89"/>
    <x v="1"/>
    <s v="No"/>
    <m/>
  </r>
  <r>
    <s v="CUST0096"/>
    <x v="394"/>
    <s v="3/25/2025"/>
    <x v="2"/>
    <n v="33"/>
    <x v="4"/>
    <x v="2"/>
    <s v="Female"/>
    <n v="2"/>
    <s v="Fair"/>
    <n v="35"/>
    <s v="1.5GB 2-Day Plan"/>
    <s v=" GHC 6 "/>
    <s v=" NGN 600 "/>
    <n v="3"/>
    <n v="1800"/>
    <s v="GHC 17"/>
    <x v="0"/>
    <n v="162.38999999999999"/>
    <x v="1"/>
    <s v="No"/>
    <m/>
  </r>
  <r>
    <s v="CUST0096"/>
    <x v="394"/>
    <s v="3/25/2025"/>
    <x v="2"/>
    <n v="33"/>
    <x v="4"/>
    <x v="3"/>
    <s v="Female"/>
    <n v="2"/>
    <s v="Fair"/>
    <n v="35"/>
    <s v="1.5TB Yearly Broadband Plan"/>
    <s v=" GHC 1,440 "/>
    <s v=" NGN 150,000 "/>
    <n v="7"/>
    <n v="1050000"/>
    <s v="GHC 10,080"/>
    <x v="0"/>
    <n v="7.88"/>
    <x v="0"/>
    <s v="No"/>
    <m/>
  </r>
  <r>
    <s v="CUST0096"/>
    <x v="394"/>
    <s v="3/25/2025"/>
    <x v="2"/>
    <n v="33"/>
    <x v="4"/>
    <x v="0"/>
    <s v="Female"/>
    <n v="2"/>
    <s v="Fair"/>
    <n v="35"/>
    <s v="65GB Monthly Plan"/>
    <s v=" GHC 154 "/>
    <s v=" NGN 16,000 "/>
    <n v="2"/>
    <n v="32000"/>
    <s v="GHC 307"/>
    <x v="0"/>
    <n v="158.33000000000001"/>
    <x v="1"/>
    <s v="No"/>
    <m/>
  </r>
  <r>
    <s v="CUST0099"/>
    <x v="395"/>
    <s v="3/25/2025"/>
    <x v="2"/>
    <n v="26"/>
    <x v="0"/>
    <x v="3"/>
    <s v="Male"/>
    <n v="3"/>
    <s v="Good"/>
    <n v="35"/>
    <s v="450GB 3-Month Broadband Plan"/>
    <s v=" GHC 720 "/>
    <s v=" NGN 75,000 "/>
    <n v="15"/>
    <n v="1125000"/>
    <s v="GHC 10,800"/>
    <x v="0"/>
    <n v="33.75"/>
    <x v="0"/>
    <s v="Yes"/>
    <s v="Costly Data Plans"/>
  </r>
  <r>
    <s v="CUST0099"/>
    <x v="395"/>
    <s v="3/25/2025"/>
    <x v="2"/>
    <n v="26"/>
    <x v="0"/>
    <x v="0"/>
    <s v="Male"/>
    <n v="3"/>
    <s v="Good"/>
    <n v="35"/>
    <s v="25GB Monthly Plan"/>
    <s v=" GHC 86 "/>
    <s v=" NGN 9,000 "/>
    <n v="12"/>
    <n v="108000"/>
    <s v="GHC 1,037"/>
    <x v="0"/>
    <n v="89.7"/>
    <x v="2"/>
    <s v="Yes"/>
    <s v="Costly Data Plans"/>
  </r>
  <r>
    <s v="CUST0099"/>
    <x v="395"/>
    <s v="3/25/2025"/>
    <x v="2"/>
    <n v="26"/>
    <x v="0"/>
    <x v="2"/>
    <s v="Male"/>
    <n v="3"/>
    <s v="Good"/>
    <n v="35"/>
    <s v="20GB Monthly Plan"/>
    <s v=" GHC 72 "/>
    <s v=" NGN 7,500 "/>
    <n v="2"/>
    <n v="15000"/>
    <s v="GHC 144"/>
    <x v="0"/>
    <n v="55.27"/>
    <x v="2"/>
    <s v="Yes"/>
    <s v="Costly Data Plans"/>
  </r>
  <r>
    <s v="CUST0102"/>
    <x v="396"/>
    <s v="3/25/2025"/>
    <x v="2"/>
    <n v="49"/>
    <x v="14"/>
    <x v="2"/>
    <s v="Female"/>
    <n v="4"/>
    <s v="Very Good"/>
    <n v="14"/>
    <s v="1.5GB 2-Day Plan"/>
    <s v=" GHC 6 "/>
    <s v=" NGN 600 "/>
    <n v="15"/>
    <n v="9000"/>
    <s v="GHC 86"/>
    <x v="2"/>
    <n v="179.79"/>
    <x v="1"/>
    <s v="Yes"/>
    <s v="Poor Customer Service"/>
  </r>
  <r>
    <s v="CUST0103"/>
    <x v="397"/>
    <s v="3/25/2025"/>
    <x v="2"/>
    <n v="56"/>
    <x v="17"/>
    <x v="0"/>
    <s v="Male"/>
    <n v="3"/>
    <s v="Good"/>
    <n v="36"/>
    <s v="65GB Monthly Plan"/>
    <s v=" GHC 154 "/>
    <s v=" NGN 16,000 "/>
    <n v="5"/>
    <n v="80000"/>
    <s v="GHC 768"/>
    <x v="1"/>
    <n v="197.03"/>
    <x v="1"/>
    <s v="No"/>
    <m/>
  </r>
  <r>
    <s v="CUST0103"/>
    <x v="397"/>
    <s v="3/25/2025"/>
    <x v="2"/>
    <n v="56"/>
    <x v="17"/>
    <x v="2"/>
    <s v="Male"/>
    <n v="3"/>
    <s v="Good"/>
    <n v="36"/>
    <s v="500MB Daily Plan"/>
    <s v=" GHC 3 "/>
    <s v=" NGN 350 "/>
    <n v="1"/>
    <n v="350"/>
    <s v="GHC 3"/>
    <x v="1"/>
    <n v="158.18"/>
    <x v="1"/>
    <s v="No"/>
    <m/>
  </r>
  <r>
    <s v="CUST0103"/>
    <x v="397"/>
    <s v="3/25/2025"/>
    <x v="2"/>
    <n v="56"/>
    <x v="17"/>
    <x v="1"/>
    <s v="Male"/>
    <n v="3"/>
    <s v="Good"/>
    <n v="36"/>
    <s v="300GB FUP Monthly Unlimited"/>
    <s v=" GHC 288 "/>
    <s v=" NGN 30,000 "/>
    <n v="12"/>
    <n v="360000"/>
    <s v="GHC 3,456"/>
    <x v="1"/>
    <n v="111.03"/>
    <x v="3"/>
    <s v="No"/>
    <m/>
  </r>
  <r>
    <s v="CUST0106"/>
    <x v="398"/>
    <s v="3/25/2025"/>
    <x v="2"/>
    <n v="26"/>
    <x v="14"/>
    <x v="1"/>
    <s v="Male"/>
    <n v="2"/>
    <s v="Fair"/>
    <n v="41"/>
    <s v="120GB Monthly Broadband Plan"/>
    <s v=" GHC 230 "/>
    <s v=" NGN 24,000 "/>
    <n v="5"/>
    <n v="120000"/>
    <s v="GHC 1,152"/>
    <x v="0"/>
    <n v="188.35"/>
    <x v="1"/>
    <s v="No"/>
    <m/>
  </r>
  <r>
    <s v="CUST0106"/>
    <x v="398"/>
    <s v="3/25/2025"/>
    <x v="2"/>
    <n v="26"/>
    <x v="14"/>
    <x v="3"/>
    <s v="Male"/>
    <n v="2"/>
    <s v="Fair"/>
    <n v="41"/>
    <s v="300GB FUP Monthly Unlimited"/>
    <s v=" GHC 288 "/>
    <s v=" NGN 30,000 "/>
    <n v="20"/>
    <n v="600000"/>
    <s v="GHC 5,760"/>
    <x v="0"/>
    <n v="131.91999999999999"/>
    <x v="3"/>
    <s v="No"/>
    <m/>
  </r>
  <r>
    <s v="CUST0106"/>
    <x v="398"/>
    <s v="3/25/2025"/>
    <x v="2"/>
    <n v="26"/>
    <x v="14"/>
    <x v="2"/>
    <s v="Male"/>
    <n v="2"/>
    <s v="Fair"/>
    <n v="41"/>
    <s v="7GB Monthly Plan"/>
    <s v=" GHC 34 "/>
    <s v=" NGN 3,500 "/>
    <n v="19"/>
    <n v="66500"/>
    <s v="GHC 638"/>
    <x v="0"/>
    <n v="168.58"/>
    <x v="1"/>
    <s v="No"/>
    <m/>
  </r>
  <r>
    <s v="CUST0107"/>
    <x v="399"/>
    <s v="3/25/2025"/>
    <x v="2"/>
    <n v="19"/>
    <x v="25"/>
    <x v="0"/>
    <s v="Male"/>
    <n v="2"/>
    <s v="Fair"/>
    <n v="42"/>
    <s v="10GB+10mins Monthly Plan"/>
    <s v=" GHC 43 "/>
    <s v=" NGN 4,500 "/>
    <n v="10"/>
    <n v="45000"/>
    <s v="GHC 432"/>
    <x v="3"/>
    <n v="128.56"/>
    <x v="3"/>
    <s v="No"/>
    <m/>
  </r>
  <r>
    <s v="CUST0110"/>
    <x v="400"/>
    <s v="3/25/2025"/>
    <x v="2"/>
    <n v="47"/>
    <x v="23"/>
    <x v="2"/>
    <s v="Female"/>
    <n v="2"/>
    <s v="Fair"/>
    <n v="60"/>
    <s v="1GB+1.5mins Daily Plan"/>
    <s v=" GHC 5 "/>
    <s v=" NGN 500 "/>
    <n v="3"/>
    <n v="1500"/>
    <s v="GHC 14"/>
    <x v="2"/>
    <n v="99.73"/>
    <x v="2"/>
    <s v="No"/>
    <m/>
  </r>
  <r>
    <s v="CUST0110"/>
    <x v="400"/>
    <s v="3/25/2025"/>
    <x v="2"/>
    <n v="47"/>
    <x v="23"/>
    <x v="0"/>
    <s v="Female"/>
    <n v="2"/>
    <s v="Fair"/>
    <n v="60"/>
    <s v="165GB Monthly Plan"/>
    <s v=" GHC 336 "/>
    <s v=" NGN 35,000 "/>
    <n v="8"/>
    <n v="280000"/>
    <s v="GHC 2,688"/>
    <x v="2"/>
    <n v="101.34"/>
    <x v="3"/>
    <s v="No"/>
    <m/>
  </r>
  <r>
    <s v="CUST0113"/>
    <x v="401"/>
    <s v="3/25/2025"/>
    <x v="2"/>
    <n v="21"/>
    <x v="4"/>
    <x v="0"/>
    <s v="Male"/>
    <n v="4"/>
    <s v="Very Good"/>
    <n v="9"/>
    <s v="25GB Monthly Plan"/>
    <s v=" GHC 86 "/>
    <s v=" NGN 9,000 "/>
    <n v="11"/>
    <n v="99000"/>
    <s v="GHC 950"/>
    <x v="3"/>
    <n v="186.31"/>
    <x v="1"/>
    <s v="No"/>
    <m/>
  </r>
  <r>
    <s v="CUST0116"/>
    <x v="402"/>
    <s v="3/25/2025"/>
    <x v="2"/>
    <n v="30"/>
    <x v="29"/>
    <x v="2"/>
    <s v="Male"/>
    <n v="4"/>
    <s v="Very Good"/>
    <n v="29"/>
    <s v="16.5GB+10mins Monthly Plan"/>
    <s v=" GHC 62 "/>
    <s v=" NGN 6,500 "/>
    <n v="16"/>
    <n v="104000"/>
    <s v="GHC 998"/>
    <x v="0"/>
    <n v="155.11000000000001"/>
    <x v="1"/>
    <s v="Yes"/>
    <s v="High Call Tarriffs"/>
  </r>
  <r>
    <s v="CUST0117"/>
    <x v="403"/>
    <s v="3/25/2025"/>
    <x v="2"/>
    <n v="33"/>
    <x v="19"/>
    <x v="0"/>
    <s v="Male"/>
    <n v="4"/>
    <s v="Very Good"/>
    <n v="36"/>
    <s v="25GB Monthly Plan"/>
    <s v=" GHC 86 "/>
    <s v=" NGN 9,000 "/>
    <n v="9"/>
    <n v="81000"/>
    <s v="GHC 778"/>
    <x v="0"/>
    <n v="109.48"/>
    <x v="3"/>
    <s v="No"/>
    <m/>
  </r>
  <r>
    <s v="CUST0117"/>
    <x v="403"/>
    <s v="3/25/2025"/>
    <x v="2"/>
    <n v="33"/>
    <x v="19"/>
    <x v="2"/>
    <s v="Male"/>
    <n v="4"/>
    <s v="Very Good"/>
    <n v="36"/>
    <s v="12.5GB Monthly Plan"/>
    <s v=" GHC 53 "/>
    <s v=" NGN 5,500 "/>
    <n v="8"/>
    <n v="44000"/>
    <s v="GHC 422"/>
    <x v="0"/>
    <n v="38.86"/>
    <x v="0"/>
    <s v="No"/>
    <m/>
  </r>
  <r>
    <s v="CUST0118"/>
    <x v="404"/>
    <s v="3/25/2025"/>
    <x v="2"/>
    <n v="54"/>
    <x v="15"/>
    <x v="3"/>
    <s v="Female"/>
    <n v="2"/>
    <s v="Fair"/>
    <n v="50"/>
    <s v="200GB Monthly Broadband Plan"/>
    <s v=" GHC 240 "/>
    <s v=" NGN 25,000 "/>
    <n v="9"/>
    <n v="225000"/>
    <s v="GHC 2,160"/>
    <x v="2"/>
    <n v="112.32"/>
    <x v="3"/>
    <s v="No"/>
    <m/>
  </r>
  <r>
    <s v="CUST0118"/>
    <x v="404"/>
    <s v="3/25/2025"/>
    <x v="2"/>
    <n v="54"/>
    <x v="15"/>
    <x v="0"/>
    <s v="Female"/>
    <n v="2"/>
    <s v="Fair"/>
    <n v="50"/>
    <s v="25GB Monthly Plan"/>
    <s v=" GHC 86 "/>
    <s v=" NGN 9,000 "/>
    <n v="18"/>
    <n v="162000"/>
    <s v="GHC 1,555"/>
    <x v="2"/>
    <n v="24.81"/>
    <x v="0"/>
    <s v="No"/>
    <m/>
  </r>
  <r>
    <s v="CUST0120"/>
    <x v="405"/>
    <s v="3/25/2025"/>
    <x v="2"/>
    <n v="41"/>
    <x v="32"/>
    <x v="0"/>
    <s v="Female"/>
    <n v="2"/>
    <s v="Fair"/>
    <n v="60"/>
    <s v="10GB+10mins Monthly Plan"/>
    <s v=" GHC 43 "/>
    <s v=" NGN 4,500 "/>
    <n v="2"/>
    <n v="9000"/>
    <s v="GHC 86"/>
    <x v="4"/>
    <n v="127.77"/>
    <x v="3"/>
    <s v="Yes"/>
    <s v="High Call Tarriffs"/>
  </r>
  <r>
    <s v="CUST0120"/>
    <x v="405"/>
    <s v="3/25/2025"/>
    <x v="2"/>
    <n v="41"/>
    <x v="32"/>
    <x v="1"/>
    <s v="Female"/>
    <n v="2"/>
    <s v="Fair"/>
    <n v="60"/>
    <s v="30GB Monthly Broadband Plan"/>
    <s v=" GHC 86 "/>
    <s v=" NGN 9,000 "/>
    <n v="16"/>
    <n v="144000"/>
    <s v="GHC 1,382"/>
    <x v="4"/>
    <n v="82.95"/>
    <x v="2"/>
    <s v="Yes"/>
    <s v="High Call Tarriffs"/>
  </r>
  <r>
    <s v="CUST0120"/>
    <x v="405"/>
    <s v="3/25/2025"/>
    <x v="2"/>
    <n v="41"/>
    <x v="32"/>
    <x v="3"/>
    <s v="Female"/>
    <n v="2"/>
    <s v="Fair"/>
    <n v="60"/>
    <s v="150GB FUP Monthly Unlimited"/>
    <s v=" GHC 192 "/>
    <s v=" NGN 20,000 "/>
    <n v="5"/>
    <n v="100000"/>
    <s v="GHC 960"/>
    <x v="4"/>
    <n v="136.4"/>
    <x v="3"/>
    <s v="Yes"/>
    <s v="High Call Tarriffs"/>
  </r>
  <r>
    <s v="CUST0122"/>
    <x v="406"/>
    <s v="3/25/2025"/>
    <x v="2"/>
    <n v="39"/>
    <x v="27"/>
    <x v="3"/>
    <s v="Male"/>
    <n v="5"/>
    <s v="Excellent"/>
    <n v="1"/>
    <s v="1.5TB Yearly Broadband Plan"/>
    <s v=" GHC 1,440 "/>
    <s v=" NGN 150,000 "/>
    <n v="5"/>
    <n v="750000"/>
    <s v="GHC 7,200"/>
    <x v="4"/>
    <n v="177.91"/>
    <x v="1"/>
    <s v="No"/>
    <m/>
  </r>
  <r>
    <s v="CUST0122"/>
    <x v="406"/>
    <s v="3/25/2025"/>
    <x v="2"/>
    <n v="39"/>
    <x v="27"/>
    <x v="0"/>
    <s v="Male"/>
    <n v="5"/>
    <s v="Excellent"/>
    <n v="1"/>
    <s v="165GB Monthly Plan"/>
    <s v=" GHC 336 "/>
    <s v=" NGN 35,000 "/>
    <n v="4"/>
    <n v="140000"/>
    <s v="GHC 1,344"/>
    <x v="4"/>
    <n v="54.93"/>
    <x v="2"/>
    <s v="No"/>
    <m/>
  </r>
  <r>
    <s v="CUST0128"/>
    <x v="407"/>
    <s v="3/25/2025"/>
    <x v="2"/>
    <n v="75"/>
    <x v="6"/>
    <x v="1"/>
    <s v="Male"/>
    <n v="1"/>
    <s v="Poor"/>
    <n v="26"/>
    <s v="300GB FUP Monthly Unlimited"/>
    <s v=" GHC 288 "/>
    <s v=" NGN 30,000 "/>
    <n v="18"/>
    <n v="540000"/>
    <s v="GHC 5,184"/>
    <x v="1"/>
    <n v="140.22999999999999"/>
    <x v="3"/>
    <s v="No"/>
    <m/>
  </r>
  <r>
    <s v="CUST0128"/>
    <x v="407"/>
    <s v="3/25/2025"/>
    <x v="2"/>
    <n v="75"/>
    <x v="6"/>
    <x v="2"/>
    <s v="Male"/>
    <n v="1"/>
    <s v="Poor"/>
    <n v="26"/>
    <s v="2.5GB 2-Day Plan"/>
    <s v=" GHC 9 "/>
    <s v=" NGN 900 "/>
    <n v="3"/>
    <n v="2700"/>
    <s v="GHC 26"/>
    <x v="1"/>
    <n v="186.95"/>
    <x v="1"/>
    <s v="No"/>
    <m/>
  </r>
  <r>
    <s v="CUST0128"/>
    <x v="407"/>
    <s v="3/25/2025"/>
    <x v="2"/>
    <n v="75"/>
    <x v="6"/>
    <x v="2"/>
    <s v="Male"/>
    <n v="1"/>
    <s v="Poor"/>
    <n v="26"/>
    <s v="165GB Monthly Plan"/>
    <s v=" GHC 336 "/>
    <s v=" NGN 35,000 "/>
    <n v="14"/>
    <n v="490000"/>
    <s v="GHC 4,704"/>
    <x v="1"/>
    <n v="6.83"/>
    <x v="0"/>
    <s v="No"/>
    <m/>
  </r>
  <r>
    <s v="CUST0139"/>
    <x v="408"/>
    <s v="3/25/2025"/>
    <x v="2"/>
    <n v="78"/>
    <x v="7"/>
    <x v="0"/>
    <s v="Female"/>
    <n v="2"/>
    <s v="Fair"/>
    <n v="11"/>
    <s v="65GB Monthly Plan"/>
    <s v=" GHC 154 "/>
    <s v=" NGN 16,000 "/>
    <n v="3"/>
    <n v="48000"/>
    <s v="GHC 461"/>
    <x v="1"/>
    <n v="105.03"/>
    <x v="3"/>
    <s v="Yes"/>
    <s v="Relocation"/>
  </r>
  <r>
    <s v="CUST0139"/>
    <x v="408"/>
    <s v="3/25/2025"/>
    <x v="2"/>
    <n v="78"/>
    <x v="7"/>
    <x v="3"/>
    <s v="Female"/>
    <n v="2"/>
    <s v="Fair"/>
    <n v="11"/>
    <s v="30GB Monthly Broadband Plan"/>
    <s v=" GHC 86 "/>
    <s v=" NGN 9,000 "/>
    <n v="14"/>
    <n v="126000"/>
    <s v="GHC 1,210"/>
    <x v="1"/>
    <n v="152.99"/>
    <x v="1"/>
    <s v="Yes"/>
    <s v="Relocation"/>
  </r>
  <r>
    <s v="CUST0141"/>
    <x v="409"/>
    <s v="3/25/2025"/>
    <x v="2"/>
    <n v="17"/>
    <x v="9"/>
    <x v="2"/>
    <s v="Female"/>
    <n v="1"/>
    <s v="Poor"/>
    <n v="35"/>
    <s v="3.2GB 2-Day Plan"/>
    <s v=" GHC 10 "/>
    <s v=" NGN 1,000 "/>
    <n v="8"/>
    <n v="8000"/>
    <s v="GHC 77"/>
    <x v="3"/>
    <n v="105.11"/>
    <x v="3"/>
    <s v="No"/>
    <m/>
  </r>
  <r>
    <s v="CUST0154"/>
    <x v="410"/>
    <s v="3/25/2025"/>
    <x v="2"/>
    <n v="26"/>
    <x v="33"/>
    <x v="2"/>
    <s v="Male"/>
    <n v="2"/>
    <s v="Fair"/>
    <n v="43"/>
    <s v="7GB Monthly Plan"/>
    <s v=" GHC 34 "/>
    <s v=" NGN 3,500 "/>
    <n v="14"/>
    <n v="49000"/>
    <s v="GHC 470"/>
    <x v="0"/>
    <n v="193.16"/>
    <x v="1"/>
    <s v="No"/>
    <m/>
  </r>
  <r>
    <s v="CUST0159"/>
    <x v="411"/>
    <s v="3/25/2025"/>
    <x v="2"/>
    <n v="29"/>
    <x v="32"/>
    <x v="2"/>
    <s v="Male"/>
    <n v="2"/>
    <s v="Fair"/>
    <n v="24"/>
    <s v="7GB Monthly Plan"/>
    <s v=" GHC 34 "/>
    <s v=" NGN 3,500 "/>
    <n v="20"/>
    <n v="70000"/>
    <s v="GHC 672"/>
    <x v="0"/>
    <n v="119.6"/>
    <x v="3"/>
    <s v="No"/>
    <m/>
  </r>
  <r>
    <s v="CUST0159"/>
    <x v="411"/>
    <s v="3/25/2025"/>
    <x v="2"/>
    <n v="29"/>
    <x v="32"/>
    <x v="3"/>
    <s v="Male"/>
    <n v="2"/>
    <s v="Fair"/>
    <n v="24"/>
    <s v="450GB 3-Month Broadband Plan"/>
    <s v=" GHC 720 "/>
    <s v=" NGN 75,000 "/>
    <n v="12"/>
    <n v="900000"/>
    <s v="GHC 8,640"/>
    <x v="0"/>
    <n v="117.61"/>
    <x v="3"/>
    <s v="No"/>
    <m/>
  </r>
  <r>
    <s v="CUST0168"/>
    <x v="412"/>
    <s v="3/25/2025"/>
    <x v="2"/>
    <n v="59"/>
    <x v="16"/>
    <x v="1"/>
    <s v="Female"/>
    <n v="1"/>
    <s v="Poor"/>
    <n v="51"/>
    <s v="150GB FUP Monthly Unlimited"/>
    <s v=" GHC 192 "/>
    <s v=" NGN 20,000 "/>
    <n v="1"/>
    <n v="20000"/>
    <s v="GHC 192"/>
    <x v="1"/>
    <n v="88.54"/>
    <x v="2"/>
    <s v="Yes"/>
    <s v="High Call Tarriffs"/>
  </r>
  <r>
    <s v="CUST0168"/>
    <x v="412"/>
    <s v="3/25/2025"/>
    <x v="2"/>
    <n v="59"/>
    <x v="16"/>
    <x v="2"/>
    <s v="Female"/>
    <n v="1"/>
    <s v="Poor"/>
    <n v="51"/>
    <s v="20GB Monthly Plan"/>
    <s v=" GHC 72 "/>
    <s v=" NGN 7,500 "/>
    <n v="5"/>
    <n v="37500"/>
    <s v="GHC 360"/>
    <x v="1"/>
    <n v="40.86"/>
    <x v="0"/>
    <s v="Yes"/>
    <s v="High Call Tarriffs"/>
  </r>
  <r>
    <s v="CUST0169"/>
    <x v="413"/>
    <s v="3/25/2025"/>
    <x v="2"/>
    <n v="36"/>
    <x v="13"/>
    <x v="0"/>
    <s v="Male"/>
    <n v="3"/>
    <s v="Good"/>
    <n v="42"/>
    <s v="25GB Monthly Plan"/>
    <s v=" GHC 86 "/>
    <s v=" NGN 9,000 "/>
    <n v="8"/>
    <n v="72000"/>
    <s v="GHC 691"/>
    <x v="4"/>
    <n v="145.33000000000001"/>
    <x v="3"/>
    <s v="Yes"/>
    <s v="High Call Tarriffs"/>
  </r>
  <r>
    <s v="CUST0169"/>
    <x v="413"/>
    <s v="3/25/2025"/>
    <x v="2"/>
    <n v="36"/>
    <x v="13"/>
    <x v="1"/>
    <s v="Male"/>
    <n v="3"/>
    <s v="Good"/>
    <n v="42"/>
    <s v="60GB Monthly Broadband Plan"/>
    <s v=" GHC 139 "/>
    <s v=" NGN 14,500 "/>
    <n v="4"/>
    <n v="58000"/>
    <s v="GHC 557"/>
    <x v="4"/>
    <n v="131.27000000000001"/>
    <x v="3"/>
    <s v="Yes"/>
    <s v="High Call Tarriffs"/>
  </r>
  <r>
    <s v="CUST0169"/>
    <x v="413"/>
    <s v="3/25/2025"/>
    <x v="2"/>
    <n v="36"/>
    <x v="13"/>
    <x v="2"/>
    <s v="Male"/>
    <n v="3"/>
    <s v="Good"/>
    <n v="42"/>
    <s v="2.5GB 2-Day Plan"/>
    <s v=" GHC 9 "/>
    <s v=" NGN 900 "/>
    <n v="3"/>
    <n v="2700"/>
    <s v="GHC 26"/>
    <x v="4"/>
    <n v="43.08"/>
    <x v="0"/>
    <s v="Yes"/>
    <s v="High Call Tarriffs"/>
  </r>
  <r>
    <s v="CUST0183"/>
    <x v="157"/>
    <s v="3/25/2025"/>
    <x v="2"/>
    <n v="23"/>
    <x v="0"/>
    <x v="3"/>
    <s v="Male"/>
    <n v="3"/>
    <s v="Good"/>
    <n v="16"/>
    <s v="1.5TB Yearly Broadband Plan"/>
    <s v=" GHC 1,440 "/>
    <s v=" NGN 150,000 "/>
    <n v="3"/>
    <n v="450000"/>
    <s v="GHC 4,320"/>
    <x v="3"/>
    <n v="54.76"/>
    <x v="2"/>
    <s v="No"/>
    <m/>
  </r>
  <r>
    <s v="CUST0183"/>
    <x v="157"/>
    <s v="3/25/2025"/>
    <x v="2"/>
    <n v="23"/>
    <x v="0"/>
    <x v="0"/>
    <s v="Male"/>
    <n v="3"/>
    <s v="Good"/>
    <n v="16"/>
    <s v="10GB+10mins Monthly Plan"/>
    <s v=" GHC 43 "/>
    <s v=" NGN 4,500 "/>
    <n v="19"/>
    <n v="85500"/>
    <s v="GHC 821"/>
    <x v="3"/>
    <n v="27.65"/>
    <x v="0"/>
    <s v="No"/>
    <m/>
  </r>
  <r>
    <s v="CUST0192"/>
    <x v="414"/>
    <s v="3/25/2025"/>
    <x v="2"/>
    <n v="34"/>
    <x v="29"/>
    <x v="1"/>
    <s v="Female"/>
    <n v="2"/>
    <s v="Fair"/>
    <n v="35"/>
    <s v="150GB FUP Monthly Unlimited"/>
    <s v=" GHC 192 "/>
    <s v=" NGN 20,000 "/>
    <n v="1"/>
    <n v="20000"/>
    <s v="GHC 192"/>
    <x v="0"/>
    <n v="120.53"/>
    <x v="3"/>
    <s v="No"/>
    <m/>
  </r>
  <r>
    <s v="CUST0194"/>
    <x v="415"/>
    <s v="3/25/2025"/>
    <x v="2"/>
    <n v="30"/>
    <x v="19"/>
    <x v="3"/>
    <s v="Female"/>
    <n v="4"/>
    <s v="Very Good"/>
    <n v="5"/>
    <s v="300GB FUP Monthly Unlimited"/>
    <s v=" GHC 288 "/>
    <s v=" NGN 30,000 "/>
    <n v="14"/>
    <n v="420000"/>
    <s v="GHC 4,032"/>
    <x v="0"/>
    <n v="195.18"/>
    <x v="1"/>
    <s v="No"/>
    <m/>
  </r>
  <r>
    <s v="CUST0194"/>
    <x v="415"/>
    <s v="3/25/2025"/>
    <x v="2"/>
    <n v="30"/>
    <x v="19"/>
    <x v="0"/>
    <s v="Female"/>
    <n v="4"/>
    <s v="Very Good"/>
    <n v="5"/>
    <s v="165GB Monthly Plan"/>
    <s v=" GHC 336 "/>
    <s v=" NGN 35,000 "/>
    <n v="6"/>
    <n v="210000"/>
    <s v="GHC 2,016"/>
    <x v="0"/>
    <n v="130.01"/>
    <x v="3"/>
    <s v="No"/>
    <m/>
  </r>
  <r>
    <s v="CUST0195"/>
    <x v="416"/>
    <s v="3/25/2025"/>
    <x v="2"/>
    <n v="44"/>
    <x v="8"/>
    <x v="2"/>
    <s v="Female"/>
    <n v="2"/>
    <s v="Fair"/>
    <n v="20"/>
    <s v="1.5GB 2-Day Plan"/>
    <s v=" GHC 6 "/>
    <s v=" NGN 600 "/>
    <n v="20"/>
    <n v="12000"/>
    <s v="GHC 115"/>
    <x v="4"/>
    <n v="120.68"/>
    <x v="3"/>
    <s v="Yes"/>
    <s v="Poor Network"/>
  </r>
  <r>
    <s v="CUST0195"/>
    <x v="416"/>
    <s v="3/25/2025"/>
    <x v="2"/>
    <n v="44"/>
    <x v="8"/>
    <x v="3"/>
    <s v="Female"/>
    <n v="2"/>
    <s v="Fair"/>
    <n v="20"/>
    <s v="60GB Monthly Broadband Plan"/>
    <s v=" GHC 139 "/>
    <s v=" NGN 14,500 "/>
    <n v="4"/>
    <n v="58000"/>
    <s v="GHC 557"/>
    <x v="4"/>
    <n v="128.11000000000001"/>
    <x v="3"/>
    <s v="Yes"/>
    <s v="Poor Network"/>
  </r>
  <r>
    <s v="CUST0195"/>
    <x v="416"/>
    <s v="3/25/2025"/>
    <x v="2"/>
    <n v="44"/>
    <x v="8"/>
    <x v="1"/>
    <s v="Female"/>
    <n v="2"/>
    <s v="Fair"/>
    <n v="20"/>
    <s v="60GB Monthly Broadband Plan"/>
    <s v=" GHC 139 "/>
    <s v=" NGN 14,500 "/>
    <n v="3"/>
    <n v="43500"/>
    <s v="GHC 418"/>
    <x v="4"/>
    <n v="28.56"/>
    <x v="0"/>
    <s v="Yes"/>
    <s v="Poor Network"/>
  </r>
  <r>
    <s v="CUST0206"/>
    <x v="417"/>
    <s v="3/25/2025"/>
    <x v="2"/>
    <n v="29"/>
    <x v="33"/>
    <x v="2"/>
    <s v="Female"/>
    <n v="4"/>
    <s v="Very Good"/>
    <n v="56"/>
    <s v="1.5GB 2-Day Plan"/>
    <s v=" GHC 6 "/>
    <s v=" NGN 600 "/>
    <n v="5"/>
    <n v="3000"/>
    <s v="GHC 29"/>
    <x v="0"/>
    <n v="55.45"/>
    <x v="2"/>
    <s v="Yes"/>
    <s v="High Call Tarriffs"/>
  </r>
  <r>
    <s v="CUST0206"/>
    <x v="417"/>
    <s v="3/25/2025"/>
    <x v="2"/>
    <n v="29"/>
    <x v="33"/>
    <x v="1"/>
    <s v="Female"/>
    <n v="4"/>
    <s v="Very Good"/>
    <n v="56"/>
    <s v="120GB Monthly Broadband Plan"/>
    <s v=" GHC 230 "/>
    <s v=" NGN 24,000 "/>
    <n v="13"/>
    <n v="312000"/>
    <s v="GHC 2,995"/>
    <x v="0"/>
    <n v="121.93"/>
    <x v="3"/>
    <s v="Yes"/>
    <s v="High Call Tarriffs"/>
  </r>
  <r>
    <s v="CUST0213"/>
    <x v="418"/>
    <s v="3/25/2025"/>
    <x v="2"/>
    <n v="70"/>
    <x v="31"/>
    <x v="2"/>
    <s v="Female"/>
    <n v="2"/>
    <s v="Fair"/>
    <n v="30"/>
    <s v="2.5GB 2-Day Plan"/>
    <s v=" GHC 9 "/>
    <s v=" NGN 900 "/>
    <n v="12"/>
    <n v="10800"/>
    <s v="GHC 104"/>
    <x v="1"/>
    <n v="102.55"/>
    <x v="3"/>
    <s v="No"/>
    <m/>
  </r>
  <r>
    <s v="CUST0213"/>
    <x v="418"/>
    <s v="3/25/2025"/>
    <x v="2"/>
    <n v="70"/>
    <x v="31"/>
    <x v="3"/>
    <s v="Female"/>
    <n v="2"/>
    <s v="Fair"/>
    <n v="30"/>
    <s v="120GB Monthly Broadband Plan"/>
    <s v=" GHC 230 "/>
    <s v=" NGN 24,000 "/>
    <n v="4"/>
    <n v="96000"/>
    <s v="GHC 922"/>
    <x v="1"/>
    <n v="60.05"/>
    <x v="2"/>
    <s v="No"/>
    <m/>
  </r>
  <r>
    <s v="CUST0213"/>
    <x v="418"/>
    <s v="3/25/2025"/>
    <x v="2"/>
    <n v="70"/>
    <x v="31"/>
    <x v="1"/>
    <s v="Female"/>
    <n v="2"/>
    <s v="Fair"/>
    <n v="30"/>
    <s v="60GB Monthly Broadband Plan"/>
    <s v=" GHC 139 "/>
    <s v=" NGN 14,500 "/>
    <n v="9"/>
    <n v="130500"/>
    <s v="GHC 1,253"/>
    <x v="1"/>
    <n v="13.24"/>
    <x v="0"/>
    <s v="No"/>
    <m/>
  </r>
  <r>
    <s v="CUST0216"/>
    <x v="419"/>
    <s v="3/25/2025"/>
    <x v="2"/>
    <n v="32"/>
    <x v="14"/>
    <x v="3"/>
    <s v="Male"/>
    <n v="1"/>
    <s v="Poor"/>
    <n v="44"/>
    <s v="200GB Monthly Broadband Plan"/>
    <s v=" GHC 240 "/>
    <s v=" NGN 25,000 "/>
    <n v="10"/>
    <n v="250000"/>
    <s v="GHC 2,400"/>
    <x v="0"/>
    <n v="52.48"/>
    <x v="2"/>
    <s v="Yes"/>
    <s v="Poor Customer Service"/>
  </r>
  <r>
    <s v="CUST0216"/>
    <x v="419"/>
    <s v="3/25/2025"/>
    <x v="2"/>
    <n v="32"/>
    <x v="14"/>
    <x v="0"/>
    <s v="Male"/>
    <n v="1"/>
    <s v="Poor"/>
    <n v="44"/>
    <s v="165GB Monthly Plan"/>
    <s v=" GHC 336 "/>
    <s v=" NGN 35,000 "/>
    <n v="16"/>
    <n v="560000"/>
    <s v="GHC 5,376"/>
    <x v="0"/>
    <n v="170.32"/>
    <x v="1"/>
    <s v="Yes"/>
    <s v="Poor Customer Service"/>
  </r>
  <r>
    <s v="CUST0216"/>
    <x v="419"/>
    <s v="3/25/2025"/>
    <x v="2"/>
    <n v="32"/>
    <x v="14"/>
    <x v="2"/>
    <s v="Male"/>
    <n v="1"/>
    <s v="Poor"/>
    <n v="44"/>
    <s v="2.5GB 2-Day Plan"/>
    <s v=" GHC 9 "/>
    <s v=" NGN 900 "/>
    <n v="19"/>
    <n v="17100"/>
    <s v="GHC 164"/>
    <x v="0"/>
    <n v="173.35"/>
    <x v="1"/>
    <s v="Yes"/>
    <s v="Poor Customer Service"/>
  </r>
  <r>
    <s v="CUST0220"/>
    <x v="180"/>
    <s v="3/25/2025"/>
    <x v="2"/>
    <n v="18"/>
    <x v="30"/>
    <x v="2"/>
    <s v="Male"/>
    <n v="3"/>
    <s v="Good"/>
    <n v="15"/>
    <s v="2.5GB 2-Day Plan"/>
    <s v=" GHC 9 "/>
    <s v=" NGN 900 "/>
    <n v="10"/>
    <n v="9000"/>
    <s v="GHC 86"/>
    <x v="3"/>
    <n v="59.99"/>
    <x v="2"/>
    <s v="Yes"/>
    <s v="Fast Data Consumption"/>
  </r>
  <r>
    <s v="CUST0222"/>
    <x v="420"/>
    <s v="3/25/2025"/>
    <x v="2"/>
    <n v="18"/>
    <x v="22"/>
    <x v="2"/>
    <s v="Male"/>
    <n v="1"/>
    <s v="Poor"/>
    <n v="8"/>
    <s v="2.5GB 2-Day Plan"/>
    <s v=" GHC 9 "/>
    <s v=" NGN 900 "/>
    <n v="1"/>
    <n v="900"/>
    <s v="GHC 9"/>
    <x v="3"/>
    <n v="132.56"/>
    <x v="3"/>
    <s v="No"/>
    <m/>
  </r>
  <r>
    <s v="CUST0236"/>
    <x v="421"/>
    <s v="3/25/2025"/>
    <x v="2"/>
    <n v="69"/>
    <x v="20"/>
    <x v="2"/>
    <s v="Female"/>
    <n v="3"/>
    <s v="Good"/>
    <n v="26"/>
    <s v="165GB Monthly Plan"/>
    <s v=" GHC 336 "/>
    <s v=" NGN 35,000 "/>
    <n v="17"/>
    <n v="595000"/>
    <s v="GHC 5,712"/>
    <x v="1"/>
    <n v="120.7"/>
    <x v="3"/>
    <s v="No"/>
    <m/>
  </r>
  <r>
    <s v="CUST0237"/>
    <x v="422"/>
    <s v="3/25/2025"/>
    <x v="2"/>
    <n v="56"/>
    <x v="18"/>
    <x v="0"/>
    <s v="Male"/>
    <n v="3"/>
    <s v="Good"/>
    <n v="14"/>
    <s v="25GB Monthly Plan"/>
    <s v=" GHC 86 "/>
    <s v=" NGN 9,000 "/>
    <n v="12"/>
    <n v="108000"/>
    <s v="GHC 1,037"/>
    <x v="1"/>
    <n v="142.22"/>
    <x v="3"/>
    <s v="No"/>
    <m/>
  </r>
  <r>
    <s v="CUST0239"/>
    <x v="423"/>
    <s v="3/25/2025"/>
    <x v="2"/>
    <n v="50"/>
    <x v="23"/>
    <x v="3"/>
    <s v="Female"/>
    <n v="2"/>
    <s v="Fair"/>
    <n v="44"/>
    <s v="200GB Monthly Broadband Plan"/>
    <s v=" GHC 240 "/>
    <s v=" NGN 25,000 "/>
    <n v="4"/>
    <n v="100000"/>
    <s v="GHC 960"/>
    <x v="2"/>
    <n v="162.9"/>
    <x v="1"/>
    <s v="No"/>
    <m/>
  </r>
  <r>
    <s v="CUST0239"/>
    <x v="423"/>
    <s v="3/25/2025"/>
    <x v="2"/>
    <n v="50"/>
    <x v="23"/>
    <x v="1"/>
    <s v="Female"/>
    <n v="2"/>
    <s v="Fair"/>
    <n v="44"/>
    <s v="120GB Monthly Broadband Plan"/>
    <s v=" GHC 230 "/>
    <s v=" NGN 24,000 "/>
    <n v="18"/>
    <n v="432000"/>
    <s v="GHC 4,147"/>
    <x v="2"/>
    <n v="173.67"/>
    <x v="1"/>
    <s v="No"/>
    <m/>
  </r>
  <r>
    <s v="CUST0239"/>
    <x v="423"/>
    <s v="3/25/2025"/>
    <x v="2"/>
    <n v="50"/>
    <x v="23"/>
    <x v="2"/>
    <s v="Female"/>
    <n v="2"/>
    <s v="Fair"/>
    <n v="44"/>
    <s v="500MB Daily Plan"/>
    <s v=" GHC 3 "/>
    <s v=" NGN 350 "/>
    <n v="18"/>
    <n v="6300"/>
    <s v="GHC 60"/>
    <x v="2"/>
    <n v="148.61000000000001"/>
    <x v="3"/>
    <s v="No"/>
    <m/>
  </r>
  <r>
    <s v="CUST0242"/>
    <x v="239"/>
    <s v="3/25/2025"/>
    <x v="2"/>
    <n v="35"/>
    <x v="21"/>
    <x v="3"/>
    <s v="Male"/>
    <n v="4"/>
    <s v="Very Good"/>
    <n v="50"/>
    <s v="60GB Monthly Broadband Plan"/>
    <s v=" GHC 139 "/>
    <s v=" NGN 14,500 "/>
    <n v="17"/>
    <n v="246500"/>
    <s v="GHC 2,366"/>
    <x v="0"/>
    <n v="191.42"/>
    <x v="1"/>
    <s v="No"/>
    <m/>
  </r>
  <r>
    <s v="CUST0242"/>
    <x v="239"/>
    <s v="3/25/2025"/>
    <x v="2"/>
    <n v="35"/>
    <x v="21"/>
    <x v="1"/>
    <s v="Male"/>
    <n v="4"/>
    <s v="Very Good"/>
    <n v="50"/>
    <s v="30GB Monthly Broadband Plan"/>
    <s v=" GHC 86 "/>
    <s v=" NGN 9,000 "/>
    <n v="6"/>
    <n v="54000"/>
    <s v="GHC 518"/>
    <x v="0"/>
    <n v="157.36000000000001"/>
    <x v="1"/>
    <s v="No"/>
    <m/>
  </r>
  <r>
    <s v="CUST0242"/>
    <x v="239"/>
    <s v="3/25/2025"/>
    <x v="2"/>
    <n v="35"/>
    <x v="21"/>
    <x v="0"/>
    <s v="Male"/>
    <n v="4"/>
    <s v="Very Good"/>
    <n v="50"/>
    <s v="165GB Monthly Plan"/>
    <s v=" GHC 336 "/>
    <s v=" NGN 35,000 "/>
    <n v="13"/>
    <n v="455000"/>
    <s v="GHC 4,368"/>
    <x v="0"/>
    <n v="108.84"/>
    <x v="3"/>
    <s v="No"/>
    <m/>
  </r>
  <r>
    <s v="CUST0243"/>
    <x v="424"/>
    <s v="3/25/2025"/>
    <x v="2"/>
    <n v="60"/>
    <x v="15"/>
    <x v="2"/>
    <s v="Male"/>
    <n v="3"/>
    <s v="Good"/>
    <n v="43"/>
    <s v="16.5GB+10mins Monthly Plan"/>
    <s v=" GHC 62 "/>
    <s v=" NGN 6,500 "/>
    <n v="1"/>
    <n v="6500"/>
    <s v="GHC 62"/>
    <x v="1"/>
    <n v="164.83"/>
    <x v="1"/>
    <s v="No"/>
    <m/>
  </r>
  <r>
    <s v="CUST0247"/>
    <x v="425"/>
    <s v="3/25/2025"/>
    <x v="2"/>
    <n v="25"/>
    <x v="1"/>
    <x v="3"/>
    <s v="Male"/>
    <n v="5"/>
    <s v="Excellent"/>
    <n v="51"/>
    <s v="450GB 3-Month Broadband Plan"/>
    <s v=" GHC 720 "/>
    <s v=" NGN 75,000 "/>
    <n v="13"/>
    <n v="975000"/>
    <s v="GHC 9,360"/>
    <x v="3"/>
    <n v="77.91"/>
    <x v="2"/>
    <s v="Yes"/>
    <s v="Better Offers from Competitors"/>
  </r>
  <r>
    <s v="CUST0250"/>
    <x v="426"/>
    <s v="3/25/2025"/>
    <x v="2"/>
    <n v="26"/>
    <x v="6"/>
    <x v="0"/>
    <s v="Male"/>
    <n v="2"/>
    <s v="Fair"/>
    <n v="48"/>
    <s v="10GB+10mins Monthly Plan"/>
    <s v=" GHC 43 "/>
    <s v=" NGN 4,500 "/>
    <n v="9"/>
    <n v="40500"/>
    <s v="GHC 389"/>
    <x v="0"/>
    <n v="123.57"/>
    <x v="3"/>
    <s v="No"/>
    <m/>
  </r>
  <r>
    <s v="CUST0250"/>
    <x v="426"/>
    <s v="3/25/2025"/>
    <x v="2"/>
    <n v="26"/>
    <x v="6"/>
    <x v="1"/>
    <s v="Male"/>
    <n v="2"/>
    <s v="Fair"/>
    <n v="48"/>
    <s v="150GB FUP Monthly Unlimited"/>
    <s v=" GHC 192 "/>
    <s v=" NGN 20,000 "/>
    <n v="19"/>
    <n v="380000"/>
    <s v="GHC 3,648"/>
    <x v="0"/>
    <n v="23.37"/>
    <x v="0"/>
    <s v="No"/>
    <m/>
  </r>
  <r>
    <s v="CUST0250"/>
    <x v="426"/>
    <s v="3/25/2025"/>
    <x v="2"/>
    <n v="26"/>
    <x v="6"/>
    <x v="3"/>
    <s v="Male"/>
    <n v="2"/>
    <s v="Fair"/>
    <n v="48"/>
    <s v="30GB Monthly Broadband Plan"/>
    <s v=" GHC 86 "/>
    <s v=" NGN 9,000 "/>
    <n v="18"/>
    <n v="162000"/>
    <s v="GHC 1,555"/>
    <x v="0"/>
    <n v="170.35"/>
    <x v="1"/>
    <s v="No"/>
    <m/>
  </r>
  <r>
    <s v="CUST0252"/>
    <x v="427"/>
    <s v="3/25/2025"/>
    <x v="2"/>
    <n v="56"/>
    <x v="7"/>
    <x v="3"/>
    <s v="Female"/>
    <n v="5"/>
    <s v="Excellent"/>
    <n v="22"/>
    <s v="300GB FUP Monthly Unlimited"/>
    <s v=" GHC 288 "/>
    <s v=" NGN 30,000 "/>
    <n v="8"/>
    <n v="240000"/>
    <s v="GHC 2,304"/>
    <x v="1"/>
    <n v="1.46"/>
    <x v="0"/>
    <s v="Yes"/>
    <s v="Relocation"/>
  </r>
  <r>
    <s v="CUST0252"/>
    <x v="427"/>
    <s v="3/25/2025"/>
    <x v="2"/>
    <n v="56"/>
    <x v="7"/>
    <x v="2"/>
    <s v="Female"/>
    <n v="5"/>
    <s v="Excellent"/>
    <n v="22"/>
    <s v="10GB+10mins Monthly Plan"/>
    <s v=" GHC 43 "/>
    <s v=" NGN 4,500 "/>
    <n v="14"/>
    <n v="63000"/>
    <s v="GHC 605"/>
    <x v="1"/>
    <n v="142.58000000000001"/>
    <x v="3"/>
    <s v="Yes"/>
    <s v="Relocation"/>
  </r>
  <r>
    <s v="CUST0257"/>
    <x v="340"/>
    <s v="3/25/2025"/>
    <x v="2"/>
    <n v="76"/>
    <x v="12"/>
    <x v="3"/>
    <s v="Male"/>
    <n v="1"/>
    <s v="Poor"/>
    <n v="3"/>
    <s v="300GB FUP Monthly Unlimited"/>
    <s v=" GHC 288 "/>
    <s v=" NGN 30,000 "/>
    <n v="13"/>
    <n v="390000"/>
    <s v="GHC 3,744"/>
    <x v="1"/>
    <n v="75.64"/>
    <x v="2"/>
    <s v="No"/>
    <m/>
  </r>
  <r>
    <s v="CUST0257"/>
    <x v="340"/>
    <s v="3/25/2025"/>
    <x v="2"/>
    <n v="76"/>
    <x v="12"/>
    <x v="2"/>
    <s v="Male"/>
    <n v="1"/>
    <s v="Poor"/>
    <n v="3"/>
    <s v="7GB Monthly Plan"/>
    <s v=" GHC 34 "/>
    <s v=" NGN 3,500 "/>
    <n v="3"/>
    <n v="10500"/>
    <s v="GHC 101"/>
    <x v="1"/>
    <n v="117.74"/>
    <x v="3"/>
    <s v="No"/>
    <m/>
  </r>
  <r>
    <s v="CUST0257"/>
    <x v="340"/>
    <s v="3/25/2025"/>
    <x v="2"/>
    <n v="76"/>
    <x v="12"/>
    <x v="0"/>
    <s v="Male"/>
    <n v="1"/>
    <s v="Poor"/>
    <n v="3"/>
    <s v="25GB Monthly Plan"/>
    <s v=" GHC 86 "/>
    <s v=" NGN 9,000 "/>
    <n v="8"/>
    <n v="72000"/>
    <s v="GHC 691"/>
    <x v="1"/>
    <n v="75.58"/>
    <x v="2"/>
    <s v="No"/>
    <m/>
  </r>
  <r>
    <s v="CUST0259"/>
    <x v="428"/>
    <s v="3/25/2025"/>
    <x v="2"/>
    <n v="31"/>
    <x v="15"/>
    <x v="2"/>
    <s v="Female"/>
    <n v="1"/>
    <s v="Poor"/>
    <n v="52"/>
    <s v="1.5GB 2-Day Plan"/>
    <s v=" GHC 6 "/>
    <s v=" NGN 600 "/>
    <n v="14"/>
    <n v="8400"/>
    <s v="GHC 81"/>
    <x v="0"/>
    <n v="129.63"/>
    <x v="3"/>
    <s v="No"/>
    <m/>
  </r>
  <r>
    <s v="CUST0259"/>
    <x v="428"/>
    <s v="3/25/2025"/>
    <x v="2"/>
    <n v="31"/>
    <x v="15"/>
    <x v="1"/>
    <s v="Female"/>
    <n v="1"/>
    <s v="Poor"/>
    <n v="52"/>
    <s v="30GB Monthly Broadband Plan"/>
    <s v=" GHC 86 "/>
    <s v=" NGN 9,000 "/>
    <n v="5"/>
    <n v="45000"/>
    <s v="GHC 432"/>
    <x v="0"/>
    <n v="49.11"/>
    <x v="0"/>
    <s v="No"/>
    <m/>
  </r>
  <r>
    <s v="CUST0261"/>
    <x v="429"/>
    <s v="3/25/2025"/>
    <x v="2"/>
    <n v="39"/>
    <x v="22"/>
    <x v="0"/>
    <s v="Female"/>
    <n v="4"/>
    <s v="Very Good"/>
    <n v="11"/>
    <s v="165GB Monthly Plan"/>
    <s v=" GHC 336 "/>
    <s v=" NGN 35,000 "/>
    <n v="4"/>
    <n v="140000"/>
    <s v="GHC 1,344"/>
    <x v="4"/>
    <n v="77.400000000000006"/>
    <x v="2"/>
    <s v="No"/>
    <m/>
  </r>
  <r>
    <s v="CUST0272"/>
    <x v="430"/>
    <s v="3/25/2025"/>
    <x v="2"/>
    <n v="25"/>
    <x v="8"/>
    <x v="2"/>
    <s v="Female"/>
    <n v="2"/>
    <s v="Fair"/>
    <n v="21"/>
    <s v="10GB+10mins Monthly Plan"/>
    <s v=" GHC 43 "/>
    <s v=" NGN 4,500 "/>
    <n v="7"/>
    <n v="31500"/>
    <s v="GHC 302"/>
    <x v="3"/>
    <n v="100.05"/>
    <x v="3"/>
    <s v="No"/>
    <m/>
  </r>
  <r>
    <s v="CUST0272"/>
    <x v="430"/>
    <s v="3/25/2025"/>
    <x v="2"/>
    <n v="25"/>
    <x v="8"/>
    <x v="3"/>
    <s v="Female"/>
    <n v="2"/>
    <s v="Fair"/>
    <n v="21"/>
    <s v="60GB Monthly Broadband Plan"/>
    <s v=" GHC 139 "/>
    <s v=" NGN 14,500 "/>
    <n v="9"/>
    <n v="130500"/>
    <s v="GHC 1,253"/>
    <x v="3"/>
    <n v="147.22"/>
    <x v="3"/>
    <s v="No"/>
    <m/>
  </r>
  <r>
    <s v="CUST0273"/>
    <x v="431"/>
    <s v="3/25/2025"/>
    <x v="2"/>
    <n v="45"/>
    <x v="29"/>
    <x v="1"/>
    <s v="Male"/>
    <n v="2"/>
    <s v="Fair"/>
    <n v="54"/>
    <s v="60GB Monthly Broadband Plan"/>
    <s v=" GHC 139 "/>
    <s v=" NGN 14,500 "/>
    <n v="18"/>
    <n v="261000"/>
    <s v="GHC 2,506"/>
    <x v="4"/>
    <n v="122.96"/>
    <x v="3"/>
    <s v="No"/>
    <m/>
  </r>
  <r>
    <s v="CUST0274"/>
    <x v="432"/>
    <s v="3/25/2025"/>
    <x v="2"/>
    <n v="77"/>
    <x v="2"/>
    <x v="3"/>
    <s v="Female"/>
    <n v="4"/>
    <s v="Very Good"/>
    <n v="32"/>
    <s v="300GB FUP Monthly Unlimited"/>
    <s v=" GHC 288 "/>
    <s v=" NGN 30,000 "/>
    <n v="14"/>
    <n v="420000"/>
    <s v="GHC 4,032"/>
    <x v="1"/>
    <n v="11.3"/>
    <x v="0"/>
    <s v="Yes"/>
    <s v="Better Offers from Competitors"/>
  </r>
  <r>
    <s v="CUST0274"/>
    <x v="432"/>
    <s v="3/25/2025"/>
    <x v="2"/>
    <n v="77"/>
    <x v="2"/>
    <x v="2"/>
    <s v="Female"/>
    <n v="4"/>
    <s v="Very Good"/>
    <n v="32"/>
    <s v="165GB Monthly Plan"/>
    <s v=" GHC 336 "/>
    <s v=" NGN 35,000 "/>
    <n v="2"/>
    <n v="70000"/>
    <s v="GHC 672"/>
    <x v="1"/>
    <n v="187.96"/>
    <x v="1"/>
    <s v="Yes"/>
    <s v="Better Offers from Competitors"/>
  </r>
  <r>
    <s v="CUST0274"/>
    <x v="432"/>
    <s v="3/25/2025"/>
    <x v="2"/>
    <n v="77"/>
    <x v="2"/>
    <x v="1"/>
    <s v="Female"/>
    <n v="4"/>
    <s v="Very Good"/>
    <n v="32"/>
    <s v="120GB Monthly Broadband Plan"/>
    <s v=" GHC 230 "/>
    <s v=" NGN 24,000 "/>
    <n v="6"/>
    <n v="144000"/>
    <s v="GHC 1,382"/>
    <x v="1"/>
    <n v="69.78"/>
    <x v="2"/>
    <s v="Yes"/>
    <s v="Better Offers from Competitors"/>
  </r>
  <r>
    <s v="CUST0279"/>
    <x v="433"/>
    <s v="3/25/2025"/>
    <x v="2"/>
    <n v="58"/>
    <x v="14"/>
    <x v="2"/>
    <s v="Female"/>
    <n v="3"/>
    <s v="Good"/>
    <n v="24"/>
    <s v="10GB+10mins Monthly Plan"/>
    <s v=" GHC 43 "/>
    <s v=" NGN 4,500 "/>
    <n v="10"/>
    <n v="45000"/>
    <s v="GHC 432"/>
    <x v="1"/>
    <n v="195.88"/>
    <x v="1"/>
    <s v="Yes"/>
    <s v="Poor Network"/>
  </r>
  <r>
    <s v="CUST0279"/>
    <x v="433"/>
    <s v="3/25/2025"/>
    <x v="2"/>
    <n v="58"/>
    <x v="14"/>
    <x v="3"/>
    <s v="Female"/>
    <n v="3"/>
    <s v="Good"/>
    <n v="24"/>
    <s v="200GB Monthly Broadband Plan"/>
    <s v=" GHC 240 "/>
    <s v=" NGN 25,000 "/>
    <n v="17"/>
    <n v="425000"/>
    <s v="GHC 4,080"/>
    <x v="1"/>
    <n v="65.36"/>
    <x v="2"/>
    <s v="Yes"/>
    <s v="Poor Network"/>
  </r>
  <r>
    <s v="CUST0280"/>
    <x v="434"/>
    <s v="3/25/2025"/>
    <x v="2"/>
    <n v="73"/>
    <x v="25"/>
    <x v="0"/>
    <s v="Female"/>
    <n v="4"/>
    <s v="Very Good"/>
    <n v="40"/>
    <s v="25GB Monthly Plan"/>
    <s v=" GHC 86 "/>
    <s v=" NGN 9,000 "/>
    <n v="20"/>
    <n v="180000"/>
    <s v="GHC 1,728"/>
    <x v="1"/>
    <n v="84.65"/>
    <x v="2"/>
    <s v="No"/>
    <m/>
  </r>
  <r>
    <s v="CUST0301"/>
    <x v="435"/>
    <s v="3/25/2025"/>
    <x v="2"/>
    <n v="57"/>
    <x v="20"/>
    <x v="2"/>
    <s v="Male"/>
    <n v="3"/>
    <s v="Good"/>
    <n v="25"/>
    <s v="2.5GB 2-Day Plan"/>
    <s v=" GHC 9 "/>
    <s v=" NGN 900 "/>
    <n v="20"/>
    <n v="18000"/>
    <s v="GHC 173"/>
    <x v="1"/>
    <n v="196.6"/>
    <x v="1"/>
    <s v="No"/>
    <m/>
  </r>
  <r>
    <s v="CUST0301"/>
    <x v="435"/>
    <s v="3/25/2025"/>
    <x v="2"/>
    <n v="57"/>
    <x v="20"/>
    <x v="1"/>
    <s v="Male"/>
    <n v="3"/>
    <s v="Good"/>
    <n v="25"/>
    <s v="30GB Monthly Broadband Plan"/>
    <s v=" GHC 86 "/>
    <s v=" NGN 9,000 "/>
    <n v="10"/>
    <n v="90000"/>
    <s v="GHC 864"/>
    <x v="1"/>
    <n v="103.76"/>
    <x v="3"/>
    <s v="No"/>
    <m/>
  </r>
  <r>
    <s v="CUST0302"/>
    <x v="436"/>
    <s v="3/25/2025"/>
    <x v="2"/>
    <n v="54"/>
    <x v="15"/>
    <x v="3"/>
    <s v="Male"/>
    <n v="1"/>
    <s v="Poor"/>
    <n v="55"/>
    <s v="150GB FUP Monthly Unlimited"/>
    <s v=" GHC 192 "/>
    <s v=" NGN 20,000 "/>
    <n v="12"/>
    <n v="240000"/>
    <s v="GHC 2,304"/>
    <x v="2"/>
    <n v="8.0299999999999994"/>
    <x v="0"/>
    <s v="No"/>
    <m/>
  </r>
  <r>
    <s v="CUST0302"/>
    <x v="436"/>
    <s v="3/25/2025"/>
    <x v="2"/>
    <n v="54"/>
    <x v="15"/>
    <x v="2"/>
    <s v="Male"/>
    <n v="1"/>
    <s v="Poor"/>
    <n v="55"/>
    <s v="1.5GB 2-Day Plan"/>
    <s v=" GHC 6 "/>
    <s v=" NGN 600 "/>
    <n v="12"/>
    <n v="7200"/>
    <s v="GHC 69"/>
    <x v="2"/>
    <n v="28.11"/>
    <x v="0"/>
    <s v="No"/>
    <m/>
  </r>
  <r>
    <s v="CUST0302"/>
    <x v="436"/>
    <s v="3/25/2025"/>
    <x v="2"/>
    <n v="54"/>
    <x v="15"/>
    <x v="1"/>
    <s v="Male"/>
    <n v="1"/>
    <s v="Poor"/>
    <n v="55"/>
    <s v="120GB Monthly Broadband Plan"/>
    <s v=" GHC 230 "/>
    <s v=" NGN 24,000 "/>
    <n v="9"/>
    <n v="216000"/>
    <s v="GHC 2,074"/>
    <x v="2"/>
    <n v="50.35"/>
    <x v="2"/>
    <s v="No"/>
    <m/>
  </r>
  <r>
    <s v="CUST0304"/>
    <x v="437"/>
    <s v="3/25/2025"/>
    <x v="2"/>
    <n v="64"/>
    <x v="25"/>
    <x v="2"/>
    <s v="Male"/>
    <n v="3"/>
    <s v="Good"/>
    <n v="59"/>
    <s v="500MB Daily Plan"/>
    <s v=" GHC 3 "/>
    <s v=" NGN 350 "/>
    <n v="20"/>
    <n v="7000"/>
    <s v="GHC 67"/>
    <x v="1"/>
    <n v="149.66"/>
    <x v="3"/>
    <s v="No"/>
    <m/>
  </r>
  <r>
    <s v="CUST0304"/>
    <x v="437"/>
    <s v="3/25/2025"/>
    <x v="2"/>
    <n v="64"/>
    <x v="25"/>
    <x v="1"/>
    <s v="Male"/>
    <n v="3"/>
    <s v="Good"/>
    <n v="59"/>
    <s v="30GB Monthly Broadband Plan"/>
    <s v=" GHC 86 "/>
    <s v=" NGN 9,000 "/>
    <n v="13"/>
    <n v="117000"/>
    <s v="GHC 1,123"/>
    <x v="1"/>
    <n v="126.96"/>
    <x v="3"/>
    <s v="No"/>
    <m/>
  </r>
  <r>
    <s v="CUST0306"/>
    <x v="438"/>
    <s v="3/25/2025"/>
    <x v="2"/>
    <n v="80"/>
    <x v="25"/>
    <x v="2"/>
    <s v="Male"/>
    <n v="4"/>
    <s v="Very Good"/>
    <n v="28"/>
    <s v="2.5GB 2-Day Plan"/>
    <s v=" GHC 9 "/>
    <s v=" NGN 900 "/>
    <n v="9"/>
    <n v="8100"/>
    <s v="GHC 78"/>
    <x v="1"/>
    <n v="109.86"/>
    <x v="3"/>
    <s v="Yes"/>
    <s v="Costly Data Plans"/>
  </r>
  <r>
    <s v="CUST0314"/>
    <x v="439"/>
    <s v="3/25/2025"/>
    <x v="2"/>
    <n v="19"/>
    <x v="13"/>
    <x v="2"/>
    <s v="Male"/>
    <n v="4"/>
    <s v="Very Good"/>
    <n v="10"/>
    <s v="500MB Daily Plan"/>
    <s v=" GHC 3 "/>
    <s v=" NGN 350 "/>
    <n v="19"/>
    <n v="6650"/>
    <s v="GHC 64"/>
    <x v="3"/>
    <n v="83.76"/>
    <x v="2"/>
    <s v="No"/>
    <m/>
  </r>
  <r>
    <s v="CUST0316"/>
    <x v="440"/>
    <s v="3/25/2025"/>
    <x v="2"/>
    <n v="56"/>
    <x v="10"/>
    <x v="2"/>
    <s v="Male"/>
    <n v="4"/>
    <s v="Very Good"/>
    <n v="49"/>
    <s v="1GB+1.5mins Daily Plan"/>
    <s v=" GHC 5 "/>
    <s v=" NGN 500 "/>
    <n v="7"/>
    <n v="3500"/>
    <s v="GHC 34"/>
    <x v="1"/>
    <n v="30.82"/>
    <x v="0"/>
    <s v="No"/>
    <m/>
  </r>
  <r>
    <s v="CUST0316"/>
    <x v="440"/>
    <s v="3/25/2025"/>
    <x v="2"/>
    <n v="56"/>
    <x v="10"/>
    <x v="3"/>
    <s v="Male"/>
    <n v="4"/>
    <s v="Very Good"/>
    <n v="49"/>
    <s v="150GB FUP Monthly Unlimited"/>
    <s v=" GHC 192 "/>
    <s v=" NGN 20,000 "/>
    <n v="1"/>
    <n v="20000"/>
    <s v="GHC 192"/>
    <x v="1"/>
    <n v="26.74"/>
    <x v="0"/>
    <s v="No"/>
    <m/>
  </r>
  <r>
    <s v="CUST0324"/>
    <x v="441"/>
    <s v="3/25/2025"/>
    <x v="2"/>
    <n v="34"/>
    <x v="8"/>
    <x v="3"/>
    <s v="Male"/>
    <n v="3"/>
    <s v="Good"/>
    <n v="27"/>
    <s v="300GB FUP Monthly Unlimited"/>
    <s v=" GHC 288 "/>
    <s v=" NGN 30,000 "/>
    <n v="5"/>
    <n v="150000"/>
    <s v="GHC 1,440"/>
    <x v="0"/>
    <n v="23.95"/>
    <x v="0"/>
    <s v="No"/>
    <m/>
  </r>
  <r>
    <s v="CUST0324"/>
    <x v="441"/>
    <s v="3/25/2025"/>
    <x v="2"/>
    <n v="34"/>
    <x v="8"/>
    <x v="2"/>
    <s v="Male"/>
    <n v="3"/>
    <s v="Good"/>
    <n v="27"/>
    <s v="500MB Daily Plan"/>
    <s v=" GHC 3 "/>
    <s v=" NGN 350 "/>
    <n v="9"/>
    <n v="3150"/>
    <s v="GHC 30"/>
    <x v="0"/>
    <n v="1.2"/>
    <x v="0"/>
    <s v="No"/>
    <m/>
  </r>
  <r>
    <s v="CUST0328"/>
    <x v="442"/>
    <s v="3/25/2025"/>
    <x v="2"/>
    <n v="53"/>
    <x v="28"/>
    <x v="0"/>
    <s v="Male"/>
    <n v="3"/>
    <s v="Good"/>
    <n v="8"/>
    <s v="65GB Monthly Plan"/>
    <s v=" GHC 154 "/>
    <s v=" NGN 16,000 "/>
    <n v="17"/>
    <n v="272000"/>
    <s v="GHC 2,611"/>
    <x v="2"/>
    <n v="22.31"/>
    <x v="0"/>
    <s v="No"/>
    <m/>
  </r>
  <r>
    <s v="CUST0328"/>
    <x v="442"/>
    <s v="3/25/2025"/>
    <x v="2"/>
    <n v="53"/>
    <x v="28"/>
    <x v="3"/>
    <s v="Male"/>
    <n v="3"/>
    <s v="Good"/>
    <n v="8"/>
    <s v="150GB FUP Monthly Unlimited"/>
    <s v=" GHC 192 "/>
    <s v=" NGN 20,000 "/>
    <n v="20"/>
    <n v="400000"/>
    <s v="GHC 3,840"/>
    <x v="2"/>
    <n v="96.99"/>
    <x v="2"/>
    <s v="No"/>
    <m/>
  </r>
  <r>
    <s v="CUST0328"/>
    <x v="442"/>
    <s v="3/25/2025"/>
    <x v="2"/>
    <n v="53"/>
    <x v="28"/>
    <x v="1"/>
    <s v="Male"/>
    <n v="3"/>
    <s v="Good"/>
    <n v="8"/>
    <s v="300GB FUP Monthly Unlimited"/>
    <s v=" GHC 288 "/>
    <s v=" NGN 30,000 "/>
    <n v="11"/>
    <n v="330000"/>
    <s v="GHC 3,168"/>
    <x v="2"/>
    <n v="85.7"/>
    <x v="2"/>
    <s v="No"/>
    <m/>
  </r>
  <r>
    <s v="CUST0331"/>
    <x v="443"/>
    <s v="3/25/2025"/>
    <x v="2"/>
    <n v="38"/>
    <x v="29"/>
    <x v="0"/>
    <s v="Female"/>
    <n v="4"/>
    <s v="Very Good"/>
    <n v="54"/>
    <s v="165GB Monthly Plan"/>
    <s v=" GHC 336 "/>
    <s v=" NGN 35,000 "/>
    <n v="15"/>
    <n v="525000"/>
    <s v="GHC 5,040"/>
    <x v="4"/>
    <n v="31.5"/>
    <x v="0"/>
    <s v="No"/>
    <m/>
  </r>
  <r>
    <s v="CUST0336"/>
    <x v="444"/>
    <s v="3/25/2025"/>
    <x v="2"/>
    <n v="58"/>
    <x v="12"/>
    <x v="0"/>
    <s v="Male"/>
    <n v="1"/>
    <s v="Poor"/>
    <n v="7"/>
    <s v="10GB+10mins Monthly Plan"/>
    <s v=" GHC 43 "/>
    <s v=" NGN 4,500 "/>
    <n v="9"/>
    <n v="40500"/>
    <s v="GHC 389"/>
    <x v="1"/>
    <n v="38.909999999999997"/>
    <x v="0"/>
    <s v="No"/>
    <m/>
  </r>
  <r>
    <s v="CUST0336"/>
    <x v="444"/>
    <s v="3/25/2025"/>
    <x v="2"/>
    <n v="58"/>
    <x v="12"/>
    <x v="2"/>
    <s v="Male"/>
    <n v="1"/>
    <s v="Poor"/>
    <n v="7"/>
    <s v="16.5GB+10mins Monthly Plan"/>
    <s v=" GHC 62 "/>
    <s v=" NGN 6,500 "/>
    <n v="15"/>
    <n v="97500"/>
    <s v="GHC 936"/>
    <x v="1"/>
    <n v="64.17"/>
    <x v="2"/>
    <s v="No"/>
    <m/>
  </r>
  <r>
    <s v="CUST0340"/>
    <x v="445"/>
    <s v="3/25/2025"/>
    <x v="2"/>
    <n v="49"/>
    <x v="2"/>
    <x v="1"/>
    <s v="Female"/>
    <n v="3"/>
    <s v="Good"/>
    <n v="12"/>
    <s v="60GB Monthly Broadband Plan"/>
    <s v=" GHC 139 "/>
    <s v=" NGN 14,500 "/>
    <n v="16"/>
    <n v="232000"/>
    <s v="GHC 2,227"/>
    <x v="2"/>
    <n v="23.02"/>
    <x v="0"/>
    <s v="No"/>
    <m/>
  </r>
  <r>
    <s v="CUST0343"/>
    <x v="446"/>
    <s v="3/25/2025"/>
    <x v="2"/>
    <n v="57"/>
    <x v="33"/>
    <x v="2"/>
    <s v="Female"/>
    <n v="4"/>
    <s v="Very Good"/>
    <n v="12"/>
    <s v="2.5GB 2-Day Plan"/>
    <s v=" GHC 9 "/>
    <s v=" NGN 900 "/>
    <n v="5"/>
    <n v="4500"/>
    <s v="GHC 43"/>
    <x v="1"/>
    <n v="18.559999999999999"/>
    <x v="0"/>
    <s v="Yes"/>
    <s v="Poor Network"/>
  </r>
  <r>
    <s v="CUST0343"/>
    <x v="446"/>
    <s v="3/25/2025"/>
    <x v="2"/>
    <n v="57"/>
    <x v="33"/>
    <x v="0"/>
    <s v="Female"/>
    <n v="4"/>
    <s v="Very Good"/>
    <n v="12"/>
    <s v="65GB Monthly Plan"/>
    <s v=" GHC 154 "/>
    <s v=" NGN 16,000 "/>
    <n v="5"/>
    <n v="80000"/>
    <s v="GHC 768"/>
    <x v="1"/>
    <n v="151.54"/>
    <x v="1"/>
    <s v="Yes"/>
    <s v="Poor Network"/>
  </r>
  <r>
    <s v="CUST0343"/>
    <x v="446"/>
    <s v="3/25/2025"/>
    <x v="2"/>
    <n v="57"/>
    <x v="33"/>
    <x v="3"/>
    <s v="Female"/>
    <n v="4"/>
    <s v="Very Good"/>
    <n v="12"/>
    <s v="1.5TB Yearly Broadband Plan"/>
    <s v=" GHC 1,440 "/>
    <s v=" NGN 150,000 "/>
    <n v="13"/>
    <n v="1950000"/>
    <s v="GHC 18,720"/>
    <x v="1"/>
    <n v="106.49"/>
    <x v="3"/>
    <s v="Yes"/>
    <s v="Poor Network"/>
  </r>
  <r>
    <s v="CUST0344"/>
    <x v="447"/>
    <s v="3/25/2025"/>
    <x v="2"/>
    <n v="41"/>
    <x v="18"/>
    <x v="1"/>
    <s v="Female"/>
    <n v="4"/>
    <s v="Very Good"/>
    <n v="20"/>
    <s v="30GB Monthly Broadband Plan"/>
    <s v=" GHC 86 "/>
    <s v=" NGN 9,000 "/>
    <n v="17"/>
    <n v="153000"/>
    <s v="GHC 1,469"/>
    <x v="4"/>
    <n v="122.49"/>
    <x v="3"/>
    <s v="No"/>
    <m/>
  </r>
  <r>
    <s v="CUST0344"/>
    <x v="447"/>
    <s v="3/25/2025"/>
    <x v="2"/>
    <n v="41"/>
    <x v="18"/>
    <x v="3"/>
    <s v="Female"/>
    <n v="4"/>
    <s v="Very Good"/>
    <n v="20"/>
    <s v="450GB 3-Month Broadband Plan"/>
    <s v=" GHC 720 "/>
    <s v=" NGN 75,000 "/>
    <n v="10"/>
    <n v="750000"/>
    <s v="GHC 7,200"/>
    <x v="4"/>
    <n v="169.6"/>
    <x v="1"/>
    <s v="No"/>
    <m/>
  </r>
  <r>
    <s v="CUST0345"/>
    <x v="448"/>
    <s v="3/25/2025"/>
    <x v="2"/>
    <n v="63"/>
    <x v="1"/>
    <x v="0"/>
    <s v="Male"/>
    <n v="1"/>
    <s v="Poor"/>
    <n v="46"/>
    <s v="165GB Monthly Plan"/>
    <s v=" GHC 336 "/>
    <s v=" NGN 35,000 "/>
    <n v="13"/>
    <n v="455000"/>
    <s v="GHC 4,368"/>
    <x v="1"/>
    <n v="140.59"/>
    <x v="3"/>
    <s v="No"/>
    <m/>
  </r>
  <r>
    <s v="CUST0352"/>
    <x v="449"/>
    <s v="3/25/2025"/>
    <x v="2"/>
    <n v="48"/>
    <x v="16"/>
    <x v="0"/>
    <s v="Female"/>
    <n v="1"/>
    <s v="Poor"/>
    <n v="18"/>
    <s v="165GB Monthly Plan"/>
    <s v=" GHC 336 "/>
    <s v=" NGN 35,000 "/>
    <n v="6"/>
    <n v="210000"/>
    <s v="GHC 2,016"/>
    <x v="2"/>
    <n v="74.27"/>
    <x v="2"/>
    <s v="No"/>
    <m/>
  </r>
  <r>
    <s v="CUST0352"/>
    <x v="449"/>
    <s v="3/25/2025"/>
    <x v="2"/>
    <n v="48"/>
    <x v="16"/>
    <x v="3"/>
    <s v="Female"/>
    <n v="1"/>
    <s v="Poor"/>
    <n v="18"/>
    <s v="120GB Monthly Broadband Plan"/>
    <s v=" GHC 230 "/>
    <s v=" NGN 24,000 "/>
    <n v="8"/>
    <n v="192000"/>
    <s v="GHC 1,843"/>
    <x v="2"/>
    <n v="156.61000000000001"/>
    <x v="1"/>
    <s v="No"/>
    <m/>
  </r>
  <r>
    <s v="CUST0352"/>
    <x v="449"/>
    <s v="3/25/2025"/>
    <x v="2"/>
    <n v="48"/>
    <x v="16"/>
    <x v="1"/>
    <s v="Female"/>
    <n v="1"/>
    <s v="Poor"/>
    <n v="18"/>
    <s v="60GB Monthly Broadband Plan"/>
    <s v=" GHC 139 "/>
    <s v=" NGN 14,500 "/>
    <n v="17"/>
    <n v="246500"/>
    <s v="GHC 2,366"/>
    <x v="2"/>
    <n v="36.57"/>
    <x v="0"/>
    <s v="No"/>
    <m/>
  </r>
  <r>
    <s v="CUST0359"/>
    <x v="450"/>
    <s v="3/25/2025"/>
    <x v="2"/>
    <n v="58"/>
    <x v="1"/>
    <x v="0"/>
    <s v="Female"/>
    <n v="2"/>
    <s v="Fair"/>
    <n v="53"/>
    <s v="165GB Monthly Plan"/>
    <s v=" GHC 336 "/>
    <s v=" NGN 35,000 "/>
    <n v="16"/>
    <n v="560000"/>
    <s v="GHC 5,376"/>
    <x v="1"/>
    <n v="36.1"/>
    <x v="0"/>
    <s v="No"/>
    <m/>
  </r>
  <r>
    <s v="CUST0359"/>
    <x v="450"/>
    <s v="3/25/2025"/>
    <x v="2"/>
    <n v="58"/>
    <x v="1"/>
    <x v="3"/>
    <s v="Female"/>
    <n v="2"/>
    <s v="Fair"/>
    <n v="53"/>
    <s v="150GB FUP Monthly Unlimited"/>
    <s v=" GHC 192 "/>
    <s v=" NGN 20,000 "/>
    <n v="14"/>
    <n v="280000"/>
    <s v="GHC 2,688"/>
    <x v="1"/>
    <n v="29.2"/>
    <x v="0"/>
    <s v="No"/>
    <m/>
  </r>
  <r>
    <s v="CUST0367"/>
    <x v="451"/>
    <s v="3/25/2025"/>
    <x v="2"/>
    <n v="38"/>
    <x v="34"/>
    <x v="3"/>
    <s v="Male"/>
    <n v="2"/>
    <s v="Fair"/>
    <n v="8"/>
    <s v="300GB FUP Monthly Unlimited"/>
    <s v=" GHC 288 "/>
    <s v=" NGN 30,000 "/>
    <n v="19"/>
    <n v="570000"/>
    <s v="GHC 5,472"/>
    <x v="4"/>
    <n v="88.01"/>
    <x v="2"/>
    <s v="No"/>
    <m/>
  </r>
  <r>
    <s v="CUST0371"/>
    <x v="452"/>
    <s v="3/25/2025"/>
    <x v="2"/>
    <n v="38"/>
    <x v="23"/>
    <x v="2"/>
    <s v="Male"/>
    <n v="3"/>
    <s v="Good"/>
    <n v="4"/>
    <s v="3.2GB 2-Day Plan"/>
    <s v=" GHC 10 "/>
    <s v=" NGN 1,000 "/>
    <n v="18"/>
    <n v="18000"/>
    <s v="GHC 173"/>
    <x v="4"/>
    <n v="148.21"/>
    <x v="3"/>
    <s v="Yes"/>
    <s v="Costly Data Plans"/>
  </r>
  <r>
    <s v="CUST0371"/>
    <x v="452"/>
    <s v="3/25/2025"/>
    <x v="2"/>
    <n v="38"/>
    <x v="23"/>
    <x v="1"/>
    <s v="Male"/>
    <n v="3"/>
    <s v="Good"/>
    <n v="4"/>
    <s v="150GB FUP Monthly Unlimited"/>
    <s v=" GHC 192 "/>
    <s v=" NGN 20,000 "/>
    <n v="1"/>
    <n v="20000"/>
    <s v="GHC 192"/>
    <x v="4"/>
    <n v="32.03"/>
    <x v="0"/>
    <s v="Yes"/>
    <s v="Costly Data Plans"/>
  </r>
  <r>
    <s v="CUST0377"/>
    <x v="453"/>
    <s v="3/25/2025"/>
    <x v="2"/>
    <n v="17"/>
    <x v="24"/>
    <x v="2"/>
    <s v="Male"/>
    <n v="3"/>
    <s v="Good"/>
    <n v="9"/>
    <s v="1GB+1.5mins Daily Plan"/>
    <s v=" GHC 5 "/>
    <s v=" NGN 500 "/>
    <n v="15"/>
    <n v="7500"/>
    <s v="GHC 72"/>
    <x v="3"/>
    <n v="32.78"/>
    <x v="0"/>
    <s v="Yes"/>
    <s v="Poor Network"/>
  </r>
  <r>
    <s v="CUST0379"/>
    <x v="454"/>
    <s v="3/25/2025"/>
    <x v="2"/>
    <n v="20"/>
    <x v="27"/>
    <x v="1"/>
    <s v="Female"/>
    <n v="5"/>
    <s v="Excellent"/>
    <n v="49"/>
    <s v="120GB Monthly Broadband Plan"/>
    <s v=" GHC 230 "/>
    <s v=" NGN 24,000 "/>
    <n v="2"/>
    <n v="48000"/>
    <s v="GHC 461"/>
    <x v="3"/>
    <n v="176.23"/>
    <x v="1"/>
    <s v="No"/>
    <m/>
  </r>
  <r>
    <s v="CUST0380"/>
    <x v="455"/>
    <s v="3/25/2025"/>
    <x v="2"/>
    <n v="62"/>
    <x v="1"/>
    <x v="3"/>
    <s v="Male"/>
    <n v="4"/>
    <s v="Very Good"/>
    <n v="25"/>
    <s v="150GB FUP Monthly Unlimited"/>
    <s v=" GHC 192 "/>
    <s v=" NGN 20,000 "/>
    <n v="7"/>
    <n v="140000"/>
    <s v="GHC 1,344"/>
    <x v="1"/>
    <n v="112.37"/>
    <x v="3"/>
    <s v="No"/>
    <m/>
  </r>
  <r>
    <s v="CUST0380"/>
    <x v="455"/>
    <s v="3/25/2025"/>
    <x v="2"/>
    <n v="62"/>
    <x v="1"/>
    <x v="1"/>
    <s v="Male"/>
    <n v="4"/>
    <s v="Very Good"/>
    <n v="25"/>
    <s v="150GB FUP Monthly Unlimited"/>
    <s v=" GHC 192 "/>
    <s v=" NGN 20,000 "/>
    <n v="8"/>
    <n v="160000"/>
    <s v="GHC 1,536"/>
    <x v="1"/>
    <n v="196.26"/>
    <x v="1"/>
    <s v="No"/>
    <m/>
  </r>
  <r>
    <s v="CUST0382"/>
    <x v="456"/>
    <s v="3/25/2025"/>
    <x v="2"/>
    <n v="76"/>
    <x v="32"/>
    <x v="1"/>
    <s v="Female"/>
    <n v="1"/>
    <s v="Poor"/>
    <n v="29"/>
    <s v="60GB Monthly Broadband Plan"/>
    <s v=" GHC 139 "/>
    <s v=" NGN 14,500 "/>
    <n v="10"/>
    <n v="145000"/>
    <s v="GHC 1,392"/>
    <x v="1"/>
    <n v="179.64"/>
    <x v="1"/>
    <s v="Yes"/>
    <s v="Fast Data Consumption"/>
  </r>
  <r>
    <s v="CUST0384"/>
    <x v="457"/>
    <s v="3/25/2025"/>
    <x v="2"/>
    <n v="58"/>
    <x v="24"/>
    <x v="2"/>
    <s v="Female"/>
    <n v="4"/>
    <s v="Very Good"/>
    <n v="42"/>
    <s v="1.5GB 2-Day Plan"/>
    <s v=" GHC 6 "/>
    <s v=" NGN 600 "/>
    <n v="10"/>
    <n v="6000"/>
    <s v="GHC 58"/>
    <x v="1"/>
    <n v="179.71"/>
    <x v="1"/>
    <s v="No"/>
    <m/>
  </r>
  <r>
    <s v="CUST0384"/>
    <x v="457"/>
    <s v="3/25/2025"/>
    <x v="2"/>
    <n v="58"/>
    <x v="24"/>
    <x v="0"/>
    <s v="Female"/>
    <n v="4"/>
    <s v="Very Good"/>
    <n v="42"/>
    <s v="10GB+10mins Monthly Plan"/>
    <s v=" GHC 43 "/>
    <s v=" NGN 4,500 "/>
    <n v="8"/>
    <n v="36000"/>
    <s v="GHC 346"/>
    <x v="1"/>
    <n v="157.96"/>
    <x v="1"/>
    <s v="No"/>
    <m/>
  </r>
  <r>
    <s v="CUST0384"/>
    <x v="457"/>
    <s v="3/25/2025"/>
    <x v="2"/>
    <n v="58"/>
    <x v="24"/>
    <x v="3"/>
    <s v="Female"/>
    <n v="4"/>
    <s v="Very Good"/>
    <n v="42"/>
    <s v="1.5TB Yearly Broadband Plan"/>
    <s v=" GHC 1,440 "/>
    <s v=" NGN 150,000 "/>
    <n v="10"/>
    <n v="1500000"/>
    <s v="GHC 14,400"/>
    <x v="1"/>
    <n v="74.69"/>
    <x v="2"/>
    <s v="No"/>
    <m/>
  </r>
  <r>
    <s v="CUST0390"/>
    <x v="458"/>
    <s v="3/25/2025"/>
    <x v="2"/>
    <n v="65"/>
    <x v="2"/>
    <x v="1"/>
    <s v="Male"/>
    <n v="3"/>
    <s v="Good"/>
    <n v="19"/>
    <s v="60GB Monthly Broadband Plan"/>
    <s v=" GHC 139 "/>
    <s v=" NGN 14,500 "/>
    <n v="14"/>
    <n v="203000"/>
    <s v="GHC 1,949"/>
    <x v="1"/>
    <n v="148.43"/>
    <x v="3"/>
    <s v="No"/>
    <m/>
  </r>
  <r>
    <s v="CUST0390"/>
    <x v="458"/>
    <s v="3/25/2025"/>
    <x v="2"/>
    <n v="65"/>
    <x v="2"/>
    <x v="2"/>
    <s v="Male"/>
    <n v="3"/>
    <s v="Good"/>
    <n v="19"/>
    <s v="12.5GB Monthly Plan"/>
    <s v=" GHC 53 "/>
    <s v=" NGN 5,500 "/>
    <n v="14"/>
    <n v="77000"/>
    <s v="GHC 739"/>
    <x v="1"/>
    <n v="58.08"/>
    <x v="2"/>
    <s v="No"/>
    <m/>
  </r>
  <r>
    <s v="CUST0391"/>
    <x v="459"/>
    <s v="3/25/2025"/>
    <x v="2"/>
    <n v="33"/>
    <x v="25"/>
    <x v="3"/>
    <s v="Male"/>
    <n v="4"/>
    <s v="Very Good"/>
    <n v="14"/>
    <s v="150GB FUP Monthly Unlimited"/>
    <s v=" GHC 192 "/>
    <s v=" NGN 20,000 "/>
    <n v="9"/>
    <n v="180000"/>
    <s v="GHC 1,728"/>
    <x v="0"/>
    <n v="1.82"/>
    <x v="0"/>
    <s v="No"/>
    <m/>
  </r>
  <r>
    <s v="CUST0391"/>
    <x v="459"/>
    <s v="3/25/2025"/>
    <x v="2"/>
    <n v="33"/>
    <x v="25"/>
    <x v="1"/>
    <s v="Male"/>
    <n v="4"/>
    <s v="Very Good"/>
    <n v="14"/>
    <s v="60GB Monthly Broadband Plan"/>
    <s v=" GHC 139 "/>
    <s v=" NGN 14,500 "/>
    <n v="15"/>
    <n v="217500"/>
    <s v="GHC 2,088"/>
    <x v="0"/>
    <n v="35.39"/>
    <x v="0"/>
    <s v="No"/>
    <m/>
  </r>
  <r>
    <s v="CUST0391"/>
    <x v="459"/>
    <s v="3/25/2025"/>
    <x v="2"/>
    <n v="33"/>
    <x v="25"/>
    <x v="0"/>
    <s v="Male"/>
    <n v="4"/>
    <s v="Very Good"/>
    <n v="14"/>
    <s v="10GB+10mins Monthly Plan"/>
    <s v=" GHC 43 "/>
    <s v=" NGN 4,500 "/>
    <n v="13"/>
    <n v="58500"/>
    <s v="GHC 562"/>
    <x v="0"/>
    <n v="40.25"/>
    <x v="0"/>
    <s v="No"/>
    <m/>
  </r>
  <r>
    <s v="CUST0392"/>
    <x v="460"/>
    <s v="3/25/2025"/>
    <x v="2"/>
    <n v="78"/>
    <x v="4"/>
    <x v="0"/>
    <s v="Female"/>
    <n v="4"/>
    <s v="Very Good"/>
    <n v="54"/>
    <s v="65GB Monthly Plan"/>
    <s v=" GHC 154 "/>
    <s v=" NGN 16,000 "/>
    <n v="10"/>
    <n v="160000"/>
    <s v="GHC 1,536"/>
    <x v="1"/>
    <n v="31.23"/>
    <x v="0"/>
    <s v="No"/>
    <m/>
  </r>
  <r>
    <s v="CUST0392"/>
    <x v="460"/>
    <s v="3/25/2025"/>
    <x v="2"/>
    <n v="78"/>
    <x v="4"/>
    <x v="1"/>
    <s v="Female"/>
    <n v="4"/>
    <s v="Very Good"/>
    <n v="54"/>
    <s v="60GB Monthly Broadband Plan"/>
    <s v=" GHC 139 "/>
    <s v=" NGN 14,500 "/>
    <n v="10"/>
    <n v="145000"/>
    <s v="GHC 1,392"/>
    <x v="1"/>
    <n v="25.27"/>
    <x v="0"/>
    <s v="No"/>
    <m/>
  </r>
  <r>
    <s v="CUST0394"/>
    <x v="461"/>
    <s v="3/25/2025"/>
    <x v="2"/>
    <n v="31"/>
    <x v="2"/>
    <x v="3"/>
    <s v="Male"/>
    <n v="2"/>
    <s v="Fair"/>
    <n v="55"/>
    <s v="1.5TB Yearly Broadband Plan"/>
    <s v=" GHC 1,440 "/>
    <s v=" NGN 150,000 "/>
    <n v="5"/>
    <n v="750000"/>
    <s v="GHC 7,200"/>
    <x v="0"/>
    <n v="175.72"/>
    <x v="1"/>
    <s v="No"/>
    <m/>
  </r>
  <r>
    <s v="CUST0396"/>
    <x v="462"/>
    <s v="3/25/2025"/>
    <x v="2"/>
    <n v="61"/>
    <x v="10"/>
    <x v="3"/>
    <s v="Male"/>
    <n v="3"/>
    <s v="Good"/>
    <n v="9"/>
    <s v="150GB FUP Monthly Unlimited"/>
    <s v=" GHC 192 "/>
    <s v=" NGN 20,000 "/>
    <n v="17"/>
    <n v="340000"/>
    <s v="GHC 3,264"/>
    <x v="1"/>
    <n v="43.97"/>
    <x v="0"/>
    <s v="No"/>
    <m/>
  </r>
  <r>
    <s v="CUST0396"/>
    <x v="462"/>
    <s v="3/25/2025"/>
    <x v="2"/>
    <n v="61"/>
    <x v="10"/>
    <x v="1"/>
    <s v="Male"/>
    <n v="3"/>
    <s v="Good"/>
    <n v="9"/>
    <s v="150GB FUP Monthly Unlimited"/>
    <s v=" GHC 192 "/>
    <s v=" NGN 20,000 "/>
    <n v="18"/>
    <n v="360000"/>
    <s v="GHC 3,456"/>
    <x v="1"/>
    <n v="166.4"/>
    <x v="1"/>
    <s v="No"/>
    <m/>
  </r>
  <r>
    <s v="CUST0398"/>
    <x v="463"/>
    <s v="3/25/2025"/>
    <x v="2"/>
    <n v="72"/>
    <x v="19"/>
    <x v="0"/>
    <s v="Female"/>
    <n v="1"/>
    <s v="Poor"/>
    <n v="12"/>
    <s v="10GB+10mins Monthly Plan"/>
    <s v=" GHC 43 "/>
    <s v=" NGN 4,500 "/>
    <n v="5"/>
    <n v="22500"/>
    <s v="GHC 216"/>
    <x v="1"/>
    <n v="171.43"/>
    <x v="1"/>
    <s v="No"/>
    <m/>
  </r>
  <r>
    <s v="CUST0401"/>
    <x v="464"/>
    <s v="3/25/2025"/>
    <x v="2"/>
    <n v="42"/>
    <x v="29"/>
    <x v="3"/>
    <s v="Male"/>
    <n v="1"/>
    <s v="Poor"/>
    <n v="43"/>
    <s v="200GB Monthly Broadband Plan"/>
    <s v=" GHC 240 "/>
    <s v=" NGN 25,000 "/>
    <n v="17"/>
    <n v="425000"/>
    <s v="GHC 4,080"/>
    <x v="4"/>
    <n v="32.53"/>
    <x v="0"/>
    <s v="Yes"/>
    <s v="Better Offers from Competitors"/>
  </r>
  <r>
    <s v="CUST0401"/>
    <x v="464"/>
    <s v="3/25/2025"/>
    <x v="2"/>
    <n v="42"/>
    <x v="29"/>
    <x v="2"/>
    <s v="Male"/>
    <n v="1"/>
    <s v="Poor"/>
    <n v="43"/>
    <s v="500MB Daily Plan"/>
    <s v=" GHC 3 "/>
    <s v=" NGN 350 "/>
    <n v="3"/>
    <n v="1050"/>
    <s v="GHC 10"/>
    <x v="4"/>
    <n v="101.23"/>
    <x v="3"/>
    <s v="Yes"/>
    <s v="Better Offers from Competitors"/>
  </r>
  <r>
    <s v="CUST0401"/>
    <x v="464"/>
    <s v="3/25/2025"/>
    <x v="2"/>
    <n v="42"/>
    <x v="29"/>
    <x v="0"/>
    <s v="Male"/>
    <n v="1"/>
    <s v="Poor"/>
    <n v="43"/>
    <s v="65GB Monthly Plan"/>
    <s v=" GHC 154 "/>
    <s v=" NGN 16,000 "/>
    <n v="1"/>
    <n v="16000"/>
    <s v="GHC 154"/>
    <x v="4"/>
    <n v="164.01"/>
    <x v="1"/>
    <s v="Yes"/>
    <s v="Better Offers from Competitors"/>
  </r>
  <r>
    <s v="CUST0412"/>
    <x v="465"/>
    <s v="3/25/2025"/>
    <x v="2"/>
    <n v="23"/>
    <x v="20"/>
    <x v="3"/>
    <s v="Male"/>
    <n v="5"/>
    <s v="Excellent"/>
    <n v="16"/>
    <s v="150GB FUP Monthly Unlimited"/>
    <s v=" GHC 192 "/>
    <s v=" NGN 20,000 "/>
    <n v="1"/>
    <n v="20000"/>
    <s v="GHC 192"/>
    <x v="3"/>
    <n v="67.849999999999994"/>
    <x v="2"/>
    <s v="Yes"/>
    <s v="High Call Tarriffs"/>
  </r>
  <r>
    <s v="CUST0416"/>
    <x v="466"/>
    <s v="3/25/2025"/>
    <x v="2"/>
    <n v="80"/>
    <x v="6"/>
    <x v="2"/>
    <s v="Female"/>
    <n v="2"/>
    <s v="Fair"/>
    <n v="43"/>
    <s v="16.5GB+10mins Monthly Plan"/>
    <s v=" GHC 62 "/>
    <s v=" NGN 6,500 "/>
    <n v="1"/>
    <n v="6500"/>
    <s v="GHC 62"/>
    <x v="1"/>
    <n v="36.53"/>
    <x v="0"/>
    <s v="No"/>
    <m/>
  </r>
  <r>
    <s v="CUST0416"/>
    <x v="466"/>
    <s v="3/25/2025"/>
    <x v="2"/>
    <n v="80"/>
    <x v="6"/>
    <x v="3"/>
    <s v="Female"/>
    <n v="2"/>
    <s v="Fair"/>
    <n v="43"/>
    <s v="300GB FUP Monthly Unlimited"/>
    <s v=" GHC 288 "/>
    <s v=" NGN 30,000 "/>
    <n v="7"/>
    <n v="210000"/>
    <s v="GHC 2,016"/>
    <x v="1"/>
    <n v="115.58"/>
    <x v="3"/>
    <s v="No"/>
    <m/>
  </r>
  <r>
    <s v="CUST0420"/>
    <x v="467"/>
    <s v="3/25/2025"/>
    <x v="2"/>
    <n v="54"/>
    <x v="5"/>
    <x v="0"/>
    <s v="Female"/>
    <n v="1"/>
    <s v="Poor"/>
    <n v="58"/>
    <s v="65GB Monthly Plan"/>
    <s v=" GHC 154 "/>
    <s v=" NGN 16,000 "/>
    <n v="19"/>
    <n v="304000"/>
    <s v="GHC 2,918"/>
    <x v="2"/>
    <n v="104.63"/>
    <x v="3"/>
    <s v="No"/>
    <m/>
  </r>
  <r>
    <s v="CUST0420"/>
    <x v="467"/>
    <s v="3/25/2025"/>
    <x v="2"/>
    <n v="54"/>
    <x v="5"/>
    <x v="1"/>
    <s v="Female"/>
    <n v="1"/>
    <s v="Poor"/>
    <n v="58"/>
    <s v="120GB Monthly Broadband Plan"/>
    <s v=" GHC 230 "/>
    <s v=" NGN 24,000 "/>
    <n v="3"/>
    <n v="72000"/>
    <s v="GHC 691"/>
    <x v="2"/>
    <n v="50.74"/>
    <x v="2"/>
    <s v="No"/>
    <m/>
  </r>
  <r>
    <s v="CUST0420"/>
    <x v="467"/>
    <s v="3/25/2025"/>
    <x v="2"/>
    <n v="54"/>
    <x v="5"/>
    <x v="3"/>
    <s v="Female"/>
    <n v="1"/>
    <s v="Poor"/>
    <n v="58"/>
    <s v="60GB Monthly Broadband Plan"/>
    <s v=" GHC 139 "/>
    <s v=" NGN 14,500 "/>
    <n v="11"/>
    <n v="159500"/>
    <s v="GHC 1,531"/>
    <x v="2"/>
    <n v="120.16"/>
    <x v="3"/>
    <s v="No"/>
    <m/>
  </r>
  <r>
    <s v="CUST0424"/>
    <x v="468"/>
    <s v="3/25/2025"/>
    <x v="2"/>
    <n v="42"/>
    <x v="23"/>
    <x v="1"/>
    <s v="Female"/>
    <n v="4"/>
    <s v="Very Good"/>
    <n v="41"/>
    <s v="60GB Monthly Broadband Plan"/>
    <s v=" GHC 139 "/>
    <s v=" NGN 14,500 "/>
    <n v="11"/>
    <n v="159500"/>
    <s v="GHC 1,531"/>
    <x v="4"/>
    <n v="147.52000000000001"/>
    <x v="3"/>
    <s v="No"/>
    <m/>
  </r>
  <r>
    <s v="CUST0424"/>
    <x v="468"/>
    <s v="3/25/2025"/>
    <x v="2"/>
    <n v="42"/>
    <x v="23"/>
    <x v="0"/>
    <s v="Female"/>
    <n v="4"/>
    <s v="Very Good"/>
    <n v="41"/>
    <s v="165GB Monthly Plan"/>
    <s v=" GHC 336 "/>
    <s v=" NGN 35,000 "/>
    <n v="4"/>
    <n v="140000"/>
    <s v="GHC 1,344"/>
    <x v="4"/>
    <n v="175.41"/>
    <x v="1"/>
    <s v="No"/>
    <m/>
  </r>
  <r>
    <s v="CUST0439"/>
    <x v="469"/>
    <s v="3/25/2025"/>
    <x v="2"/>
    <n v="54"/>
    <x v="7"/>
    <x v="3"/>
    <s v="Female"/>
    <n v="5"/>
    <s v="Excellent"/>
    <n v="48"/>
    <s v="60GB Monthly Broadband Plan"/>
    <s v=" GHC 139 "/>
    <s v=" NGN 14,500 "/>
    <n v="13"/>
    <n v="188500"/>
    <s v="GHC 1,810"/>
    <x v="2"/>
    <n v="98.18"/>
    <x v="2"/>
    <s v="Yes"/>
    <s v="High Call Tarriffs"/>
  </r>
  <r>
    <s v="CUST0446"/>
    <x v="470"/>
    <s v="3/25/2025"/>
    <x v="2"/>
    <n v="71"/>
    <x v="32"/>
    <x v="1"/>
    <s v="Male"/>
    <n v="4"/>
    <s v="Very Good"/>
    <n v="6"/>
    <s v="150GB FUP Monthly Unlimited"/>
    <s v=" GHC 192 "/>
    <s v=" NGN 20,000 "/>
    <n v="15"/>
    <n v="300000"/>
    <s v="GHC 2,880"/>
    <x v="1"/>
    <n v="180.53"/>
    <x v="1"/>
    <s v="Yes"/>
    <s v="Fast Data Consumption"/>
  </r>
  <r>
    <s v="CUST0449"/>
    <x v="471"/>
    <s v="3/25/2025"/>
    <x v="2"/>
    <n v="36"/>
    <x v="27"/>
    <x v="3"/>
    <s v="Male"/>
    <n v="4"/>
    <s v="Very Good"/>
    <n v="31"/>
    <s v="300GB FUP Monthly Unlimited"/>
    <s v=" GHC 288 "/>
    <s v=" NGN 30,000 "/>
    <n v="13"/>
    <n v="390000"/>
    <s v="GHC 3,744"/>
    <x v="4"/>
    <n v="176.69"/>
    <x v="1"/>
    <s v="Yes"/>
    <s v="Poor Customer Service"/>
  </r>
  <r>
    <s v="CUST0449"/>
    <x v="471"/>
    <s v="3/25/2025"/>
    <x v="2"/>
    <n v="36"/>
    <x v="27"/>
    <x v="2"/>
    <s v="Male"/>
    <n v="4"/>
    <s v="Very Good"/>
    <n v="31"/>
    <s v="20GB Monthly Plan"/>
    <s v=" GHC 72 "/>
    <s v=" NGN 7,500 "/>
    <n v="12"/>
    <n v="90000"/>
    <s v="GHC 864"/>
    <x v="4"/>
    <n v="166.7"/>
    <x v="1"/>
    <s v="Yes"/>
    <s v="Poor Customer Service"/>
  </r>
  <r>
    <s v="CUST0449"/>
    <x v="471"/>
    <s v="3/25/2025"/>
    <x v="2"/>
    <n v="36"/>
    <x v="27"/>
    <x v="0"/>
    <s v="Male"/>
    <n v="4"/>
    <s v="Very Good"/>
    <n v="31"/>
    <s v="165GB Monthly Plan"/>
    <s v=" GHC 336 "/>
    <s v=" NGN 35,000 "/>
    <n v="6"/>
    <n v="210000"/>
    <s v="GHC 2,016"/>
    <x v="4"/>
    <n v="160.05000000000001"/>
    <x v="1"/>
    <s v="Yes"/>
    <s v="Poor Customer Service"/>
  </r>
  <r>
    <s v="CUST0452"/>
    <x v="472"/>
    <s v="3/25/2025"/>
    <x v="2"/>
    <n v="59"/>
    <x v="17"/>
    <x v="1"/>
    <s v="Male"/>
    <n v="2"/>
    <s v="Fair"/>
    <n v="50"/>
    <s v="60GB Monthly Broadband Plan"/>
    <s v=" GHC 139 "/>
    <s v=" NGN 14,500 "/>
    <n v="4"/>
    <n v="58000"/>
    <s v="GHC 557"/>
    <x v="1"/>
    <n v="159.9"/>
    <x v="1"/>
    <s v="No"/>
    <m/>
  </r>
  <r>
    <s v="CUST0452"/>
    <x v="472"/>
    <s v="3/25/2025"/>
    <x v="2"/>
    <n v="59"/>
    <x v="17"/>
    <x v="3"/>
    <s v="Male"/>
    <n v="2"/>
    <s v="Fair"/>
    <n v="50"/>
    <s v="150GB FUP Monthly Unlimited"/>
    <s v=" GHC 192 "/>
    <s v=" NGN 20,000 "/>
    <n v="20"/>
    <n v="400000"/>
    <s v="GHC 3,840"/>
    <x v="1"/>
    <n v="156.44"/>
    <x v="1"/>
    <s v="No"/>
    <m/>
  </r>
  <r>
    <s v="CUST0452"/>
    <x v="472"/>
    <s v="3/25/2025"/>
    <x v="2"/>
    <n v="59"/>
    <x v="17"/>
    <x v="2"/>
    <s v="Male"/>
    <n v="2"/>
    <s v="Fair"/>
    <n v="50"/>
    <s v="3.2GB 2-Day Plan"/>
    <s v=" GHC 10 "/>
    <s v=" NGN 1,000 "/>
    <n v="2"/>
    <n v="2000"/>
    <s v="GHC 19"/>
    <x v="1"/>
    <n v="164.81"/>
    <x v="1"/>
    <s v="No"/>
    <m/>
  </r>
  <r>
    <s v="CUST0455"/>
    <x v="473"/>
    <s v="3/25/2025"/>
    <x v="2"/>
    <n v="68"/>
    <x v="24"/>
    <x v="1"/>
    <s v="Female"/>
    <n v="1"/>
    <s v="Poor"/>
    <n v="55"/>
    <s v="30GB Monthly Broadband Plan"/>
    <s v=" GHC 86 "/>
    <s v=" NGN 9,000 "/>
    <n v="13"/>
    <n v="117000"/>
    <s v="GHC 1,123"/>
    <x v="1"/>
    <n v="67.989999999999995"/>
    <x v="2"/>
    <s v="No"/>
    <m/>
  </r>
  <r>
    <s v="CUST0457"/>
    <x v="474"/>
    <s v="3/25/2025"/>
    <x v="2"/>
    <n v="56"/>
    <x v="17"/>
    <x v="2"/>
    <s v="Male"/>
    <n v="5"/>
    <s v="Excellent"/>
    <n v="53"/>
    <s v="12.5GB Monthly Plan"/>
    <s v=" GHC 53 "/>
    <s v=" NGN 5,500 "/>
    <n v="18"/>
    <n v="99000"/>
    <s v="GHC 950"/>
    <x v="1"/>
    <n v="128.94999999999999"/>
    <x v="3"/>
    <s v="No"/>
    <m/>
  </r>
  <r>
    <s v="CUST0458"/>
    <x v="475"/>
    <s v="3/25/2025"/>
    <x v="2"/>
    <n v="60"/>
    <x v="3"/>
    <x v="0"/>
    <s v="Male"/>
    <n v="1"/>
    <s v="Poor"/>
    <n v="57"/>
    <s v="25GB Monthly Plan"/>
    <s v=" GHC 86 "/>
    <s v=" NGN 9,000 "/>
    <n v="17"/>
    <n v="153000"/>
    <s v="GHC 1,469"/>
    <x v="1"/>
    <n v="43.14"/>
    <x v="0"/>
    <s v="Yes"/>
    <s v="Costly Data Plans"/>
  </r>
  <r>
    <s v="CUST0458"/>
    <x v="475"/>
    <s v="3/25/2025"/>
    <x v="2"/>
    <n v="60"/>
    <x v="3"/>
    <x v="3"/>
    <s v="Male"/>
    <n v="1"/>
    <s v="Poor"/>
    <n v="57"/>
    <s v="120GB Monthly Broadband Plan"/>
    <s v=" GHC 230 "/>
    <s v=" NGN 24,000 "/>
    <n v="6"/>
    <n v="144000"/>
    <s v="GHC 1,382"/>
    <x v="1"/>
    <n v="104.51"/>
    <x v="3"/>
    <s v="Yes"/>
    <s v="Costly Data Plans"/>
  </r>
  <r>
    <s v="CUST0461"/>
    <x v="224"/>
    <s v="3/25/2025"/>
    <x v="2"/>
    <n v="29"/>
    <x v="21"/>
    <x v="2"/>
    <s v="Male"/>
    <n v="4"/>
    <s v="Very Good"/>
    <n v="53"/>
    <s v="3.2GB 2-Day Plan"/>
    <s v=" GHC 10 "/>
    <s v=" NGN 1,000 "/>
    <n v="5"/>
    <n v="5000"/>
    <s v="GHC 48"/>
    <x v="0"/>
    <n v="12.91"/>
    <x v="0"/>
    <s v="Yes"/>
    <s v="High Call Tarriffs"/>
  </r>
  <r>
    <s v="CUST0461"/>
    <x v="224"/>
    <s v="3/25/2025"/>
    <x v="2"/>
    <n v="29"/>
    <x v="21"/>
    <x v="1"/>
    <s v="Male"/>
    <n v="4"/>
    <s v="Very Good"/>
    <n v="53"/>
    <s v="60GB Monthly Broadband Plan"/>
    <s v=" GHC 139 "/>
    <s v=" NGN 14,500 "/>
    <n v="3"/>
    <n v="43500"/>
    <s v="GHC 418"/>
    <x v="0"/>
    <n v="43.35"/>
    <x v="0"/>
    <s v="Yes"/>
    <s v="High Call Tarriffs"/>
  </r>
  <r>
    <s v="CUST0462"/>
    <x v="476"/>
    <s v="3/25/2025"/>
    <x v="2"/>
    <n v="67"/>
    <x v="19"/>
    <x v="2"/>
    <s v="Female"/>
    <n v="5"/>
    <s v="Excellent"/>
    <n v="56"/>
    <s v="12.5GB Monthly Plan"/>
    <s v=" GHC 53 "/>
    <s v=" NGN 5,500 "/>
    <n v="14"/>
    <n v="77000"/>
    <s v="GHC 739"/>
    <x v="1"/>
    <n v="146.47999999999999"/>
    <x v="3"/>
    <s v="No"/>
    <m/>
  </r>
  <r>
    <s v="CUST0462"/>
    <x v="476"/>
    <s v="3/25/2025"/>
    <x v="2"/>
    <n v="67"/>
    <x v="19"/>
    <x v="3"/>
    <s v="Female"/>
    <n v="5"/>
    <s v="Excellent"/>
    <n v="56"/>
    <s v="300GB FUP Monthly Unlimited"/>
    <s v=" GHC 288 "/>
    <s v=" NGN 30,000 "/>
    <n v="5"/>
    <n v="150000"/>
    <s v="GHC 1,440"/>
    <x v="1"/>
    <n v="29.3"/>
    <x v="0"/>
    <s v="No"/>
    <m/>
  </r>
  <r>
    <s v="CUST0464"/>
    <x v="477"/>
    <s v="3/25/2025"/>
    <x v="2"/>
    <n v="63"/>
    <x v="6"/>
    <x v="2"/>
    <s v="Female"/>
    <n v="4"/>
    <s v="Very Good"/>
    <n v="20"/>
    <s v="2.5GB 2-Day Plan"/>
    <s v=" GHC 9 "/>
    <s v=" NGN 900 "/>
    <n v="10"/>
    <n v="9000"/>
    <s v="GHC 86"/>
    <x v="1"/>
    <n v="187.4"/>
    <x v="1"/>
    <s v="Yes"/>
    <s v="Poor Customer Service"/>
  </r>
  <r>
    <s v="CUST0472"/>
    <x v="478"/>
    <s v="3/25/2025"/>
    <x v="2"/>
    <n v="79"/>
    <x v="22"/>
    <x v="2"/>
    <s v="Female"/>
    <n v="1"/>
    <s v="Poor"/>
    <n v="8"/>
    <s v="2.5GB 2-Day Plan"/>
    <s v=" GHC 9 "/>
    <s v=" NGN 900 "/>
    <n v="8"/>
    <n v="7200"/>
    <s v="GHC 69"/>
    <x v="1"/>
    <n v="81.8"/>
    <x v="2"/>
    <s v="No"/>
    <m/>
  </r>
  <r>
    <s v="CUST0472"/>
    <x v="478"/>
    <s v="3/25/2025"/>
    <x v="2"/>
    <n v="79"/>
    <x v="22"/>
    <x v="1"/>
    <s v="Female"/>
    <n v="1"/>
    <s v="Poor"/>
    <n v="8"/>
    <s v="30GB Monthly Broadband Plan"/>
    <s v=" GHC 86 "/>
    <s v=" NGN 9,000 "/>
    <n v="19"/>
    <n v="171000"/>
    <s v="GHC 1,642"/>
    <x v="1"/>
    <n v="54.2"/>
    <x v="2"/>
    <s v="No"/>
    <m/>
  </r>
  <r>
    <s v="CUST0472"/>
    <x v="478"/>
    <s v="3/25/2025"/>
    <x v="2"/>
    <n v="79"/>
    <x v="22"/>
    <x v="0"/>
    <s v="Female"/>
    <n v="1"/>
    <s v="Poor"/>
    <n v="8"/>
    <s v="65GB Monthly Plan"/>
    <s v=" GHC 154 "/>
    <s v=" NGN 16,000 "/>
    <n v="18"/>
    <n v="288000"/>
    <s v="GHC 2,765"/>
    <x v="1"/>
    <n v="49.64"/>
    <x v="0"/>
    <s v="No"/>
    <m/>
  </r>
  <r>
    <s v="CUST0474"/>
    <x v="479"/>
    <s v="3/25/2025"/>
    <x v="2"/>
    <n v="21"/>
    <x v="30"/>
    <x v="3"/>
    <s v="Female"/>
    <n v="2"/>
    <s v="Fair"/>
    <n v="54"/>
    <s v="450GB 3-Month Broadband Plan"/>
    <s v=" GHC 720 "/>
    <s v=" NGN 75,000 "/>
    <n v="7"/>
    <n v="525000"/>
    <s v="GHC 5,040"/>
    <x v="3"/>
    <n v="199.85"/>
    <x v="1"/>
    <s v="Yes"/>
    <s v="Fast Data Consumption"/>
  </r>
  <r>
    <s v="CUST0474"/>
    <x v="479"/>
    <s v="3/25/2025"/>
    <x v="2"/>
    <n v="21"/>
    <x v="30"/>
    <x v="2"/>
    <s v="Female"/>
    <n v="2"/>
    <s v="Fair"/>
    <n v="54"/>
    <s v="16.5GB+10mins Monthly Plan"/>
    <s v=" GHC 62 "/>
    <s v=" NGN 6,500 "/>
    <n v="6"/>
    <n v="39000"/>
    <s v="GHC 374"/>
    <x v="3"/>
    <n v="56.62"/>
    <x v="2"/>
    <s v="Yes"/>
    <s v="Fast Data Consumption"/>
  </r>
  <r>
    <s v="CUST0480"/>
    <x v="480"/>
    <s v="3/25/2025"/>
    <x v="2"/>
    <n v="32"/>
    <x v="14"/>
    <x v="3"/>
    <s v="Male"/>
    <n v="2"/>
    <s v="Fair"/>
    <n v="57"/>
    <s v="1.5TB Yearly Broadband Plan"/>
    <s v=" GHC 1,440 "/>
    <s v=" NGN 150,000 "/>
    <n v="14"/>
    <n v="2100000"/>
    <s v="GHC 20,160"/>
    <x v="0"/>
    <n v="0.89"/>
    <x v="0"/>
    <s v="No"/>
    <m/>
  </r>
  <r>
    <s v="CUST0493"/>
    <x v="481"/>
    <s v="3/25/2025"/>
    <x v="2"/>
    <n v="42"/>
    <x v="6"/>
    <x v="2"/>
    <s v="Female"/>
    <n v="3"/>
    <s v="Good"/>
    <n v="16"/>
    <s v="3.2GB 2-Day Plan"/>
    <s v=" GHC 10 "/>
    <s v=" NGN 1,000 "/>
    <n v="5"/>
    <n v="5000"/>
    <s v="GHC 48"/>
    <x v="4"/>
    <n v="29.31"/>
    <x v="0"/>
    <s v="No"/>
    <m/>
  </r>
  <r>
    <s v="CUST0493"/>
    <x v="481"/>
    <s v="3/25/2025"/>
    <x v="2"/>
    <n v="42"/>
    <x v="6"/>
    <x v="3"/>
    <s v="Female"/>
    <n v="3"/>
    <s v="Good"/>
    <n v="16"/>
    <s v="60GB Monthly Broadband Plan"/>
    <s v=" GHC 139 "/>
    <s v=" NGN 14,500 "/>
    <n v="13"/>
    <n v="188500"/>
    <s v="GHC 1,810"/>
    <x v="4"/>
    <n v="38.74"/>
    <x v="0"/>
    <s v="No"/>
    <m/>
  </r>
  <r>
    <s v="CUST0493"/>
    <x v="481"/>
    <s v="3/25/2025"/>
    <x v="2"/>
    <n v="42"/>
    <x v="6"/>
    <x v="1"/>
    <s v="Female"/>
    <n v="3"/>
    <s v="Good"/>
    <n v="16"/>
    <s v="300GB FUP Monthly Unlimited"/>
    <s v=" GHC 288 "/>
    <s v=" NGN 30,000 "/>
    <n v="14"/>
    <n v="420000"/>
    <s v="GHC 4,032"/>
    <x v="4"/>
    <n v="63.93"/>
    <x v="2"/>
    <s v="No"/>
    <m/>
  </r>
  <r>
    <s v="CUST0495"/>
    <x v="482"/>
    <s v="3/25/2025"/>
    <x v="2"/>
    <n v="37"/>
    <x v="22"/>
    <x v="3"/>
    <s v="Female"/>
    <n v="4"/>
    <s v="Very Good"/>
    <n v="49"/>
    <s v="200GB Monthly Broadband Plan"/>
    <s v=" GHC 240 "/>
    <s v=" NGN 25,000 "/>
    <n v="16"/>
    <n v="400000"/>
    <s v="GHC 3,840"/>
    <x v="4"/>
    <n v="105.33"/>
    <x v="3"/>
    <s v="No"/>
    <m/>
  </r>
  <r>
    <s v="CUST0499"/>
    <x v="483"/>
    <s v="3/25/2025"/>
    <x v="2"/>
    <n v="41"/>
    <x v="34"/>
    <x v="3"/>
    <s v="Female"/>
    <n v="2"/>
    <s v="Fair"/>
    <n v="20"/>
    <s v="30GB Monthly Broadband Plan"/>
    <s v=" GHC 86 "/>
    <s v=" NGN 9,000 "/>
    <n v="10"/>
    <n v="90000"/>
    <s v="GHC 864"/>
    <x v="4"/>
    <n v="154.13"/>
    <x v="1"/>
    <s v="N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B908B-67DB-4865-B069-46ECE8BBC67A}" name="PivotTable9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28:B3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stomer ID" fld="0" subtotal="count" baseField="0" baseItem="0"/>
  </dataFields>
  <chartFormats count="1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4B0E9-DBE9-453A-8706-C7732F207A5E}" name="PivotTable7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8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dataField="1"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Data Usage" fld="18" subtotal="average" baseField="17" baseItem="0" numFmtId="3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0E634-73C4-4A0A-847B-44DDA2AF866C}" name="PivotTable8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9:B25" firstHeaderRow="1" firstDataRow="1" firstDataCol="1"/>
  <pivotFields count="22">
    <pivotField showAll="0"/>
    <pivotField axis="axisRow" showAll="0" measureFilter="1" sortType="descending">
      <items count="485">
        <item sd="0" x="105"/>
        <item sd="0" x="12"/>
        <item sd="0" x="365"/>
        <item sd="0" x="379"/>
        <item sd="0" x="460"/>
        <item sd="0" x="398"/>
        <item sd="0" x="8"/>
        <item sd="0" x="99"/>
        <item sd="0" x="79"/>
        <item sd="0" x="75"/>
        <item sd="0" x="315"/>
        <item sd="0" x="116"/>
        <item sd="0" x="113"/>
        <item sd="0" x="412"/>
        <item sd="0" x="127"/>
        <item sd="0" x="447"/>
        <item sd="0" x="475"/>
        <item sd="0" x="433"/>
        <item sd="0" x="58"/>
        <item sd="0" x="242"/>
        <item sd="0" x="438"/>
        <item sd="0" x="303"/>
        <item sd="0" x="352"/>
        <item sd="0" x="289"/>
        <item sd="0" x="295"/>
        <item sd="0" x="388"/>
        <item sd="0" x="17"/>
        <item sd="0" x="479"/>
        <item sd="0" x="261"/>
        <item sd="0" x="9"/>
        <item sd="0" x="167"/>
        <item sd="0" x="106"/>
        <item sd="0" x="392"/>
        <item sd="0" x="22"/>
        <item sd="0" x="353"/>
        <item sd="0" x="57"/>
        <item sd="0" x="381"/>
        <item sd="0" x="368"/>
        <item sd="0" x="463"/>
        <item sd="0" x="197"/>
        <item sd="0" x="21"/>
        <item sd="0" x="31"/>
        <item sd="0" x="114"/>
        <item sd="0" x="103"/>
        <item sd="0" x="386"/>
        <item sd="0" x="263"/>
        <item sd="0" x="34"/>
        <item sd="0" x="146"/>
        <item sd="0" x="296"/>
        <item sd="0" x="336"/>
        <item sd="0" x="384"/>
        <item sd="0" x="168"/>
        <item sd="0" x="339"/>
        <item sd="0" x="441"/>
        <item sd="0" x="181"/>
        <item sd="0" x="10"/>
        <item sd="0" x="50"/>
        <item sd="0" x="150"/>
        <item sd="0" x="248"/>
        <item sd="0" x="90"/>
        <item sd="0" x="80"/>
        <item sd="0" x="427"/>
        <item sd="0" x="254"/>
        <item sd="0" x="423"/>
        <item sd="0" x="198"/>
        <item sd="0" x="3"/>
        <item sd="0" x="180"/>
        <item sd="0" x="193"/>
        <item sd="0" x="199"/>
        <item sd="0" x="176"/>
        <item sd="0" x="451"/>
        <item sd="0" x="437"/>
        <item sd="0" x="222"/>
        <item sd="0" x="432"/>
        <item sd="0" x="402"/>
        <item sd="0" x="314"/>
        <item sd="0" x="239"/>
        <item sd="0" x="308"/>
        <item sd="0" x="38"/>
        <item sd="0" x="399"/>
        <item sd="0" x="63"/>
        <item sd="0" x="94"/>
        <item sd="0" x="111"/>
        <item sd="0" x="307"/>
        <item sd="0" x="473"/>
        <item sd="0" x="328"/>
        <item sd="0" x="143"/>
        <item sd="0" x="395"/>
        <item sd="0" x="332"/>
        <item sd="0" x="435"/>
        <item sd="0" x="51"/>
        <item sd="0" x="333"/>
        <item sd="0" x="112"/>
        <item sd="0" x="362"/>
        <item sd="0" x="397"/>
        <item sd="0" x="97"/>
        <item sd="0" x="20"/>
        <item sd="0" x="453"/>
        <item sd="0" x="156"/>
        <item sd="0" x="424"/>
        <item sd="0" x="287"/>
        <item sd="0" x="252"/>
        <item sd="0" x="297"/>
        <item sd="0" x="202"/>
        <item sd="0" x="165"/>
        <item sd="0" x="389"/>
        <item sd="0" x="107"/>
        <item sd="0" x="444"/>
        <item sd="0" x="149"/>
        <item sd="0" x="82"/>
        <item sd="0" x="338"/>
        <item sd="0" x="425"/>
        <item sd="0" x="118"/>
        <item sd="0" x="302"/>
        <item sd="0" x="366"/>
        <item sd="0" x="60"/>
        <item sd="0" x="330"/>
        <item sd="0" x="281"/>
        <item sd="0" x="370"/>
        <item sd="0" x="410"/>
        <item sd="0" x="320"/>
        <item sd="0" x="122"/>
        <item sd="0" x="53"/>
        <item sd="0" x="14"/>
        <item sd="0" x="71"/>
        <item sd="0" x="290"/>
        <item sd="0" x="476"/>
        <item sd="0" x="428"/>
        <item sd="0" x="203"/>
        <item sd="0" x="13"/>
        <item sd="0" x="241"/>
        <item sd="0" x="458"/>
        <item sd="0" x="137"/>
        <item sd="0" x="221"/>
        <item sd="0" x="115"/>
        <item sd="0" x="376"/>
        <item sd="0" x="268"/>
        <item sd="0" x="260"/>
        <item sd="0" x="205"/>
        <item sd="0" x="282"/>
        <item sd="0" x="158"/>
        <item sd="0" x="354"/>
        <item sd="0" x="30"/>
        <item sd="0" x="345"/>
        <item sd="0" x="361"/>
        <item sd="0" x="187"/>
        <item sd="0" x="280"/>
        <item sd="0" x="244"/>
        <item sd="0" x="161"/>
        <item sd="0" x="223"/>
        <item sd="0" x="306"/>
        <item sd="0" x="337"/>
        <item sd="0" x="467"/>
        <item sd="0" x="160"/>
        <item sd="0" x="173"/>
        <item sd="0" x="278"/>
        <item sd="0" x="372"/>
        <item sd="0" x="46"/>
        <item sd="0" x="179"/>
        <item sd="0" x="420"/>
        <item sd="0" x="73"/>
        <item sd="0" x="347"/>
        <item sd="0" x="257"/>
        <item sd="0" x="66"/>
        <item sd="0" x="431"/>
        <item sd="0" x="405"/>
        <item sd="0" x="18"/>
        <item sd="0" x="293"/>
        <item sd="0" x="42"/>
        <item sd="0" x="83"/>
        <item sd="0" x="27"/>
        <item sd="0" x="264"/>
        <item sd="0" x="319"/>
        <item sd="0" x="471"/>
        <item sd="0" x="443"/>
        <item sd="0" x="26"/>
        <item sd="0" x="341"/>
        <item sd="0" x="275"/>
        <item sd="0" x="355"/>
        <item sd="0" x="229"/>
        <item sd="0" x="351"/>
        <item sd="0" x="434"/>
        <item sd="0" x="45"/>
        <item sd="0" x="61"/>
        <item sd="0" x="154"/>
        <item sd="0" x="283"/>
        <item sd="0" x="245"/>
        <item sd="0" x="406"/>
        <item sd="0" x="213"/>
        <item sd="0" x="346"/>
        <item sd="0" x="133"/>
        <item sd="0" x="316"/>
        <item sd="0" x="329"/>
        <item sd="0" x="98"/>
        <item sd="0" x="378"/>
        <item sd="0" x="88"/>
        <item sd="0" x="452"/>
        <item sd="0" x="109"/>
        <item sd="0" x="478"/>
        <item sd="0" x="186"/>
        <item sd="0" x="159"/>
        <item sd="0" x="37"/>
        <item sd="0" x="227"/>
        <item sd="0" x="153"/>
        <item sd="0" x="470"/>
        <item sd="0" x="62"/>
        <item sd="0" x="357"/>
        <item sd="0" x="119"/>
        <item sd="0" x="363"/>
        <item sd="0" x="382"/>
        <item sd="0" x="200"/>
        <item sd="0" x="224"/>
        <item sd="0" x="11"/>
        <item sd="0" x="317"/>
        <item sd="0" x="91"/>
        <item sd="0" x="196"/>
        <item sd="0" x="236"/>
        <item sd="0" x="409"/>
        <item sd="0" x="300"/>
        <item sd="0" x="117"/>
        <item sd="0" x="16"/>
        <item sd="0" x="78"/>
        <item sd="0" x="232"/>
        <item sd="0" x="400"/>
        <item sd="0" x="459"/>
        <item sd="0" x="96"/>
        <item sd="0" x="285"/>
        <item sd="0" x="464"/>
        <item sd="0" x="256"/>
        <item sd="0" x="124"/>
        <item sd="0" x="371"/>
        <item sd="0" x="396"/>
        <item sd="0" x="188"/>
        <item sd="0" x="456"/>
        <item sd="0" x="74"/>
        <item sd="0" x="210"/>
        <item sd="0" x="211"/>
        <item sd="0" x="2"/>
        <item sd="0" x="7"/>
        <item sd="0" x="374"/>
        <item sd="0" x="477"/>
        <item sd="0" x="469"/>
        <item sd="0" x="253"/>
        <item sd="0" x="270"/>
        <item sd="0" x="108"/>
        <item sd="0" x="47"/>
        <item sd="0" x="419"/>
        <item sd="0" x="194"/>
        <item sd="0" x="279"/>
        <item sd="0" x="68"/>
        <item sd="0" x="234"/>
        <item sd="0" x="393"/>
        <item sd="0" x="233"/>
        <item sd="0" x="461"/>
        <item sd="0" x="255"/>
        <item sd="0" x="23"/>
        <item sd="0" x="335"/>
        <item sd="0" x="104"/>
        <item sd="0" x="40"/>
        <item sd="0" x="313"/>
        <item sd="0" x="482"/>
        <item sd="0" x="246"/>
        <item sd="0" x="342"/>
        <item sd="0" x="175"/>
        <item sd="0" x="139"/>
        <item sd="0" x="284"/>
        <item sd="0" x="129"/>
        <item sd="0" x="480"/>
        <item sd="0" x="219"/>
        <item sd="0" x="442"/>
        <item sd="0" x="321"/>
        <item sd="0" x="85"/>
        <item sd="0" x="411"/>
        <item sd="0" x="157"/>
        <item sd="0" x="144"/>
        <item sd="0" x="164"/>
        <item sd="0" x="100"/>
        <item sd="0" x="468"/>
        <item sd="0" x="466"/>
        <item sd="0" x="325"/>
        <item sd="0" x="413"/>
        <item sd="0" x="29"/>
        <item sd="0" x="217"/>
        <item sd="0" x="59"/>
        <item sd="0" x="84"/>
        <item sd="0" x="291"/>
        <item sd="0" x="474"/>
        <item sd="0" x="33"/>
        <item sd="0" x="422"/>
        <item sd="0" x="301"/>
        <item sd="0" x="373"/>
        <item sd="0" x="298"/>
        <item sd="0" x="182"/>
        <item sd="0" x="218"/>
        <item sd="0" x="145"/>
        <item sd="0" x="171"/>
        <item sd="0" x="391"/>
        <item sd="0" x="64"/>
        <item sd="0" x="208"/>
        <item sd="0" x="401"/>
        <item sd="0" x="455"/>
        <item sd="0" x="130"/>
        <item sd="0" x="349"/>
        <item sd="0" x="166"/>
        <item sd="0" x="269"/>
        <item sd="0" x="55"/>
        <item sd="0" x="344"/>
        <item sd="0" x="48"/>
        <item sd="0" x="169"/>
        <item sd="0" x="76"/>
        <item sd="0" x="243"/>
        <item sd="0" x="212"/>
        <item sd="0" x="240"/>
        <item sd="0" x="0"/>
        <item sd="0" x="383"/>
        <item sd="0" x="126"/>
        <item sd="0" x="138"/>
        <item sd="0" x="272"/>
        <item sd="0" x="209"/>
        <item sd="0" x="170"/>
        <item sd="0" x="385"/>
        <item sd="0" x="15"/>
        <item sd="0" x="462"/>
        <item sd="0" x="4"/>
        <item sd="0" x="250"/>
        <item sd="0" x="226"/>
        <item sd="0" x="331"/>
        <item sd="0" x="417"/>
        <item sd="0" x="132"/>
        <item sd="0" x="93"/>
        <item sd="0" x="267"/>
        <item sd="0" x="214"/>
        <item sd="0" x="1"/>
        <item sd="0" x="163"/>
        <item sd="0" x="318"/>
        <item sd="0" x="457"/>
        <item sd="0" x="190"/>
        <item sd="0" x="292"/>
        <item sd="0" x="310"/>
        <item sd="0" x="65"/>
        <item sd="0" x="192"/>
        <item sd="0" x="327"/>
        <item sd="0" x="415"/>
        <item sd="0" x="32"/>
        <item sd="0" x="225"/>
        <item sd="0" x="237"/>
        <item sd="0" x="5"/>
        <item sd="0" x="429"/>
        <item sd="0" x="445"/>
        <item sd="0" x="367"/>
        <item sd="0" x="35"/>
        <item sd="0" x="215"/>
        <item sd="0" x="465"/>
        <item sd="0" x="369"/>
        <item sd="0" x="86"/>
        <item sd="0" x="191"/>
        <item sd="0" x="28"/>
        <item sd="0" x="358"/>
        <item sd="0" x="6"/>
        <item sd="0" x="416"/>
        <item sd="0" x="87"/>
        <item sd="0" x="324"/>
        <item sd="0" x="414"/>
        <item sd="0" x="142"/>
        <item sd="0" x="131"/>
        <item sd="0" x="81"/>
        <item sd="0" x="312"/>
        <item sd="0" x="19"/>
        <item sd="0" x="305"/>
        <item sd="0" x="258"/>
        <item sd="0" x="450"/>
        <item sd="0" x="439"/>
        <item sd="0" x="204"/>
        <item sd="0" x="72"/>
        <item sd="0" x="69"/>
        <item sd="0" x="276"/>
        <item sd="0" x="49"/>
        <item sd="0" x="294"/>
        <item sd="0" x="340"/>
        <item sd="0" x="421"/>
        <item sd="0" x="24"/>
        <item sd="0" x="348"/>
        <item sd="0" x="407"/>
        <item sd="0" x="309"/>
        <item sd="0" x="403"/>
        <item sd="0" x="36"/>
        <item sd="0" x="311"/>
        <item sd="0" x="322"/>
        <item sd="0" x="43"/>
        <item sd="0" x="110"/>
        <item sd="0" x="448"/>
        <item sd="0" x="125"/>
        <item sd="0" x="277"/>
        <item sd="0" x="286"/>
        <item sd="0" x="251"/>
        <item sd="0" x="216"/>
        <item sd="0" x="121"/>
        <item sd="0" x="299"/>
        <item sd="0" x="134"/>
        <item sd="0" x="360"/>
        <item sd="0" x="408"/>
        <item sd="0" x="472"/>
        <item sd="0" x="266"/>
        <item sd="0" x="238"/>
        <item sd="0" x="102"/>
        <item sd="0" x="39"/>
        <item sd="0" x="343"/>
        <item sd="0" x="274"/>
        <item sd="0" x="288"/>
        <item sd="0" x="265"/>
        <item sd="0" x="120"/>
        <item sd="0" x="172"/>
        <item sd="0" x="230"/>
        <item sd="0" x="262"/>
        <item sd="0" x="95"/>
        <item sd="0" x="92"/>
        <item sd="0" x="44"/>
        <item sd="0" x="231"/>
        <item sd="0" x="454"/>
        <item sd="0" x="147"/>
        <item sd="0" x="141"/>
        <item sd="0" x="135"/>
        <item sd="0" x="235"/>
        <item sd="0" x="377"/>
        <item sd="0" x="390"/>
        <item sd="0" x="189"/>
        <item sd="0" x="185"/>
        <item sd="0" x="148"/>
        <item sd="0" x="440"/>
        <item sd="0" x="323"/>
        <item sd="0" x="178"/>
        <item sd="0" x="201"/>
        <item sd="0" x="54"/>
        <item sd="0" x="25"/>
        <item sd="0" x="128"/>
        <item sd="0" x="426"/>
        <item sd="0" x="136"/>
        <item sd="0" x="273"/>
        <item sd="0" x="220"/>
        <item sd="0" x="207"/>
        <item sd="0" x="89"/>
        <item sd="0" x="184"/>
        <item sd="0" x="430"/>
        <item sd="0" x="155"/>
        <item sd="0" x="481"/>
        <item sd="0" x="483"/>
        <item sd="0" x="356"/>
        <item sd="0" x="162"/>
        <item sd="0" x="206"/>
        <item sd="0" x="174"/>
        <item sd="0" x="152"/>
        <item sd="0" x="334"/>
        <item sd="0" x="394"/>
        <item sd="0" x="350"/>
        <item sd="0" x="140"/>
        <item sd="0" x="387"/>
        <item sd="0" x="183"/>
        <item sd="0" x="70"/>
        <item sd="0" x="436"/>
        <item sd="0" x="359"/>
        <item sd="0" x="259"/>
        <item sd="0" x="418"/>
        <item sd="0" x="77"/>
        <item sd="0" x="404"/>
        <item sd="0" x="123"/>
        <item sd="0" x="228"/>
        <item sd="0" x="364"/>
        <item sd="0" x="449"/>
        <item sd="0" x="271"/>
        <item sd="0" x="67"/>
        <item sd="0" x="326"/>
        <item sd="0" x="151"/>
        <item sd="0" x="380"/>
        <item sd="0" x="247"/>
        <item sd="0" x="41"/>
        <item sd="0" x="446"/>
        <item sd="0" x="177"/>
        <item sd="0" x="249"/>
        <item sd="0" x="56"/>
        <item sd="0" x="375"/>
        <item sd="0" x="101"/>
        <item sd="0" x="52"/>
        <item sd="0" x="195"/>
        <item sd="0" x="30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dataField="1" showAll="0"/>
    <pivotField showAll="0"/>
    <pivotField showAll="0"/>
    <pivotField showAll="0"/>
  </pivotFields>
  <rowFields count="2">
    <field x="1"/>
    <field x="17"/>
  </rowFields>
  <rowItems count="6">
    <i>
      <x v="170"/>
    </i>
    <i>
      <x v="456"/>
    </i>
    <i>
      <x v="343"/>
    </i>
    <i>
      <x v="76"/>
    </i>
    <i>
      <x v="68"/>
    </i>
    <i t="grand">
      <x/>
    </i>
  </rowItems>
  <colItems count="1">
    <i/>
  </colItems>
  <dataFields count="1">
    <dataField name="Sum of Data Usage" fld="18" baseField="0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CF3A5-3D65-4EC3-BFAC-05A99B1540AC}" name="PivotTable10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6:C41" firstHeaderRow="0" firstDataRow="1" firstDataCol="1"/>
  <pivotFields count="22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Revenue" fld="15" baseField="0" baseItem="0"/>
    <dataField name="Sum of Data Usage" fld="18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E2A47-5246-4035-A74D-C7387EB8C833}" name="PivotTable5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60:B66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Revenue" fld="15" baseField="17" baseItem="0" numFmtId="166"/>
  </dataFields>
  <chartFormats count="5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765B9-D6ED-4B21-BB23-0CDC3EF42EB4}" name="PivotTable4" cacheId="34" applyNumberFormats="0" applyBorderFormats="0" applyFontFormats="0" applyPatternFormats="0" applyAlignmentFormats="0" applyWidthHeightFormats="1" dataCaption="Values" grandTotalCaption="1st Quarter" updatedVersion="7" minRefreshableVersion="3" useAutoFormatting="1" itemPrintTitles="1" createdVersion="7" indent="0" outline="1" outlineData="1" multipleFieldFilters="0">
  <location ref="A3:E9" firstHeaderRow="1" firstDataRow="2" firstDataCol="1"/>
  <pivotFields count="22"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Total Revenue . revenue" fld="15" baseField="6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BE3D4-E56C-4958-9DF1-554E0B56629F}" name="PivotTable1" cacheId="34" applyNumberFormats="0" applyBorderFormats="0" applyFontFormats="0" applyPatternFormats="0" applyAlignmentFormats="0" applyWidthHeightFormats="1" dataCaption="Values" grandTotalCaption="1st Quarter" updatedVersion="7" minRefreshableVersion="3" useAutoFormatting="1" itemPrintTitles="1" createdVersion="7" indent="0" outline="1" outlineData="1" multipleFieldFilters="0">
  <location ref="A19:E31" firstHeaderRow="1" firstDataRow="2" firstDataCol="1"/>
  <pivotFields count="22"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 measureFilter="1" sortType="descending">
      <items count="36">
        <item x="6"/>
        <item x="23"/>
        <item x="32"/>
        <item x="13"/>
        <item x="33"/>
        <item x="19"/>
        <item x="34"/>
        <item x="29"/>
        <item x="16"/>
        <item x="27"/>
        <item x="26"/>
        <item x="14"/>
        <item x="17"/>
        <item x="8"/>
        <item x="2"/>
        <item x="20"/>
        <item x="31"/>
        <item x="5"/>
        <item x="9"/>
        <item x="25"/>
        <item x="3"/>
        <item x="24"/>
        <item x="0"/>
        <item x="30"/>
        <item x="11"/>
        <item x="21"/>
        <item x="18"/>
        <item x="15"/>
        <item x="1"/>
        <item x="10"/>
        <item x="4"/>
        <item x="12"/>
        <item x="28"/>
        <item x="7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 v="29"/>
    </i>
    <i>
      <x v="12"/>
    </i>
    <i>
      <x v="33"/>
    </i>
    <i>
      <x v="28"/>
    </i>
    <i>
      <x v="11"/>
    </i>
    <i>
      <x v="25"/>
    </i>
    <i>
      <x v="34"/>
    </i>
    <i>
      <x v="1"/>
    </i>
    <i>
      <x v="8"/>
    </i>
    <i>
      <x v="2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Total Revenue" fld="15" baseField="5" baseItem="6" numFmtId="166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CC72B-F1E4-43C6-9217-AB74E6A511B3}" name="PivotTable5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evices" fieldListSortAscending="1">
  <location ref="A22:D27" firstHeaderRow="0" firstDataRow="1" firstDataCol="1"/>
  <pivotFields count="19">
    <pivotField showAll="0"/>
    <pivotField showAll="0"/>
    <pivotField showAll="0"/>
    <pivotField showAll="0"/>
    <pivotField showAll="0"/>
    <pivotField axis="axisRow" dataField="1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By Revenue" fld="14" showDataAs="percentOfTotal" baseField="5" baseItem="0" numFmtId="10"/>
    <dataField name="By Data Usage" fld="16" showDataAs="percentOfTotal" baseField="5" baseItem="0" numFmtId="10"/>
    <dataField name="By Unit Sold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2">
      <queryTableField id="1" name="Customer ID" tableColumnId="1"/>
      <queryTableField id="2" name="Full Name" tableColumnId="2"/>
      <queryTableField id="3" name="Date of Purchase" tableColumnId="3"/>
      <queryTableField id="23" dataBound="0" tableColumnId="23"/>
      <queryTableField id="4" name="Age" tableColumnId="4"/>
      <queryTableField id="5" name="State" tableColumnId="5"/>
      <queryTableField id="6" name="MTN Device" tableColumnId="6"/>
      <queryTableField id="7" name="Gender" tableColumnId="7"/>
      <queryTableField id="8" name="Satisfaction Rate" tableColumnId="8"/>
      <queryTableField id="9" name="Customer Review" tableColumnId="9"/>
      <queryTableField id="10" name="Customer Tenure in months" tableColumnId="10"/>
      <queryTableField id="11" name="Subscription Plan" tableColumnId="11"/>
      <queryTableField id="12" name=" Unit Price GHS " tableColumnId="12"/>
      <queryTableField id="13" name=" Unit Price Naira " tableColumnId="13"/>
      <queryTableField id="14" name="Number of Times Purchased" tableColumnId="14"/>
      <queryTableField id="15" name="Total Revenue" tableColumnId="15"/>
      <queryTableField id="16" name="Total Revenue GHC" tableColumnId="16"/>
      <queryTableField id="24" dataBound="0" tableColumnId="20"/>
      <queryTableField id="17" name="Data Usage" tableColumnId="17"/>
      <queryTableField id="25" dataBound="0" tableColumnId="21"/>
      <queryTableField id="18" name="Customer Churn Status" tableColumnId="18"/>
      <queryTableField id="19" name="Reasons for Chur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tn_tbl" displayName="mtn_tbl" ref="A1:V975" tableType="queryTable" totalsRowShown="0">
  <autoFilter ref="A1:V97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uniqueName="1" name="Customer ID" queryTableFieldId="1" dataDxfId="21"/>
    <tableColumn id="2" xr3:uid="{00000000-0010-0000-0000-000002000000}" uniqueName="2" name="Full Name" queryTableFieldId="2" dataDxfId="20"/>
    <tableColumn id="3" xr3:uid="{00000000-0010-0000-0000-000003000000}" uniqueName="3" name="Date of Purchase" queryTableFieldId="3" dataDxfId="19"/>
    <tableColumn id="23" xr3:uid="{00000000-0010-0000-0000-000017000000}" uniqueName="23" name="Month Of Purchase" queryTableFieldId="23" dataDxfId="18">
      <calculatedColumnFormula>IF((LEFT(mtn_tbl[[#This Row],[Date of Purchase]],1)="1"),"January",IF((LEFT(mtn_tbl[[#This Row],[Date of Purchase]],1)="2"),"February","March"))</calculatedColumnFormula>
    </tableColumn>
    <tableColumn id="4" xr3:uid="{00000000-0010-0000-0000-000004000000}" uniqueName="4" name="Age" queryTableFieldId="4" dataDxfId="17"/>
    <tableColumn id="5" xr3:uid="{00000000-0010-0000-0000-000005000000}" uniqueName="5" name="State" queryTableFieldId="5" dataDxfId="16"/>
    <tableColumn id="6" xr3:uid="{00000000-0010-0000-0000-000006000000}" uniqueName="6" name="MTN Device" queryTableFieldId="6" dataDxfId="15"/>
    <tableColumn id="7" xr3:uid="{00000000-0010-0000-0000-000007000000}" uniqueName="7" name="Gender" queryTableFieldId="7" dataDxfId="14"/>
    <tableColumn id="8" xr3:uid="{00000000-0010-0000-0000-000008000000}" uniqueName="8" name="Satisfaction Rate" queryTableFieldId="8" dataDxfId="13"/>
    <tableColumn id="9" xr3:uid="{00000000-0010-0000-0000-000009000000}" uniqueName="9" name="Customer Review" queryTableFieldId="9" dataDxfId="12"/>
    <tableColumn id="10" xr3:uid="{00000000-0010-0000-0000-00000A000000}" uniqueName="10" name="Customer Tenure in months" queryTableFieldId="10" dataDxfId="11"/>
    <tableColumn id="11" xr3:uid="{00000000-0010-0000-0000-00000B000000}" uniqueName="11" name="Subscription Plan" queryTableFieldId="11" dataDxfId="10"/>
    <tableColumn id="12" xr3:uid="{00000000-0010-0000-0000-00000C000000}" uniqueName="12" name=" Unit Price GHS " queryTableFieldId="12" dataDxfId="9"/>
    <tableColumn id="13" xr3:uid="{00000000-0010-0000-0000-00000D000000}" uniqueName="13" name=" Unit Price Naira " queryTableFieldId="13" dataDxfId="8"/>
    <tableColumn id="14" xr3:uid="{00000000-0010-0000-0000-00000E000000}" uniqueName="14" name="Number of Times Purchased" queryTableFieldId="14" dataDxfId="7"/>
    <tableColumn id="15" xr3:uid="{00000000-0010-0000-0000-00000F000000}" uniqueName="15" name="Total Revenue" queryTableFieldId="15" dataDxfId="6"/>
    <tableColumn id="16" xr3:uid="{00000000-0010-0000-0000-000010000000}" uniqueName="16" name="Total Revenue GHC" queryTableFieldId="16" dataDxfId="5"/>
    <tableColumn id="20" xr3:uid="{97639D08-5B18-48CB-B843-9501DDC8ADC2}" uniqueName="20" name="Age Distribution" queryTableFieldId="24" dataDxfId="4">
      <calculatedColumnFormula>IF(mtn_tbl[[#This Row],[Age]]&lt;=25,"18-25",IF(mtn_tbl[[#This Row],[Age]]&lt;=35,"26-35",IF(mtn_tbl[[#This Row],[Age]]&lt;=45,"36-45",IF(mtn_tbl[[#This Row],[Age]]&lt;=55,"46-55","56+"))))</calculatedColumnFormula>
    </tableColumn>
    <tableColumn id="17" xr3:uid="{00000000-0010-0000-0000-000011000000}" uniqueName="17" name="Data Usage" queryTableFieldId="17" dataDxfId="3"/>
    <tableColumn id="21" xr3:uid="{02C25BCE-06C1-4913-A4A9-AC9139EB2823}" uniqueName="21" name="Data Usage Distribution" queryTableFieldId="25" dataDxfId="2">
      <calculatedColumnFormula>IF(mtn_tbl[[#This Row],[Data Usage]]&lt;=50,"0-50GB",IF(mtn_tbl[[#This Row],[Data Usage]]&lt;=100,"51-100GB",IF(mtn_tbl[[#This Row],[Data Usage]]&lt;=150,"101-150GB",IF(mtn_tbl[[#This Row],[Data Usage]]&lt;=200,"151-200GB","200+"))))</calculatedColumnFormula>
    </tableColumn>
    <tableColumn id="18" xr3:uid="{00000000-0010-0000-0000-000012000000}" uniqueName="18" name="Customer Churn Status" queryTableFieldId="18" dataDxfId="1"/>
    <tableColumn id="19" xr3:uid="{00000000-0010-0000-0000-000013000000}" uniqueName="19" name="Reasons for Churn" queryTableFieldId="19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tn_table" displayName="mtn_table" ref="A1:S975" totalsRowShown="0">
  <autoFilter ref="A1:S97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100-000001000000}" name="Customer ID"/>
    <tableColumn id="2" xr3:uid="{00000000-0010-0000-0100-000002000000}" name="Full Name"/>
    <tableColumn id="3" xr3:uid="{00000000-0010-0000-0100-000003000000}" name="Date of Purchase"/>
    <tableColumn id="4" xr3:uid="{00000000-0010-0000-0100-000004000000}" name="Age"/>
    <tableColumn id="5" xr3:uid="{00000000-0010-0000-0100-000005000000}" name="State"/>
    <tableColumn id="6" xr3:uid="{00000000-0010-0000-0100-000006000000}" name="MTN Device"/>
    <tableColumn id="7" xr3:uid="{00000000-0010-0000-0100-000007000000}" name="Gender"/>
    <tableColumn id="8" xr3:uid="{00000000-0010-0000-0100-000008000000}" name="Satisfaction Rate"/>
    <tableColumn id="9" xr3:uid="{00000000-0010-0000-0100-000009000000}" name="Customer Review"/>
    <tableColumn id="10" xr3:uid="{00000000-0010-0000-0100-00000A000000}" name="Customer Tenure in months"/>
    <tableColumn id="11" xr3:uid="{00000000-0010-0000-0100-00000B000000}" name="Subscription Plan"/>
    <tableColumn id="12" xr3:uid="{00000000-0010-0000-0100-00000C000000}" name=" Unit Price GHS "/>
    <tableColumn id="13" xr3:uid="{00000000-0010-0000-0100-00000D000000}" name=" Unit Price Naira "/>
    <tableColumn id="14" xr3:uid="{00000000-0010-0000-0100-00000E000000}" name="Number of Times Purchased"/>
    <tableColumn id="15" xr3:uid="{00000000-0010-0000-0100-00000F000000}" name="Total Revenue"/>
    <tableColumn id="16" xr3:uid="{00000000-0010-0000-0100-000010000000}" name="Total Revenue GHC"/>
    <tableColumn id="17" xr3:uid="{00000000-0010-0000-0100-000011000000}" name="Data Usage"/>
    <tableColumn id="18" xr3:uid="{00000000-0010-0000-0100-000012000000}" name="Customer Churn Status"/>
    <tableColumn id="19" xr3:uid="{00000000-0010-0000-0100-000013000000}" name="Reasons for Chur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5"/>
  <sheetViews>
    <sheetView topLeftCell="M1" workbookViewId="0">
      <selection activeCell="T2" sqref="T2"/>
    </sheetView>
  </sheetViews>
  <sheetFormatPr defaultRowHeight="13.8"/>
  <cols>
    <col min="1" max="1" width="13.8984375" bestFit="1" customWidth="1"/>
    <col min="2" max="2" width="19.09765625" bestFit="1" customWidth="1"/>
    <col min="3" max="3" width="17.8984375" style="1" customWidth="1"/>
    <col min="4" max="4" width="17.8984375" customWidth="1"/>
    <col min="5" max="5" width="4.3984375" customWidth="1"/>
    <col min="6" max="6" width="10.69921875" bestFit="1" customWidth="1"/>
    <col min="7" max="7" width="18.69921875" bestFit="1" customWidth="1"/>
    <col min="8" max="8" width="7.3984375" bestFit="1" customWidth="1"/>
    <col min="9" max="9" width="15.69921875" bestFit="1" customWidth="1"/>
    <col min="10" max="10" width="16.69921875" bestFit="1" customWidth="1"/>
    <col min="11" max="11" width="25.796875" bestFit="1" customWidth="1"/>
    <col min="12" max="12" width="27.3984375" bestFit="1" customWidth="1"/>
    <col min="13" max="13" width="14.8984375" bestFit="1" customWidth="1"/>
    <col min="14" max="14" width="15.5" bestFit="1" customWidth="1"/>
    <col min="15" max="15" width="26.19921875" bestFit="1" customWidth="1"/>
    <col min="16" max="16" width="13.69921875" bestFit="1" customWidth="1"/>
    <col min="17" max="17" width="18.296875" bestFit="1" customWidth="1"/>
    <col min="18" max="18" width="20.296875" customWidth="1"/>
    <col min="19" max="19" width="12.8984375" bestFit="1" customWidth="1"/>
    <col min="20" max="20" width="12.8984375" customWidth="1"/>
    <col min="21" max="21" width="23.59765625" bestFit="1" customWidth="1"/>
    <col min="22" max="22" width="25.59765625" bestFit="1" customWidth="1"/>
  </cols>
  <sheetData>
    <row r="1" spans="1:2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1401</v>
      </c>
      <c r="S1" t="s">
        <v>17</v>
      </c>
      <c r="T1" t="s">
        <v>1413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tr">
        <f>IF((LEFT(mtn_tbl[[#This Row],[Date of Purchase]],1)="1"),"January",IF((LEFT(mtn_tbl[[#This Row],[Date of Purchase]],1)="2"),"February","March"))</f>
        <v>January</v>
      </c>
      <c r="E2">
        <v>27</v>
      </c>
      <c r="F2" t="s">
        <v>23</v>
      </c>
      <c r="G2" t="s">
        <v>24</v>
      </c>
      <c r="H2" t="s">
        <v>25</v>
      </c>
      <c r="I2">
        <v>2</v>
      </c>
      <c r="J2" t="s">
        <v>26</v>
      </c>
      <c r="K2">
        <v>2</v>
      </c>
      <c r="L2" t="s">
        <v>27</v>
      </c>
      <c r="M2" t="s">
        <v>28</v>
      </c>
      <c r="N2" t="s">
        <v>29</v>
      </c>
      <c r="O2">
        <v>19</v>
      </c>
      <c r="P2">
        <v>665000</v>
      </c>
      <c r="Q2" t="s">
        <v>30</v>
      </c>
      <c r="R2" t="str">
        <f>IF(mtn_tbl[[#This Row],[Age]]&lt;=25,"18-25",IF(mtn_tbl[[#This Row],[Age]]&lt;=35,"26-35",IF(mtn_tbl[[#This Row],[Age]]&lt;=45,"36-45",IF(mtn_tbl[[#This Row],[Age]]&lt;=55,"46-55","56+"))))</f>
        <v>26-35</v>
      </c>
      <c r="S2">
        <v>44.48</v>
      </c>
      <c r="T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" t="s">
        <v>31</v>
      </c>
      <c r="V2" t="s">
        <v>32</v>
      </c>
    </row>
    <row r="3" spans="1:22">
      <c r="A3" t="s">
        <v>33</v>
      </c>
      <c r="B3" t="s">
        <v>34</v>
      </c>
      <c r="C3" s="1" t="s">
        <v>22</v>
      </c>
      <c r="D3" t="str">
        <f>IF((LEFT(mtn_tbl[[#This Row],[Date of Purchase]],1)="1"),"January",IF((LEFT(mtn_tbl[[#This Row],[Date of Purchase]],1)="2"),"February","March"))</f>
        <v>January</v>
      </c>
      <c r="E3">
        <v>57</v>
      </c>
      <c r="F3" t="s">
        <v>35</v>
      </c>
      <c r="G3" t="s">
        <v>24</v>
      </c>
      <c r="H3" t="s">
        <v>25</v>
      </c>
      <c r="I3">
        <v>3</v>
      </c>
      <c r="J3" t="s">
        <v>36</v>
      </c>
      <c r="K3">
        <v>53</v>
      </c>
      <c r="L3" t="s">
        <v>37</v>
      </c>
      <c r="M3" t="s">
        <v>38</v>
      </c>
      <c r="N3" t="s">
        <v>39</v>
      </c>
      <c r="O3">
        <v>16</v>
      </c>
      <c r="P3">
        <v>144000</v>
      </c>
      <c r="Q3" t="s">
        <v>40</v>
      </c>
      <c r="R3" t="str">
        <f>IF(mtn_tbl[[#This Row],[Age]]&lt;=25,"18-25",IF(mtn_tbl[[#This Row],[Age]]&lt;=35,"26-35",IF(mtn_tbl[[#This Row],[Age]]&lt;=45,"36-45",IF(mtn_tbl[[#This Row],[Age]]&lt;=55,"46-55","56+"))))</f>
        <v>56+</v>
      </c>
      <c r="S3">
        <v>42.92</v>
      </c>
      <c r="T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" t="s">
        <v>41</v>
      </c>
    </row>
    <row r="4" spans="1:22">
      <c r="A4" t="s">
        <v>42</v>
      </c>
      <c r="B4" t="s">
        <v>43</v>
      </c>
      <c r="C4" s="1" t="s">
        <v>22</v>
      </c>
      <c r="D4" t="str">
        <f>IF((LEFT(mtn_tbl[[#This Row],[Date of Purchase]],1)="1"),"January",IF((LEFT(mtn_tbl[[#This Row],[Date of Purchase]],1)="2"),"February","March"))</f>
        <v>January</v>
      </c>
      <c r="E4">
        <v>53</v>
      </c>
      <c r="F4" t="s">
        <v>23</v>
      </c>
      <c r="G4" t="s">
        <v>44</v>
      </c>
      <c r="H4" t="s">
        <v>25</v>
      </c>
      <c r="I4">
        <v>3</v>
      </c>
      <c r="J4" t="s">
        <v>36</v>
      </c>
      <c r="K4">
        <v>30</v>
      </c>
      <c r="L4" t="s">
        <v>45</v>
      </c>
      <c r="M4" t="s">
        <v>46</v>
      </c>
      <c r="N4" t="s">
        <v>47</v>
      </c>
      <c r="O4">
        <v>17</v>
      </c>
      <c r="P4">
        <v>510000</v>
      </c>
      <c r="Q4" t="s">
        <v>48</v>
      </c>
      <c r="R4" t="str">
        <f>IF(mtn_tbl[[#This Row],[Age]]&lt;=25,"18-25",IF(mtn_tbl[[#This Row],[Age]]&lt;=35,"26-35",IF(mtn_tbl[[#This Row],[Age]]&lt;=45,"36-45",IF(mtn_tbl[[#This Row],[Age]]&lt;=55,"46-55","56+"))))</f>
        <v>46-55</v>
      </c>
      <c r="S4">
        <v>168.41</v>
      </c>
      <c r="T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" t="s">
        <v>41</v>
      </c>
    </row>
    <row r="5" spans="1:22">
      <c r="A5" t="s">
        <v>49</v>
      </c>
      <c r="B5" t="s">
        <v>50</v>
      </c>
      <c r="C5" s="1" t="s">
        <v>22</v>
      </c>
      <c r="D5" t="str">
        <f>IF((LEFT(mtn_tbl[[#This Row],[Date of Purchase]],1)="1"),"January",IF((LEFT(mtn_tbl[[#This Row],[Date of Purchase]],1)="2"),"February","March"))</f>
        <v>January</v>
      </c>
      <c r="E5">
        <v>35</v>
      </c>
      <c r="F5" t="s">
        <v>51</v>
      </c>
      <c r="G5" t="s">
        <v>44</v>
      </c>
      <c r="H5" t="s">
        <v>25</v>
      </c>
      <c r="I5">
        <v>5</v>
      </c>
      <c r="J5" t="s">
        <v>52</v>
      </c>
      <c r="K5">
        <v>35</v>
      </c>
      <c r="L5" t="s">
        <v>45</v>
      </c>
      <c r="M5" t="s">
        <v>46</v>
      </c>
      <c r="N5" t="s">
        <v>47</v>
      </c>
      <c r="O5">
        <v>10</v>
      </c>
      <c r="P5">
        <v>300000</v>
      </c>
      <c r="Q5" t="s">
        <v>53</v>
      </c>
      <c r="R5" t="str">
        <f>IF(mtn_tbl[[#This Row],[Age]]&lt;=25,"18-25",IF(mtn_tbl[[#This Row],[Age]]&lt;=35,"26-35",IF(mtn_tbl[[#This Row],[Age]]&lt;=45,"36-45",IF(mtn_tbl[[#This Row],[Age]]&lt;=55,"46-55","56+"))))</f>
        <v>26-35</v>
      </c>
      <c r="S5">
        <v>175.81</v>
      </c>
      <c r="T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" t="s">
        <v>41</v>
      </c>
    </row>
    <row r="6" spans="1:22">
      <c r="A6" t="s">
        <v>54</v>
      </c>
      <c r="B6" t="s">
        <v>55</v>
      </c>
      <c r="C6" s="1" t="s">
        <v>22</v>
      </c>
      <c r="D6" t="str">
        <f>IF((LEFT(mtn_tbl[[#This Row],[Date of Purchase]],1)="1"),"January",IF((LEFT(mtn_tbl[[#This Row],[Date of Purchase]],1)="2"),"February","March"))</f>
        <v>January</v>
      </c>
      <c r="E6">
        <v>23</v>
      </c>
      <c r="F6" t="s">
        <v>56</v>
      </c>
      <c r="G6" t="s">
        <v>24</v>
      </c>
      <c r="H6" t="s">
        <v>57</v>
      </c>
      <c r="I6">
        <v>2</v>
      </c>
      <c r="J6" t="s">
        <v>26</v>
      </c>
      <c r="K6">
        <v>52</v>
      </c>
      <c r="L6" t="s">
        <v>58</v>
      </c>
      <c r="M6" t="s">
        <v>59</v>
      </c>
      <c r="N6" t="s">
        <v>60</v>
      </c>
      <c r="O6">
        <v>8</v>
      </c>
      <c r="P6">
        <v>36000</v>
      </c>
      <c r="Q6" t="s">
        <v>61</v>
      </c>
      <c r="R6" t="str">
        <f>IF(mtn_tbl[[#This Row],[Age]]&lt;=25,"18-25",IF(mtn_tbl[[#This Row],[Age]]&lt;=35,"26-35",IF(mtn_tbl[[#This Row],[Age]]&lt;=45,"36-45",IF(mtn_tbl[[#This Row],[Age]]&lt;=55,"46-55","56+"))))</f>
        <v>18-25</v>
      </c>
      <c r="S6">
        <v>56.07</v>
      </c>
      <c r="T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" t="s">
        <v>31</v>
      </c>
      <c r="V6" t="s">
        <v>32</v>
      </c>
    </row>
    <row r="7" spans="1:22">
      <c r="A7" t="s">
        <v>54</v>
      </c>
      <c r="B7" t="s">
        <v>55</v>
      </c>
      <c r="C7" s="1" t="s">
        <v>22</v>
      </c>
      <c r="D7" t="str">
        <f>IF((LEFT(mtn_tbl[[#This Row],[Date of Purchase]],1)="1"),"January",IF((LEFT(mtn_tbl[[#This Row],[Date of Purchase]],1)="2"),"February","March"))</f>
        <v>January</v>
      </c>
      <c r="E7">
        <v>23</v>
      </c>
      <c r="F7" t="s">
        <v>56</v>
      </c>
      <c r="G7" t="s">
        <v>62</v>
      </c>
      <c r="H7" t="s">
        <v>57</v>
      </c>
      <c r="I7">
        <v>2</v>
      </c>
      <c r="J7" t="s">
        <v>26</v>
      </c>
      <c r="K7">
        <v>52</v>
      </c>
      <c r="L7" t="s">
        <v>63</v>
      </c>
      <c r="M7" t="s">
        <v>64</v>
      </c>
      <c r="N7" t="s">
        <v>65</v>
      </c>
      <c r="O7">
        <v>18</v>
      </c>
      <c r="P7">
        <v>18000</v>
      </c>
      <c r="Q7" t="s">
        <v>66</v>
      </c>
      <c r="R7" t="str">
        <f>IF(mtn_tbl[[#This Row],[Age]]&lt;=25,"18-25",IF(mtn_tbl[[#This Row],[Age]]&lt;=35,"26-35",IF(mtn_tbl[[#This Row],[Age]]&lt;=45,"36-45",IF(mtn_tbl[[#This Row],[Age]]&lt;=55,"46-55","56+"))))</f>
        <v>18-25</v>
      </c>
      <c r="S7">
        <v>88.9</v>
      </c>
      <c r="T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" t="s">
        <v>31</v>
      </c>
      <c r="V7" t="s">
        <v>32</v>
      </c>
    </row>
    <row r="8" spans="1:22">
      <c r="A8" t="s">
        <v>67</v>
      </c>
      <c r="B8" t="s">
        <v>68</v>
      </c>
      <c r="C8" s="1" t="s">
        <v>22</v>
      </c>
      <c r="D8" t="str">
        <f>IF((LEFT(mtn_tbl[[#This Row],[Date of Purchase]],1)="1"),"January",IF((LEFT(mtn_tbl[[#This Row],[Date of Purchase]],1)="2"),"February","March"))</f>
        <v>January</v>
      </c>
      <c r="E8">
        <v>19</v>
      </c>
      <c r="F8" t="s">
        <v>69</v>
      </c>
      <c r="G8" t="s">
        <v>62</v>
      </c>
      <c r="H8" t="s">
        <v>25</v>
      </c>
      <c r="I8">
        <v>4</v>
      </c>
      <c r="J8" t="s">
        <v>70</v>
      </c>
      <c r="K8">
        <v>31</v>
      </c>
      <c r="L8" t="s">
        <v>58</v>
      </c>
      <c r="M8" t="s">
        <v>59</v>
      </c>
      <c r="N8" t="s">
        <v>60</v>
      </c>
      <c r="O8">
        <v>5</v>
      </c>
      <c r="P8">
        <v>22500</v>
      </c>
      <c r="Q8" t="s">
        <v>71</v>
      </c>
      <c r="R8" t="str">
        <f>IF(mtn_tbl[[#This Row],[Age]]&lt;=25,"18-25",IF(mtn_tbl[[#This Row],[Age]]&lt;=35,"26-35",IF(mtn_tbl[[#This Row],[Age]]&lt;=45,"36-45",IF(mtn_tbl[[#This Row],[Age]]&lt;=55,"46-55","56+"))))</f>
        <v>18-25</v>
      </c>
      <c r="S8">
        <v>80.23</v>
      </c>
      <c r="T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" t="s">
        <v>41</v>
      </c>
    </row>
    <row r="9" spans="1:22">
      <c r="A9" t="s">
        <v>67</v>
      </c>
      <c r="B9" t="s">
        <v>68</v>
      </c>
      <c r="C9" s="1" t="s">
        <v>22</v>
      </c>
      <c r="D9" t="str">
        <f>IF((LEFT(mtn_tbl[[#This Row],[Date of Purchase]],1)="1"),"January",IF((LEFT(mtn_tbl[[#This Row],[Date of Purchase]],1)="2"),"February","March"))</f>
        <v>January</v>
      </c>
      <c r="E9">
        <v>19</v>
      </c>
      <c r="F9" t="s">
        <v>69</v>
      </c>
      <c r="G9" t="s">
        <v>62</v>
      </c>
      <c r="H9" t="s">
        <v>25</v>
      </c>
      <c r="I9">
        <v>4</v>
      </c>
      <c r="J9" t="s">
        <v>70</v>
      </c>
      <c r="K9">
        <v>31</v>
      </c>
      <c r="L9" t="s">
        <v>72</v>
      </c>
      <c r="M9" t="s">
        <v>73</v>
      </c>
      <c r="N9" t="s">
        <v>74</v>
      </c>
      <c r="O9">
        <v>4</v>
      </c>
      <c r="P9">
        <v>3600</v>
      </c>
      <c r="Q9" t="s">
        <v>75</v>
      </c>
      <c r="R9" t="str">
        <f>IF(mtn_tbl[[#This Row],[Age]]&lt;=25,"18-25",IF(mtn_tbl[[#This Row],[Age]]&lt;=35,"26-35",IF(mtn_tbl[[#This Row],[Age]]&lt;=45,"36-45",IF(mtn_tbl[[#This Row],[Age]]&lt;=55,"46-55","56+"))))</f>
        <v>18-25</v>
      </c>
      <c r="S9">
        <v>178.59</v>
      </c>
      <c r="T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" t="s">
        <v>41</v>
      </c>
    </row>
    <row r="10" spans="1:22">
      <c r="A10" t="s">
        <v>76</v>
      </c>
      <c r="B10" t="s">
        <v>77</v>
      </c>
      <c r="C10" s="1" t="s">
        <v>22</v>
      </c>
      <c r="D10" t="str">
        <f>IF((LEFT(mtn_tbl[[#This Row],[Date of Purchase]],1)="1"),"January",IF((LEFT(mtn_tbl[[#This Row],[Date of Purchase]],1)="2"),"February","March"))</f>
        <v>January</v>
      </c>
      <c r="E10">
        <v>44</v>
      </c>
      <c r="F10" t="s">
        <v>78</v>
      </c>
      <c r="G10" t="s">
        <v>24</v>
      </c>
      <c r="H10" t="s">
        <v>25</v>
      </c>
      <c r="I10">
        <v>2</v>
      </c>
      <c r="J10" t="s">
        <v>26</v>
      </c>
      <c r="K10">
        <v>49</v>
      </c>
      <c r="L10" t="s">
        <v>27</v>
      </c>
      <c r="M10" t="s">
        <v>28</v>
      </c>
      <c r="N10" t="s">
        <v>29</v>
      </c>
      <c r="O10">
        <v>19</v>
      </c>
      <c r="P10">
        <v>665000</v>
      </c>
      <c r="Q10" t="s">
        <v>30</v>
      </c>
      <c r="R10" t="str">
        <f>IF(mtn_tbl[[#This Row],[Age]]&lt;=25,"18-25",IF(mtn_tbl[[#This Row],[Age]]&lt;=35,"26-35",IF(mtn_tbl[[#This Row],[Age]]&lt;=45,"36-45",IF(mtn_tbl[[#This Row],[Age]]&lt;=55,"46-55","56+"))))</f>
        <v>36-45</v>
      </c>
      <c r="S10">
        <v>134.06</v>
      </c>
      <c r="T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" t="s">
        <v>31</v>
      </c>
      <c r="V10" t="s">
        <v>79</v>
      </c>
    </row>
    <row r="11" spans="1:22">
      <c r="A11" t="s">
        <v>76</v>
      </c>
      <c r="B11" t="s">
        <v>77</v>
      </c>
      <c r="C11" s="1" t="s">
        <v>22</v>
      </c>
      <c r="D11" t="str">
        <f>IF((LEFT(mtn_tbl[[#This Row],[Date of Purchase]],1)="1"),"January",IF((LEFT(mtn_tbl[[#This Row],[Date of Purchase]],1)="2"),"February","March"))</f>
        <v>January</v>
      </c>
      <c r="E11">
        <v>44</v>
      </c>
      <c r="F11" t="s">
        <v>78</v>
      </c>
      <c r="G11" t="s">
        <v>44</v>
      </c>
      <c r="H11" t="s">
        <v>25</v>
      </c>
      <c r="I11">
        <v>2</v>
      </c>
      <c r="J11" t="s">
        <v>26</v>
      </c>
      <c r="K11">
        <v>49</v>
      </c>
      <c r="L11" t="s">
        <v>80</v>
      </c>
      <c r="M11" t="s">
        <v>81</v>
      </c>
      <c r="N11" t="s">
        <v>82</v>
      </c>
      <c r="O11">
        <v>9</v>
      </c>
      <c r="P11">
        <v>180000</v>
      </c>
      <c r="Q11" t="s">
        <v>83</v>
      </c>
      <c r="R11" t="str">
        <f>IF(mtn_tbl[[#This Row],[Age]]&lt;=25,"18-25",IF(mtn_tbl[[#This Row],[Age]]&lt;=35,"26-35",IF(mtn_tbl[[#This Row],[Age]]&lt;=45,"36-45",IF(mtn_tbl[[#This Row],[Age]]&lt;=55,"46-55","56+"))))</f>
        <v>36-45</v>
      </c>
      <c r="S11">
        <v>93.27</v>
      </c>
      <c r="T1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1" t="s">
        <v>31</v>
      </c>
      <c r="V11" t="s">
        <v>79</v>
      </c>
    </row>
    <row r="12" spans="1:22">
      <c r="A12" t="s">
        <v>76</v>
      </c>
      <c r="B12" t="s">
        <v>77</v>
      </c>
      <c r="C12" s="1" t="s">
        <v>22</v>
      </c>
      <c r="D12" t="str">
        <f>IF((LEFT(mtn_tbl[[#This Row],[Date of Purchase]],1)="1"),"January",IF((LEFT(mtn_tbl[[#This Row],[Date of Purchase]],1)="2"),"February","March"))</f>
        <v>January</v>
      </c>
      <c r="E12">
        <v>44</v>
      </c>
      <c r="F12" t="s">
        <v>78</v>
      </c>
      <c r="G12" t="s">
        <v>84</v>
      </c>
      <c r="H12" t="s">
        <v>25</v>
      </c>
      <c r="I12">
        <v>2</v>
      </c>
      <c r="J12" t="s">
        <v>26</v>
      </c>
      <c r="K12">
        <v>49</v>
      </c>
      <c r="L12" t="s">
        <v>85</v>
      </c>
      <c r="M12" t="s">
        <v>86</v>
      </c>
      <c r="N12" t="s">
        <v>87</v>
      </c>
      <c r="O12">
        <v>20</v>
      </c>
      <c r="P12">
        <v>500000</v>
      </c>
      <c r="Q12" t="s">
        <v>88</v>
      </c>
      <c r="R12" t="str">
        <f>IF(mtn_tbl[[#This Row],[Age]]&lt;=25,"18-25",IF(mtn_tbl[[#This Row],[Age]]&lt;=35,"26-35",IF(mtn_tbl[[#This Row],[Age]]&lt;=45,"36-45",IF(mtn_tbl[[#This Row],[Age]]&lt;=55,"46-55","56+"))))</f>
        <v>36-45</v>
      </c>
      <c r="S12">
        <v>33.97</v>
      </c>
      <c r="T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" t="s">
        <v>31</v>
      </c>
      <c r="V12" t="s">
        <v>79</v>
      </c>
    </row>
    <row r="13" spans="1:22">
      <c r="A13" t="s">
        <v>89</v>
      </c>
      <c r="B13" t="s">
        <v>90</v>
      </c>
      <c r="C13" s="1" t="s">
        <v>22</v>
      </c>
      <c r="D13" t="str">
        <f>IF((LEFT(mtn_tbl[[#This Row],[Date of Purchase]],1)="1"),"January",IF((LEFT(mtn_tbl[[#This Row],[Date of Purchase]],1)="2"),"February","March"))</f>
        <v>January</v>
      </c>
      <c r="E13">
        <v>36</v>
      </c>
      <c r="F13" t="s">
        <v>91</v>
      </c>
      <c r="G13" t="s">
        <v>62</v>
      </c>
      <c r="H13" t="s">
        <v>25</v>
      </c>
      <c r="I13">
        <v>3</v>
      </c>
      <c r="J13" t="s">
        <v>36</v>
      </c>
      <c r="K13">
        <v>38</v>
      </c>
      <c r="L13" t="s">
        <v>92</v>
      </c>
      <c r="M13" t="s">
        <v>93</v>
      </c>
      <c r="N13" t="s">
        <v>94</v>
      </c>
      <c r="O13">
        <v>8</v>
      </c>
      <c r="P13">
        <v>2800</v>
      </c>
      <c r="Q13" t="s">
        <v>95</v>
      </c>
      <c r="R13" t="str">
        <f>IF(mtn_tbl[[#This Row],[Age]]&lt;=25,"18-25",IF(mtn_tbl[[#This Row],[Age]]&lt;=35,"26-35",IF(mtn_tbl[[#This Row],[Age]]&lt;=45,"36-45",IF(mtn_tbl[[#This Row],[Age]]&lt;=55,"46-55","56+"))))</f>
        <v>36-45</v>
      </c>
      <c r="S13">
        <v>15.66</v>
      </c>
      <c r="T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" t="s">
        <v>41</v>
      </c>
    </row>
    <row r="14" spans="1:22">
      <c r="A14" t="s">
        <v>89</v>
      </c>
      <c r="B14" t="s">
        <v>90</v>
      </c>
      <c r="C14" s="1" t="s">
        <v>22</v>
      </c>
      <c r="D14" t="str">
        <f>IF((LEFT(mtn_tbl[[#This Row],[Date of Purchase]],1)="1"),"January",IF((LEFT(mtn_tbl[[#This Row],[Date of Purchase]],1)="2"),"February","March"))</f>
        <v>January</v>
      </c>
      <c r="E14">
        <v>36</v>
      </c>
      <c r="F14" t="s">
        <v>91</v>
      </c>
      <c r="G14" t="s">
        <v>84</v>
      </c>
      <c r="H14" t="s">
        <v>25</v>
      </c>
      <c r="I14">
        <v>3</v>
      </c>
      <c r="J14" t="s">
        <v>36</v>
      </c>
      <c r="K14">
        <v>38</v>
      </c>
      <c r="L14" t="s">
        <v>80</v>
      </c>
      <c r="M14" t="s">
        <v>81</v>
      </c>
      <c r="N14" t="s">
        <v>82</v>
      </c>
      <c r="O14">
        <v>10</v>
      </c>
      <c r="P14">
        <v>200000</v>
      </c>
      <c r="Q14" t="s">
        <v>96</v>
      </c>
      <c r="R14" t="str">
        <f>IF(mtn_tbl[[#This Row],[Age]]&lt;=25,"18-25",IF(mtn_tbl[[#This Row],[Age]]&lt;=35,"26-35",IF(mtn_tbl[[#This Row],[Age]]&lt;=45,"36-45",IF(mtn_tbl[[#This Row],[Age]]&lt;=55,"46-55","56+"))))</f>
        <v>36-45</v>
      </c>
      <c r="S14">
        <v>139.59</v>
      </c>
      <c r="T1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4" t="s">
        <v>41</v>
      </c>
    </row>
    <row r="15" spans="1:22">
      <c r="A15" t="s">
        <v>97</v>
      </c>
      <c r="B15" t="s">
        <v>98</v>
      </c>
      <c r="C15" s="1" t="s">
        <v>22</v>
      </c>
      <c r="D15" t="str">
        <f>IF((LEFT(mtn_tbl[[#This Row],[Date of Purchase]],1)="1"),"January",IF((LEFT(mtn_tbl[[#This Row],[Date of Purchase]],1)="2"),"February","March"))</f>
        <v>January</v>
      </c>
      <c r="E15">
        <v>32</v>
      </c>
      <c r="F15" t="s">
        <v>99</v>
      </c>
      <c r="G15" t="s">
        <v>84</v>
      </c>
      <c r="H15" t="s">
        <v>25</v>
      </c>
      <c r="I15">
        <v>5</v>
      </c>
      <c r="J15" t="s">
        <v>52</v>
      </c>
      <c r="K15">
        <v>56</v>
      </c>
      <c r="L15" t="s">
        <v>100</v>
      </c>
      <c r="M15" t="s">
        <v>38</v>
      </c>
      <c r="N15" t="s">
        <v>39</v>
      </c>
      <c r="O15">
        <v>16</v>
      </c>
      <c r="P15">
        <v>144000</v>
      </c>
      <c r="Q15" t="s">
        <v>40</v>
      </c>
      <c r="R15" t="str">
        <f>IF(mtn_tbl[[#This Row],[Age]]&lt;=25,"18-25",IF(mtn_tbl[[#This Row],[Age]]&lt;=35,"26-35",IF(mtn_tbl[[#This Row],[Age]]&lt;=45,"36-45",IF(mtn_tbl[[#This Row],[Age]]&lt;=55,"46-55","56+"))))</f>
        <v>26-35</v>
      </c>
      <c r="S15">
        <v>50.87</v>
      </c>
      <c r="T1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5" t="s">
        <v>31</v>
      </c>
      <c r="V15" t="s">
        <v>101</v>
      </c>
    </row>
    <row r="16" spans="1:22">
      <c r="A16" t="s">
        <v>97</v>
      </c>
      <c r="B16" t="s">
        <v>98</v>
      </c>
      <c r="C16" s="1" t="s">
        <v>22</v>
      </c>
      <c r="D16" t="str">
        <f>IF((LEFT(mtn_tbl[[#This Row],[Date of Purchase]],1)="1"),"January",IF((LEFT(mtn_tbl[[#This Row],[Date of Purchase]],1)="2"),"February","March"))</f>
        <v>January</v>
      </c>
      <c r="E16">
        <v>32</v>
      </c>
      <c r="F16" t="s">
        <v>99</v>
      </c>
      <c r="G16" t="s">
        <v>44</v>
      </c>
      <c r="H16" t="s">
        <v>25</v>
      </c>
      <c r="I16">
        <v>5</v>
      </c>
      <c r="J16" t="s">
        <v>52</v>
      </c>
      <c r="K16">
        <v>56</v>
      </c>
      <c r="L16" t="s">
        <v>100</v>
      </c>
      <c r="M16" t="s">
        <v>38</v>
      </c>
      <c r="N16" t="s">
        <v>39</v>
      </c>
      <c r="O16">
        <v>13</v>
      </c>
      <c r="P16">
        <v>117000</v>
      </c>
      <c r="Q16" t="s">
        <v>102</v>
      </c>
      <c r="R16" t="str">
        <f>IF(mtn_tbl[[#This Row],[Age]]&lt;=25,"18-25",IF(mtn_tbl[[#This Row],[Age]]&lt;=35,"26-35",IF(mtn_tbl[[#This Row],[Age]]&lt;=45,"36-45",IF(mtn_tbl[[#This Row],[Age]]&lt;=55,"46-55","56+"))))</f>
        <v>26-35</v>
      </c>
      <c r="S16">
        <v>164.51</v>
      </c>
      <c r="T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" t="s">
        <v>31</v>
      </c>
      <c r="V16" t="s">
        <v>101</v>
      </c>
    </row>
    <row r="17" spans="1:21">
      <c r="A17" t="s">
        <v>103</v>
      </c>
      <c r="B17" t="s">
        <v>104</v>
      </c>
      <c r="C17" s="1" t="s">
        <v>22</v>
      </c>
      <c r="D17" t="str">
        <f>IF((LEFT(mtn_tbl[[#This Row],[Date of Purchase]],1)="1"),"January",IF((LEFT(mtn_tbl[[#This Row],[Date of Purchase]],1)="2"),"February","March"))</f>
        <v>January</v>
      </c>
      <c r="E17">
        <v>72</v>
      </c>
      <c r="F17" t="s">
        <v>91</v>
      </c>
      <c r="G17" t="s">
        <v>24</v>
      </c>
      <c r="H17" t="s">
        <v>57</v>
      </c>
      <c r="I17">
        <v>5</v>
      </c>
      <c r="J17" t="s">
        <v>52</v>
      </c>
      <c r="K17">
        <v>20</v>
      </c>
      <c r="L17" t="s">
        <v>58</v>
      </c>
      <c r="M17" t="s">
        <v>59</v>
      </c>
      <c r="N17" t="s">
        <v>60</v>
      </c>
      <c r="O17">
        <v>3</v>
      </c>
      <c r="P17">
        <v>13500</v>
      </c>
      <c r="Q17" t="s">
        <v>105</v>
      </c>
      <c r="R17" t="str">
        <f>IF(mtn_tbl[[#This Row],[Age]]&lt;=25,"18-25",IF(mtn_tbl[[#This Row],[Age]]&lt;=35,"26-35",IF(mtn_tbl[[#This Row],[Age]]&lt;=45,"36-45",IF(mtn_tbl[[#This Row],[Age]]&lt;=55,"46-55","56+"))))</f>
        <v>56+</v>
      </c>
      <c r="S17">
        <v>53.3</v>
      </c>
      <c r="T1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7" t="s">
        <v>41</v>
      </c>
    </row>
    <row r="18" spans="1:21">
      <c r="A18" t="s">
        <v>106</v>
      </c>
      <c r="B18" t="s">
        <v>107</v>
      </c>
      <c r="C18" s="1" t="s">
        <v>22</v>
      </c>
      <c r="D18" t="str">
        <f>IF((LEFT(mtn_tbl[[#This Row],[Date of Purchase]],1)="1"),"January",IF((LEFT(mtn_tbl[[#This Row],[Date of Purchase]],1)="2"),"February","March"))</f>
        <v>January</v>
      </c>
      <c r="E18">
        <v>46</v>
      </c>
      <c r="F18" t="s">
        <v>108</v>
      </c>
      <c r="G18" t="s">
        <v>62</v>
      </c>
      <c r="H18" t="s">
        <v>25</v>
      </c>
      <c r="I18">
        <v>4</v>
      </c>
      <c r="J18" t="s">
        <v>70</v>
      </c>
      <c r="K18">
        <v>11</v>
      </c>
      <c r="L18" t="s">
        <v>92</v>
      </c>
      <c r="M18" t="s">
        <v>93</v>
      </c>
      <c r="N18" t="s">
        <v>94</v>
      </c>
      <c r="O18">
        <v>10</v>
      </c>
      <c r="P18">
        <v>3500</v>
      </c>
      <c r="Q18" t="s">
        <v>109</v>
      </c>
      <c r="R18" t="str">
        <f>IF(mtn_tbl[[#This Row],[Age]]&lt;=25,"18-25",IF(mtn_tbl[[#This Row],[Age]]&lt;=35,"26-35",IF(mtn_tbl[[#This Row],[Age]]&lt;=45,"36-45",IF(mtn_tbl[[#This Row],[Age]]&lt;=55,"46-55","56+"))))</f>
        <v>46-55</v>
      </c>
      <c r="S18">
        <v>57.98</v>
      </c>
      <c r="T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" t="s">
        <v>41</v>
      </c>
    </row>
    <row r="19" spans="1:21">
      <c r="A19" t="s">
        <v>106</v>
      </c>
      <c r="B19" t="s">
        <v>107</v>
      </c>
      <c r="C19" s="1" t="s">
        <v>22</v>
      </c>
      <c r="D19" t="str">
        <f>IF((LEFT(mtn_tbl[[#This Row],[Date of Purchase]],1)="1"),"January",IF((LEFT(mtn_tbl[[#This Row],[Date of Purchase]],1)="2"),"February","March"))</f>
        <v>January</v>
      </c>
      <c r="E19">
        <v>46</v>
      </c>
      <c r="F19" t="s">
        <v>108</v>
      </c>
      <c r="G19" t="s">
        <v>24</v>
      </c>
      <c r="H19" t="s">
        <v>25</v>
      </c>
      <c r="I19">
        <v>4</v>
      </c>
      <c r="J19" t="s">
        <v>70</v>
      </c>
      <c r="K19">
        <v>11</v>
      </c>
      <c r="L19" t="s">
        <v>27</v>
      </c>
      <c r="M19" t="s">
        <v>28</v>
      </c>
      <c r="N19" t="s">
        <v>29</v>
      </c>
      <c r="O19">
        <v>8</v>
      </c>
      <c r="P19">
        <v>280000</v>
      </c>
      <c r="Q19" t="s">
        <v>110</v>
      </c>
      <c r="R19" t="str">
        <f>IF(mtn_tbl[[#This Row],[Age]]&lt;=25,"18-25",IF(mtn_tbl[[#This Row],[Age]]&lt;=35,"26-35",IF(mtn_tbl[[#This Row],[Age]]&lt;=45,"36-45",IF(mtn_tbl[[#This Row],[Age]]&lt;=55,"46-55","56+"))))</f>
        <v>46-55</v>
      </c>
      <c r="S19">
        <v>14.7</v>
      </c>
      <c r="T1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" t="s">
        <v>41</v>
      </c>
    </row>
    <row r="20" spans="1:21">
      <c r="A20" t="s">
        <v>106</v>
      </c>
      <c r="B20" t="s">
        <v>107</v>
      </c>
      <c r="C20" s="1" t="s">
        <v>22</v>
      </c>
      <c r="D20" t="str">
        <f>IF((LEFT(mtn_tbl[[#This Row],[Date of Purchase]],1)="1"),"January",IF((LEFT(mtn_tbl[[#This Row],[Date of Purchase]],1)="2"),"February","March"))</f>
        <v>January</v>
      </c>
      <c r="E20">
        <v>46</v>
      </c>
      <c r="F20" t="s">
        <v>108</v>
      </c>
      <c r="G20" t="s">
        <v>44</v>
      </c>
      <c r="H20" t="s">
        <v>25</v>
      </c>
      <c r="I20">
        <v>4</v>
      </c>
      <c r="J20" t="s">
        <v>70</v>
      </c>
      <c r="K20">
        <v>11</v>
      </c>
      <c r="L20" t="s">
        <v>45</v>
      </c>
      <c r="M20" t="s">
        <v>46</v>
      </c>
      <c r="N20" t="s">
        <v>47</v>
      </c>
      <c r="O20">
        <v>19</v>
      </c>
      <c r="P20">
        <v>570000</v>
      </c>
      <c r="Q20" t="s">
        <v>111</v>
      </c>
      <c r="R20" t="str">
        <f>IF(mtn_tbl[[#This Row],[Age]]&lt;=25,"18-25",IF(mtn_tbl[[#This Row],[Age]]&lt;=35,"26-35",IF(mtn_tbl[[#This Row],[Age]]&lt;=45,"36-45",IF(mtn_tbl[[#This Row],[Age]]&lt;=55,"46-55","56+"))))</f>
        <v>46-55</v>
      </c>
      <c r="S20">
        <v>157.66999999999999</v>
      </c>
      <c r="T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" t="s">
        <v>41</v>
      </c>
    </row>
    <row r="21" spans="1:21">
      <c r="A21" t="s">
        <v>112</v>
      </c>
      <c r="B21" t="s">
        <v>113</v>
      </c>
      <c r="C21" s="1" t="s">
        <v>22</v>
      </c>
      <c r="D21" t="str">
        <f>IF((LEFT(mtn_tbl[[#This Row],[Date of Purchase]],1)="1"),"January",IF((LEFT(mtn_tbl[[#This Row],[Date of Purchase]],1)="2"),"February","March"))</f>
        <v>January</v>
      </c>
      <c r="E21">
        <v>68</v>
      </c>
      <c r="F21" t="s">
        <v>108</v>
      </c>
      <c r="G21" t="s">
        <v>24</v>
      </c>
      <c r="H21" t="s">
        <v>25</v>
      </c>
      <c r="I21">
        <v>5</v>
      </c>
      <c r="J21" t="s">
        <v>52</v>
      </c>
      <c r="K21">
        <v>12</v>
      </c>
      <c r="L21" t="s">
        <v>58</v>
      </c>
      <c r="M21" t="s">
        <v>59</v>
      </c>
      <c r="N21" t="s">
        <v>60</v>
      </c>
      <c r="O21">
        <v>9</v>
      </c>
      <c r="P21">
        <v>40500</v>
      </c>
      <c r="Q21" t="s">
        <v>114</v>
      </c>
      <c r="R21" t="str">
        <f>IF(mtn_tbl[[#This Row],[Age]]&lt;=25,"18-25",IF(mtn_tbl[[#This Row],[Age]]&lt;=35,"26-35",IF(mtn_tbl[[#This Row],[Age]]&lt;=45,"36-45",IF(mtn_tbl[[#This Row],[Age]]&lt;=55,"46-55","56+"))))</f>
        <v>56+</v>
      </c>
      <c r="S21">
        <v>92.5</v>
      </c>
      <c r="T2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1" t="s">
        <v>41</v>
      </c>
    </row>
    <row r="22" spans="1:21">
      <c r="A22" t="s">
        <v>112</v>
      </c>
      <c r="B22" t="s">
        <v>113</v>
      </c>
      <c r="C22" s="1" t="s">
        <v>22</v>
      </c>
      <c r="D22" t="str">
        <f>IF((LEFT(mtn_tbl[[#This Row],[Date of Purchase]],1)="1"),"January",IF((LEFT(mtn_tbl[[#This Row],[Date of Purchase]],1)="2"),"February","March"))</f>
        <v>January</v>
      </c>
      <c r="E22">
        <v>68</v>
      </c>
      <c r="F22" t="s">
        <v>108</v>
      </c>
      <c r="G22" t="s">
        <v>62</v>
      </c>
      <c r="H22" t="s">
        <v>25</v>
      </c>
      <c r="I22">
        <v>5</v>
      </c>
      <c r="J22" t="s">
        <v>52</v>
      </c>
      <c r="K22">
        <v>12</v>
      </c>
      <c r="L22" t="s">
        <v>115</v>
      </c>
      <c r="M22" t="s">
        <v>116</v>
      </c>
      <c r="N22" t="s">
        <v>117</v>
      </c>
      <c r="O22">
        <v>1</v>
      </c>
      <c r="P22">
        <v>5500</v>
      </c>
      <c r="Q22" t="s">
        <v>118</v>
      </c>
      <c r="R22" t="str">
        <f>IF(mtn_tbl[[#This Row],[Age]]&lt;=25,"18-25",IF(mtn_tbl[[#This Row],[Age]]&lt;=35,"26-35",IF(mtn_tbl[[#This Row],[Age]]&lt;=45,"36-45",IF(mtn_tbl[[#This Row],[Age]]&lt;=55,"46-55","56+"))))</f>
        <v>56+</v>
      </c>
      <c r="S22">
        <v>51.44</v>
      </c>
      <c r="T2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" t="s">
        <v>41</v>
      </c>
    </row>
    <row r="23" spans="1:21">
      <c r="A23" t="s">
        <v>112</v>
      </c>
      <c r="B23" t="s">
        <v>113</v>
      </c>
      <c r="C23" s="1" t="s">
        <v>22</v>
      </c>
      <c r="D23" t="str">
        <f>IF((LEFT(mtn_tbl[[#This Row],[Date of Purchase]],1)="1"),"January",IF((LEFT(mtn_tbl[[#This Row],[Date of Purchase]],1)="2"),"February","March"))</f>
        <v>January</v>
      </c>
      <c r="E23">
        <v>68</v>
      </c>
      <c r="F23" t="s">
        <v>108</v>
      </c>
      <c r="G23" t="s">
        <v>44</v>
      </c>
      <c r="H23" t="s">
        <v>25</v>
      </c>
      <c r="I23">
        <v>5</v>
      </c>
      <c r="J23" t="s">
        <v>52</v>
      </c>
      <c r="K23">
        <v>12</v>
      </c>
      <c r="L23" t="s">
        <v>119</v>
      </c>
      <c r="M23" t="s">
        <v>120</v>
      </c>
      <c r="N23" t="s">
        <v>121</v>
      </c>
      <c r="O23">
        <v>18</v>
      </c>
      <c r="P23">
        <v>261000</v>
      </c>
      <c r="Q23" t="s">
        <v>122</v>
      </c>
      <c r="R23" t="str">
        <f>IF(mtn_tbl[[#This Row],[Age]]&lt;=25,"18-25",IF(mtn_tbl[[#This Row],[Age]]&lt;=35,"26-35",IF(mtn_tbl[[#This Row],[Age]]&lt;=45,"36-45",IF(mtn_tbl[[#This Row],[Age]]&lt;=55,"46-55","56+"))))</f>
        <v>56+</v>
      </c>
      <c r="S23">
        <v>180.29</v>
      </c>
      <c r="T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3" t="s">
        <v>41</v>
      </c>
    </row>
    <row r="24" spans="1:21">
      <c r="A24" t="s">
        <v>123</v>
      </c>
      <c r="B24" t="s">
        <v>124</v>
      </c>
      <c r="C24" s="1" t="s">
        <v>22</v>
      </c>
      <c r="D24" t="str">
        <f>IF((LEFT(mtn_tbl[[#This Row],[Date of Purchase]],1)="1"),"January",IF((LEFT(mtn_tbl[[#This Row],[Date of Purchase]],1)="2"),"February","March"))</f>
        <v>January</v>
      </c>
      <c r="E24">
        <v>53</v>
      </c>
      <c r="F24" t="s">
        <v>125</v>
      </c>
      <c r="G24" t="s">
        <v>44</v>
      </c>
      <c r="H24" t="s">
        <v>57</v>
      </c>
      <c r="I24">
        <v>5</v>
      </c>
      <c r="J24" t="s">
        <v>52</v>
      </c>
      <c r="K24">
        <v>18</v>
      </c>
      <c r="L24" t="s">
        <v>45</v>
      </c>
      <c r="M24" t="s">
        <v>46</v>
      </c>
      <c r="N24" t="s">
        <v>47</v>
      </c>
      <c r="O24">
        <v>8</v>
      </c>
      <c r="P24">
        <v>240000</v>
      </c>
      <c r="Q24" t="s">
        <v>126</v>
      </c>
      <c r="R24" t="str">
        <f>IF(mtn_tbl[[#This Row],[Age]]&lt;=25,"18-25",IF(mtn_tbl[[#This Row],[Age]]&lt;=35,"26-35",IF(mtn_tbl[[#This Row],[Age]]&lt;=45,"36-45",IF(mtn_tbl[[#This Row],[Age]]&lt;=55,"46-55","56+"))))</f>
        <v>46-55</v>
      </c>
      <c r="S24">
        <v>155.26</v>
      </c>
      <c r="T2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4" t="s">
        <v>41</v>
      </c>
    </row>
    <row r="25" spans="1:21">
      <c r="A25" t="s">
        <v>123</v>
      </c>
      <c r="B25" t="s">
        <v>124</v>
      </c>
      <c r="C25" s="1" t="s">
        <v>22</v>
      </c>
      <c r="D25" t="str">
        <f>IF((LEFT(mtn_tbl[[#This Row],[Date of Purchase]],1)="1"),"January",IF((LEFT(mtn_tbl[[#This Row],[Date of Purchase]],1)="2"),"February","March"))</f>
        <v>January</v>
      </c>
      <c r="E25">
        <v>53</v>
      </c>
      <c r="F25" t="s">
        <v>125</v>
      </c>
      <c r="G25" t="s">
        <v>84</v>
      </c>
      <c r="H25" t="s">
        <v>57</v>
      </c>
      <c r="I25">
        <v>5</v>
      </c>
      <c r="J25" t="s">
        <v>52</v>
      </c>
      <c r="K25">
        <v>18</v>
      </c>
      <c r="L25" t="s">
        <v>85</v>
      </c>
      <c r="M25" t="s">
        <v>86</v>
      </c>
      <c r="N25" t="s">
        <v>87</v>
      </c>
      <c r="O25">
        <v>7</v>
      </c>
      <c r="P25">
        <v>175000</v>
      </c>
      <c r="Q25" t="s">
        <v>127</v>
      </c>
      <c r="R25" t="str">
        <f>IF(mtn_tbl[[#This Row],[Age]]&lt;=25,"18-25",IF(mtn_tbl[[#This Row],[Age]]&lt;=35,"26-35",IF(mtn_tbl[[#This Row],[Age]]&lt;=45,"36-45",IF(mtn_tbl[[#This Row],[Age]]&lt;=55,"46-55","56+"))))</f>
        <v>46-55</v>
      </c>
      <c r="S25">
        <v>44.19</v>
      </c>
      <c r="T2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" t="s">
        <v>41</v>
      </c>
    </row>
    <row r="26" spans="1:21">
      <c r="A26" t="s">
        <v>123</v>
      </c>
      <c r="B26" t="s">
        <v>124</v>
      </c>
      <c r="C26" s="1" t="s">
        <v>22</v>
      </c>
      <c r="D26" t="str">
        <f>IF((LEFT(mtn_tbl[[#This Row],[Date of Purchase]],1)="1"),"January",IF((LEFT(mtn_tbl[[#This Row],[Date of Purchase]],1)="2"),"February","March"))</f>
        <v>January</v>
      </c>
      <c r="E26">
        <v>53</v>
      </c>
      <c r="F26" t="s">
        <v>125</v>
      </c>
      <c r="G26" t="s">
        <v>24</v>
      </c>
      <c r="H26" t="s">
        <v>57</v>
      </c>
      <c r="I26">
        <v>5</v>
      </c>
      <c r="J26" t="s">
        <v>52</v>
      </c>
      <c r="K26">
        <v>18</v>
      </c>
      <c r="L26" t="s">
        <v>37</v>
      </c>
      <c r="M26" t="s">
        <v>38</v>
      </c>
      <c r="N26" t="s">
        <v>39</v>
      </c>
      <c r="O26">
        <v>5</v>
      </c>
      <c r="P26">
        <v>45000</v>
      </c>
      <c r="Q26" t="s">
        <v>128</v>
      </c>
      <c r="R26" t="str">
        <f>IF(mtn_tbl[[#This Row],[Age]]&lt;=25,"18-25",IF(mtn_tbl[[#This Row],[Age]]&lt;=35,"26-35",IF(mtn_tbl[[#This Row],[Age]]&lt;=45,"36-45",IF(mtn_tbl[[#This Row],[Age]]&lt;=55,"46-55","56+"))))</f>
        <v>46-55</v>
      </c>
      <c r="S26">
        <v>135.71</v>
      </c>
      <c r="T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6" t="s">
        <v>41</v>
      </c>
    </row>
    <row r="27" spans="1:21">
      <c r="A27" t="s">
        <v>129</v>
      </c>
      <c r="B27" t="s">
        <v>130</v>
      </c>
      <c r="C27" s="1" t="s">
        <v>22</v>
      </c>
      <c r="D27" t="str">
        <f>IF((LEFT(mtn_tbl[[#This Row],[Date of Purchase]],1)="1"),"January",IF((LEFT(mtn_tbl[[#This Row],[Date of Purchase]],1)="2"),"February","March"))</f>
        <v>January</v>
      </c>
      <c r="E27">
        <v>27</v>
      </c>
      <c r="F27" t="s">
        <v>56</v>
      </c>
      <c r="G27" t="s">
        <v>84</v>
      </c>
      <c r="H27" t="s">
        <v>25</v>
      </c>
      <c r="I27">
        <v>4</v>
      </c>
      <c r="J27" t="s">
        <v>70</v>
      </c>
      <c r="K27">
        <v>17</v>
      </c>
      <c r="L27" t="s">
        <v>85</v>
      </c>
      <c r="M27" t="s">
        <v>86</v>
      </c>
      <c r="N27" t="s">
        <v>87</v>
      </c>
      <c r="O27">
        <v>8</v>
      </c>
      <c r="P27">
        <v>200000</v>
      </c>
      <c r="Q27" t="s">
        <v>96</v>
      </c>
      <c r="R27" t="str">
        <f>IF(mtn_tbl[[#This Row],[Age]]&lt;=25,"18-25",IF(mtn_tbl[[#This Row],[Age]]&lt;=35,"26-35",IF(mtn_tbl[[#This Row],[Age]]&lt;=45,"36-45",IF(mtn_tbl[[#This Row],[Age]]&lt;=55,"46-55","56+"))))</f>
        <v>26-35</v>
      </c>
      <c r="S27">
        <v>22.12</v>
      </c>
      <c r="T2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" t="s">
        <v>41</v>
      </c>
    </row>
    <row r="28" spans="1:21">
      <c r="A28" t="s">
        <v>129</v>
      </c>
      <c r="B28" t="s">
        <v>130</v>
      </c>
      <c r="C28" s="1" t="s">
        <v>22</v>
      </c>
      <c r="D28" t="str">
        <f>IF((LEFT(mtn_tbl[[#This Row],[Date of Purchase]],1)="1"),"January",IF((LEFT(mtn_tbl[[#This Row],[Date of Purchase]],1)="2"),"February","March"))</f>
        <v>January</v>
      </c>
      <c r="E28">
        <v>27</v>
      </c>
      <c r="F28" t="s">
        <v>56</v>
      </c>
      <c r="G28" t="s">
        <v>62</v>
      </c>
      <c r="H28" t="s">
        <v>25</v>
      </c>
      <c r="I28">
        <v>4</v>
      </c>
      <c r="J28" t="s">
        <v>70</v>
      </c>
      <c r="K28">
        <v>17</v>
      </c>
      <c r="L28" t="s">
        <v>115</v>
      </c>
      <c r="M28" t="s">
        <v>116</v>
      </c>
      <c r="N28" t="s">
        <v>117</v>
      </c>
      <c r="O28">
        <v>18</v>
      </c>
      <c r="P28">
        <v>99000</v>
      </c>
      <c r="Q28" t="s">
        <v>131</v>
      </c>
      <c r="R28" t="str">
        <f>IF(mtn_tbl[[#This Row],[Age]]&lt;=25,"18-25",IF(mtn_tbl[[#This Row],[Age]]&lt;=35,"26-35",IF(mtn_tbl[[#This Row],[Age]]&lt;=45,"36-45",IF(mtn_tbl[[#This Row],[Age]]&lt;=55,"46-55","56+"))))</f>
        <v>26-35</v>
      </c>
      <c r="S28">
        <v>5.49</v>
      </c>
      <c r="T2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8" t="s">
        <v>41</v>
      </c>
    </row>
    <row r="29" spans="1:21">
      <c r="A29" t="s">
        <v>129</v>
      </c>
      <c r="B29" t="s">
        <v>130</v>
      </c>
      <c r="C29" s="1" t="s">
        <v>22</v>
      </c>
      <c r="D29" t="str">
        <f>IF((LEFT(mtn_tbl[[#This Row],[Date of Purchase]],1)="1"),"January",IF((LEFT(mtn_tbl[[#This Row],[Date of Purchase]],1)="2"),"February","March"))</f>
        <v>January</v>
      </c>
      <c r="E29">
        <v>27</v>
      </c>
      <c r="F29" t="s">
        <v>56</v>
      </c>
      <c r="G29" t="s">
        <v>24</v>
      </c>
      <c r="H29" t="s">
        <v>25</v>
      </c>
      <c r="I29">
        <v>4</v>
      </c>
      <c r="J29" t="s">
        <v>70</v>
      </c>
      <c r="K29">
        <v>17</v>
      </c>
      <c r="L29" t="s">
        <v>37</v>
      </c>
      <c r="M29" t="s">
        <v>38</v>
      </c>
      <c r="N29" t="s">
        <v>39</v>
      </c>
      <c r="O29">
        <v>8</v>
      </c>
      <c r="P29">
        <v>72000</v>
      </c>
      <c r="Q29" t="s">
        <v>132</v>
      </c>
      <c r="R29" t="str">
        <f>IF(mtn_tbl[[#This Row],[Age]]&lt;=25,"18-25",IF(mtn_tbl[[#This Row],[Age]]&lt;=35,"26-35",IF(mtn_tbl[[#This Row],[Age]]&lt;=45,"36-45",IF(mtn_tbl[[#This Row],[Age]]&lt;=55,"46-55","56+"))))</f>
        <v>26-35</v>
      </c>
      <c r="S29">
        <v>183.09</v>
      </c>
      <c r="T2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" t="s">
        <v>41</v>
      </c>
    </row>
    <row r="30" spans="1:21">
      <c r="A30" t="s">
        <v>133</v>
      </c>
      <c r="B30" t="s">
        <v>134</v>
      </c>
      <c r="C30" s="1" t="s">
        <v>22</v>
      </c>
      <c r="D30" t="str">
        <f>IF((LEFT(mtn_tbl[[#This Row],[Date of Purchase]],1)="1"),"January",IF((LEFT(mtn_tbl[[#This Row],[Date of Purchase]],1)="2"),"February","March"))</f>
        <v>January</v>
      </c>
      <c r="E30">
        <v>69</v>
      </c>
      <c r="F30" t="s">
        <v>135</v>
      </c>
      <c r="G30" t="s">
        <v>44</v>
      </c>
      <c r="H30" t="s">
        <v>57</v>
      </c>
      <c r="I30">
        <v>4</v>
      </c>
      <c r="J30" t="s">
        <v>70</v>
      </c>
      <c r="K30">
        <v>42</v>
      </c>
      <c r="L30" t="s">
        <v>45</v>
      </c>
      <c r="M30" t="s">
        <v>46</v>
      </c>
      <c r="N30" t="s">
        <v>47</v>
      </c>
      <c r="O30">
        <v>15</v>
      </c>
      <c r="P30">
        <v>450000</v>
      </c>
      <c r="Q30" t="s">
        <v>136</v>
      </c>
      <c r="R30" t="str">
        <f>IF(mtn_tbl[[#This Row],[Age]]&lt;=25,"18-25",IF(mtn_tbl[[#This Row],[Age]]&lt;=35,"26-35",IF(mtn_tbl[[#This Row],[Age]]&lt;=45,"36-45",IF(mtn_tbl[[#This Row],[Age]]&lt;=55,"46-55","56+"))))</f>
        <v>56+</v>
      </c>
      <c r="S30">
        <v>43.85</v>
      </c>
      <c r="T3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0" t="s">
        <v>41</v>
      </c>
    </row>
    <row r="31" spans="1:21">
      <c r="A31" t="s">
        <v>133</v>
      </c>
      <c r="B31" t="s">
        <v>134</v>
      </c>
      <c r="C31" s="1" t="s">
        <v>22</v>
      </c>
      <c r="D31" t="str">
        <f>IF((LEFT(mtn_tbl[[#This Row],[Date of Purchase]],1)="1"),"January",IF((LEFT(mtn_tbl[[#This Row],[Date of Purchase]],1)="2"),"February","March"))</f>
        <v>January</v>
      </c>
      <c r="E31">
        <v>69</v>
      </c>
      <c r="F31" t="s">
        <v>135</v>
      </c>
      <c r="G31" t="s">
        <v>84</v>
      </c>
      <c r="H31" t="s">
        <v>57</v>
      </c>
      <c r="I31">
        <v>4</v>
      </c>
      <c r="J31" t="s">
        <v>70</v>
      </c>
      <c r="K31">
        <v>42</v>
      </c>
      <c r="L31" t="s">
        <v>119</v>
      </c>
      <c r="M31" t="s">
        <v>120</v>
      </c>
      <c r="N31" t="s">
        <v>121</v>
      </c>
      <c r="O31">
        <v>4</v>
      </c>
      <c r="P31">
        <v>58000</v>
      </c>
      <c r="Q31" t="s">
        <v>137</v>
      </c>
      <c r="R31" t="str">
        <f>IF(mtn_tbl[[#This Row],[Age]]&lt;=25,"18-25",IF(mtn_tbl[[#This Row],[Age]]&lt;=35,"26-35",IF(mtn_tbl[[#This Row],[Age]]&lt;=45,"36-45",IF(mtn_tbl[[#This Row],[Age]]&lt;=55,"46-55","56+"))))</f>
        <v>56+</v>
      </c>
      <c r="S31">
        <v>171.16</v>
      </c>
      <c r="T3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1" t="s">
        <v>41</v>
      </c>
    </row>
    <row r="32" spans="1:21">
      <c r="A32" t="s">
        <v>138</v>
      </c>
      <c r="B32" t="s">
        <v>139</v>
      </c>
      <c r="C32" s="1" t="s">
        <v>22</v>
      </c>
      <c r="D32" t="str">
        <f>IF((LEFT(mtn_tbl[[#This Row],[Date of Purchase]],1)="1"),"January",IF((LEFT(mtn_tbl[[#This Row],[Date of Purchase]],1)="2"),"February","March"))</f>
        <v>January</v>
      </c>
      <c r="E32">
        <v>78</v>
      </c>
      <c r="F32" t="s">
        <v>140</v>
      </c>
      <c r="G32" t="s">
        <v>24</v>
      </c>
      <c r="H32" t="s">
        <v>25</v>
      </c>
      <c r="I32">
        <v>3</v>
      </c>
      <c r="J32" t="s">
        <v>36</v>
      </c>
      <c r="K32">
        <v>58</v>
      </c>
      <c r="L32" t="s">
        <v>37</v>
      </c>
      <c r="M32" t="s">
        <v>38</v>
      </c>
      <c r="N32" t="s">
        <v>39</v>
      </c>
      <c r="O32">
        <v>19</v>
      </c>
      <c r="P32">
        <v>171000</v>
      </c>
      <c r="Q32" t="s">
        <v>141</v>
      </c>
      <c r="R32" t="str">
        <f>IF(mtn_tbl[[#This Row],[Age]]&lt;=25,"18-25",IF(mtn_tbl[[#This Row],[Age]]&lt;=35,"26-35",IF(mtn_tbl[[#This Row],[Age]]&lt;=45,"36-45",IF(mtn_tbl[[#This Row],[Age]]&lt;=55,"46-55","56+"))))</f>
        <v>56+</v>
      </c>
      <c r="S32">
        <v>125.05</v>
      </c>
      <c r="T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" t="s">
        <v>41</v>
      </c>
    </row>
    <row r="33" spans="1:22">
      <c r="A33" t="s">
        <v>142</v>
      </c>
      <c r="B33" t="s">
        <v>143</v>
      </c>
      <c r="C33" s="1" t="s">
        <v>22</v>
      </c>
      <c r="D33" t="str">
        <f>IF((LEFT(mtn_tbl[[#This Row],[Date of Purchase]],1)="1"),"January",IF((LEFT(mtn_tbl[[#This Row],[Date of Purchase]],1)="2"),"February","March"))</f>
        <v>January</v>
      </c>
      <c r="E33">
        <v>59</v>
      </c>
      <c r="F33" t="s">
        <v>144</v>
      </c>
      <c r="G33" t="s">
        <v>84</v>
      </c>
      <c r="H33" t="s">
        <v>57</v>
      </c>
      <c r="I33">
        <v>3</v>
      </c>
      <c r="J33" t="s">
        <v>36</v>
      </c>
      <c r="K33">
        <v>27</v>
      </c>
      <c r="L33" t="s">
        <v>145</v>
      </c>
      <c r="M33" t="s">
        <v>146</v>
      </c>
      <c r="N33" t="s">
        <v>147</v>
      </c>
      <c r="O33">
        <v>3</v>
      </c>
      <c r="P33">
        <v>450000</v>
      </c>
      <c r="Q33" t="s">
        <v>136</v>
      </c>
      <c r="R33" t="str">
        <f>IF(mtn_tbl[[#This Row],[Age]]&lt;=25,"18-25",IF(mtn_tbl[[#This Row],[Age]]&lt;=35,"26-35",IF(mtn_tbl[[#This Row],[Age]]&lt;=45,"36-45",IF(mtn_tbl[[#This Row],[Age]]&lt;=55,"46-55","56+"))))</f>
        <v>56+</v>
      </c>
      <c r="S33">
        <v>13.89</v>
      </c>
      <c r="T3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3" t="s">
        <v>41</v>
      </c>
    </row>
    <row r="34" spans="1:22">
      <c r="A34" t="s">
        <v>142</v>
      </c>
      <c r="B34" t="s">
        <v>143</v>
      </c>
      <c r="C34" s="1" t="s">
        <v>22</v>
      </c>
      <c r="D34" t="str">
        <f>IF((LEFT(mtn_tbl[[#This Row],[Date of Purchase]],1)="1"),"January",IF((LEFT(mtn_tbl[[#This Row],[Date of Purchase]],1)="2"),"February","March"))</f>
        <v>January</v>
      </c>
      <c r="E34">
        <v>59</v>
      </c>
      <c r="F34" t="s">
        <v>144</v>
      </c>
      <c r="G34" t="s">
        <v>24</v>
      </c>
      <c r="H34" t="s">
        <v>57</v>
      </c>
      <c r="I34">
        <v>3</v>
      </c>
      <c r="J34" t="s">
        <v>36</v>
      </c>
      <c r="K34">
        <v>27</v>
      </c>
      <c r="L34" t="s">
        <v>148</v>
      </c>
      <c r="M34" t="s">
        <v>149</v>
      </c>
      <c r="N34" t="s">
        <v>150</v>
      </c>
      <c r="O34">
        <v>12</v>
      </c>
      <c r="P34">
        <v>192000</v>
      </c>
      <c r="Q34" t="s">
        <v>151</v>
      </c>
      <c r="R34" t="str">
        <f>IF(mtn_tbl[[#This Row],[Age]]&lt;=25,"18-25",IF(mtn_tbl[[#This Row],[Age]]&lt;=35,"26-35",IF(mtn_tbl[[#This Row],[Age]]&lt;=45,"36-45",IF(mtn_tbl[[#This Row],[Age]]&lt;=55,"46-55","56+"))))</f>
        <v>56+</v>
      </c>
      <c r="S34">
        <v>86.66</v>
      </c>
      <c r="T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" t="s">
        <v>41</v>
      </c>
    </row>
    <row r="35" spans="1:22">
      <c r="A35" t="s">
        <v>142</v>
      </c>
      <c r="B35" t="s">
        <v>143</v>
      </c>
      <c r="C35" s="1" t="s">
        <v>22</v>
      </c>
      <c r="D35" t="str">
        <f>IF((LEFT(mtn_tbl[[#This Row],[Date of Purchase]],1)="1"),"January",IF((LEFT(mtn_tbl[[#This Row],[Date of Purchase]],1)="2"),"February","March"))</f>
        <v>January</v>
      </c>
      <c r="E35">
        <v>59</v>
      </c>
      <c r="F35" t="s">
        <v>144</v>
      </c>
      <c r="G35" t="s">
        <v>44</v>
      </c>
      <c r="H35" t="s">
        <v>57</v>
      </c>
      <c r="I35">
        <v>3</v>
      </c>
      <c r="J35" t="s">
        <v>36</v>
      </c>
      <c r="K35">
        <v>27</v>
      </c>
      <c r="L35" t="s">
        <v>80</v>
      </c>
      <c r="M35" t="s">
        <v>81</v>
      </c>
      <c r="N35" t="s">
        <v>82</v>
      </c>
      <c r="O35">
        <v>19</v>
      </c>
      <c r="P35">
        <v>380000</v>
      </c>
      <c r="Q35" t="s">
        <v>152</v>
      </c>
      <c r="R35" t="str">
        <f>IF(mtn_tbl[[#This Row],[Age]]&lt;=25,"18-25",IF(mtn_tbl[[#This Row],[Age]]&lt;=35,"26-35",IF(mtn_tbl[[#This Row],[Age]]&lt;=45,"36-45",IF(mtn_tbl[[#This Row],[Age]]&lt;=55,"46-55","56+"))))</f>
        <v>56+</v>
      </c>
      <c r="S35">
        <v>111.5</v>
      </c>
      <c r="T3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" t="s">
        <v>41</v>
      </c>
    </row>
    <row r="36" spans="1:22">
      <c r="A36" t="s">
        <v>153</v>
      </c>
      <c r="B36" t="s">
        <v>154</v>
      </c>
      <c r="C36" s="1" t="s">
        <v>22</v>
      </c>
      <c r="D36" t="str">
        <f>IF((LEFT(mtn_tbl[[#This Row],[Date of Purchase]],1)="1"),"January",IF((LEFT(mtn_tbl[[#This Row],[Date of Purchase]],1)="2"),"February","March"))</f>
        <v>January</v>
      </c>
      <c r="E36">
        <v>69</v>
      </c>
      <c r="F36" t="s">
        <v>155</v>
      </c>
      <c r="G36" t="s">
        <v>62</v>
      </c>
      <c r="H36" t="s">
        <v>25</v>
      </c>
      <c r="I36">
        <v>3</v>
      </c>
      <c r="J36" t="s">
        <v>36</v>
      </c>
      <c r="K36">
        <v>49</v>
      </c>
      <c r="L36" t="s">
        <v>156</v>
      </c>
      <c r="M36" t="s">
        <v>157</v>
      </c>
      <c r="N36" t="s">
        <v>158</v>
      </c>
      <c r="O36">
        <v>13</v>
      </c>
      <c r="P36">
        <v>6500</v>
      </c>
      <c r="Q36" t="s">
        <v>159</v>
      </c>
      <c r="R36" t="str">
        <f>IF(mtn_tbl[[#This Row],[Age]]&lt;=25,"18-25",IF(mtn_tbl[[#This Row],[Age]]&lt;=35,"26-35",IF(mtn_tbl[[#This Row],[Age]]&lt;=45,"36-45",IF(mtn_tbl[[#This Row],[Age]]&lt;=55,"46-55","56+"))))</f>
        <v>56+</v>
      </c>
      <c r="S36">
        <v>9.56</v>
      </c>
      <c r="T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6" t="s">
        <v>41</v>
      </c>
    </row>
    <row r="37" spans="1:22">
      <c r="A37" t="s">
        <v>153</v>
      </c>
      <c r="B37" t="s">
        <v>154</v>
      </c>
      <c r="C37" s="1" t="s">
        <v>22</v>
      </c>
      <c r="D37" t="str">
        <f>IF((LEFT(mtn_tbl[[#This Row],[Date of Purchase]],1)="1"),"January",IF((LEFT(mtn_tbl[[#This Row],[Date of Purchase]],1)="2"),"February","March"))</f>
        <v>January</v>
      </c>
      <c r="E37">
        <v>69</v>
      </c>
      <c r="F37" t="s">
        <v>155</v>
      </c>
      <c r="G37" t="s">
        <v>84</v>
      </c>
      <c r="H37" t="s">
        <v>25</v>
      </c>
      <c r="I37">
        <v>3</v>
      </c>
      <c r="J37" t="s">
        <v>36</v>
      </c>
      <c r="K37">
        <v>49</v>
      </c>
      <c r="L37" t="s">
        <v>100</v>
      </c>
      <c r="M37" t="s">
        <v>38</v>
      </c>
      <c r="N37" t="s">
        <v>39</v>
      </c>
      <c r="O37">
        <v>10</v>
      </c>
      <c r="P37">
        <v>90000</v>
      </c>
      <c r="Q37" t="s">
        <v>160</v>
      </c>
      <c r="R37" t="str">
        <f>IF(mtn_tbl[[#This Row],[Age]]&lt;=25,"18-25",IF(mtn_tbl[[#This Row],[Age]]&lt;=35,"26-35",IF(mtn_tbl[[#This Row],[Age]]&lt;=45,"36-45",IF(mtn_tbl[[#This Row],[Age]]&lt;=55,"46-55","56+"))))</f>
        <v>56+</v>
      </c>
      <c r="S37">
        <v>2.0299999999999998</v>
      </c>
      <c r="T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" t="s">
        <v>41</v>
      </c>
    </row>
    <row r="38" spans="1:22">
      <c r="A38" t="s">
        <v>161</v>
      </c>
      <c r="B38" t="s">
        <v>162</v>
      </c>
      <c r="C38" s="1" t="s">
        <v>22</v>
      </c>
      <c r="D38" t="str">
        <f>IF((LEFT(mtn_tbl[[#This Row],[Date of Purchase]],1)="1"),"January",IF((LEFT(mtn_tbl[[#This Row],[Date of Purchase]],1)="2"),"February","March"))</f>
        <v>January</v>
      </c>
      <c r="E38">
        <v>33</v>
      </c>
      <c r="F38" t="s">
        <v>163</v>
      </c>
      <c r="G38" t="s">
        <v>62</v>
      </c>
      <c r="H38" t="s">
        <v>57</v>
      </c>
      <c r="I38">
        <v>1</v>
      </c>
      <c r="J38" t="s">
        <v>164</v>
      </c>
      <c r="K38">
        <v>21</v>
      </c>
      <c r="L38" t="s">
        <v>27</v>
      </c>
      <c r="M38" t="s">
        <v>28</v>
      </c>
      <c r="N38" t="s">
        <v>29</v>
      </c>
      <c r="O38">
        <v>8</v>
      </c>
      <c r="P38">
        <v>280000</v>
      </c>
      <c r="Q38" t="s">
        <v>110</v>
      </c>
      <c r="R38" t="str">
        <f>IF(mtn_tbl[[#This Row],[Age]]&lt;=25,"18-25",IF(mtn_tbl[[#This Row],[Age]]&lt;=35,"26-35",IF(mtn_tbl[[#This Row],[Age]]&lt;=45,"36-45",IF(mtn_tbl[[#This Row],[Age]]&lt;=55,"46-55","56+"))))</f>
        <v>26-35</v>
      </c>
      <c r="S38">
        <v>106.75</v>
      </c>
      <c r="T3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" t="s">
        <v>41</v>
      </c>
    </row>
    <row r="39" spans="1:22">
      <c r="A39" t="s">
        <v>161</v>
      </c>
      <c r="B39" t="s">
        <v>162</v>
      </c>
      <c r="C39" s="1" t="s">
        <v>22</v>
      </c>
      <c r="D39" t="str">
        <f>IF((LEFT(mtn_tbl[[#This Row],[Date of Purchase]],1)="1"),"January",IF((LEFT(mtn_tbl[[#This Row],[Date of Purchase]],1)="2"),"February","March"))</f>
        <v>January</v>
      </c>
      <c r="E39">
        <v>33</v>
      </c>
      <c r="F39" t="s">
        <v>163</v>
      </c>
      <c r="G39" t="s">
        <v>44</v>
      </c>
      <c r="H39" t="s">
        <v>57</v>
      </c>
      <c r="I39">
        <v>1</v>
      </c>
      <c r="J39" t="s">
        <v>164</v>
      </c>
      <c r="K39">
        <v>21</v>
      </c>
      <c r="L39" t="s">
        <v>165</v>
      </c>
      <c r="M39" t="s">
        <v>166</v>
      </c>
      <c r="N39" t="s">
        <v>167</v>
      </c>
      <c r="O39">
        <v>12</v>
      </c>
      <c r="P39">
        <v>288000</v>
      </c>
      <c r="Q39" t="s">
        <v>168</v>
      </c>
      <c r="R39" t="str">
        <f>IF(mtn_tbl[[#This Row],[Age]]&lt;=25,"18-25",IF(mtn_tbl[[#This Row],[Age]]&lt;=35,"26-35",IF(mtn_tbl[[#This Row],[Age]]&lt;=45,"36-45",IF(mtn_tbl[[#This Row],[Age]]&lt;=55,"46-55","56+"))))</f>
        <v>26-35</v>
      </c>
      <c r="S39">
        <v>111.97</v>
      </c>
      <c r="T3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9" t="s">
        <v>41</v>
      </c>
    </row>
    <row r="40" spans="1:22">
      <c r="A40" t="s">
        <v>169</v>
      </c>
      <c r="B40" t="s">
        <v>170</v>
      </c>
      <c r="C40" s="1" t="s">
        <v>22</v>
      </c>
      <c r="D40" t="str">
        <f>IF((LEFT(mtn_tbl[[#This Row],[Date of Purchase]],1)="1"),"January",IF((LEFT(mtn_tbl[[#This Row],[Date of Purchase]],1)="2"),"February","March"))</f>
        <v>January</v>
      </c>
      <c r="E40">
        <v>52</v>
      </c>
      <c r="F40" t="s">
        <v>163</v>
      </c>
      <c r="G40" t="s">
        <v>84</v>
      </c>
      <c r="H40" t="s">
        <v>25</v>
      </c>
      <c r="I40">
        <v>5</v>
      </c>
      <c r="J40" t="s">
        <v>52</v>
      </c>
      <c r="K40">
        <v>22</v>
      </c>
      <c r="L40" t="s">
        <v>171</v>
      </c>
      <c r="M40" t="s">
        <v>172</v>
      </c>
      <c r="N40" t="s">
        <v>173</v>
      </c>
      <c r="O40">
        <v>3</v>
      </c>
      <c r="P40">
        <v>225000</v>
      </c>
      <c r="Q40" t="s">
        <v>174</v>
      </c>
      <c r="R40" t="str">
        <f>IF(mtn_tbl[[#This Row],[Age]]&lt;=25,"18-25",IF(mtn_tbl[[#This Row],[Age]]&lt;=35,"26-35",IF(mtn_tbl[[#This Row],[Age]]&lt;=45,"36-45",IF(mtn_tbl[[#This Row],[Age]]&lt;=55,"46-55","56+"))))</f>
        <v>46-55</v>
      </c>
      <c r="S40">
        <v>26.23</v>
      </c>
      <c r="T4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0" t="s">
        <v>41</v>
      </c>
    </row>
    <row r="41" spans="1:22">
      <c r="A41" t="s">
        <v>169</v>
      </c>
      <c r="B41" t="s">
        <v>170</v>
      </c>
      <c r="C41" s="1" t="s">
        <v>22</v>
      </c>
      <c r="D41" t="str">
        <f>IF((LEFT(mtn_tbl[[#This Row],[Date of Purchase]],1)="1"),"January",IF((LEFT(mtn_tbl[[#This Row],[Date of Purchase]],1)="2"),"February","March"))</f>
        <v>January</v>
      </c>
      <c r="E41">
        <v>52</v>
      </c>
      <c r="F41" t="s">
        <v>163</v>
      </c>
      <c r="G41" t="s">
        <v>62</v>
      </c>
      <c r="H41" t="s">
        <v>25</v>
      </c>
      <c r="I41">
        <v>5</v>
      </c>
      <c r="J41" t="s">
        <v>52</v>
      </c>
      <c r="K41">
        <v>22</v>
      </c>
      <c r="L41" t="s">
        <v>156</v>
      </c>
      <c r="M41" t="s">
        <v>157</v>
      </c>
      <c r="N41" t="s">
        <v>158</v>
      </c>
      <c r="O41">
        <v>11</v>
      </c>
      <c r="P41">
        <v>5500</v>
      </c>
      <c r="Q41" t="s">
        <v>118</v>
      </c>
      <c r="R41" t="str">
        <f>IF(mtn_tbl[[#This Row],[Age]]&lt;=25,"18-25",IF(mtn_tbl[[#This Row],[Age]]&lt;=35,"26-35",IF(mtn_tbl[[#This Row],[Age]]&lt;=45,"36-45",IF(mtn_tbl[[#This Row],[Age]]&lt;=55,"46-55","56+"))))</f>
        <v>46-55</v>
      </c>
      <c r="S41">
        <v>112</v>
      </c>
      <c r="T4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1" t="s">
        <v>41</v>
      </c>
    </row>
    <row r="42" spans="1:22">
      <c r="A42" t="s">
        <v>175</v>
      </c>
      <c r="B42" t="s">
        <v>176</v>
      </c>
      <c r="C42" s="1" t="s">
        <v>22</v>
      </c>
      <c r="D42" t="str">
        <f>IF((LEFT(mtn_tbl[[#This Row],[Date of Purchase]],1)="1"),"January",IF((LEFT(mtn_tbl[[#This Row],[Date of Purchase]],1)="2"),"February","March"))</f>
        <v>January</v>
      </c>
      <c r="E42">
        <v>63</v>
      </c>
      <c r="F42" t="s">
        <v>177</v>
      </c>
      <c r="G42" t="s">
        <v>44</v>
      </c>
      <c r="H42" t="s">
        <v>25</v>
      </c>
      <c r="I42">
        <v>3</v>
      </c>
      <c r="J42" t="s">
        <v>36</v>
      </c>
      <c r="K42">
        <v>21</v>
      </c>
      <c r="L42" t="s">
        <v>45</v>
      </c>
      <c r="M42" t="s">
        <v>46</v>
      </c>
      <c r="N42" t="s">
        <v>47</v>
      </c>
      <c r="O42">
        <v>16</v>
      </c>
      <c r="P42">
        <v>480000</v>
      </c>
      <c r="Q42" t="s">
        <v>178</v>
      </c>
      <c r="R42" t="str">
        <f>IF(mtn_tbl[[#This Row],[Age]]&lt;=25,"18-25",IF(mtn_tbl[[#This Row],[Age]]&lt;=35,"26-35",IF(mtn_tbl[[#This Row],[Age]]&lt;=45,"36-45",IF(mtn_tbl[[#This Row],[Age]]&lt;=55,"46-55","56+"))))</f>
        <v>56+</v>
      </c>
      <c r="S42">
        <v>183.52</v>
      </c>
      <c r="T4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2" t="s">
        <v>41</v>
      </c>
    </row>
    <row r="43" spans="1:22">
      <c r="A43" t="s">
        <v>179</v>
      </c>
      <c r="B43" t="s">
        <v>180</v>
      </c>
      <c r="C43" s="1" t="s">
        <v>22</v>
      </c>
      <c r="D43" t="str">
        <f>IF((LEFT(mtn_tbl[[#This Row],[Date of Purchase]],1)="1"),"January",IF((LEFT(mtn_tbl[[#This Row],[Date of Purchase]],1)="2"),"February","March"))</f>
        <v>January</v>
      </c>
      <c r="E43">
        <v>76</v>
      </c>
      <c r="F43" t="s">
        <v>140</v>
      </c>
      <c r="G43" t="s">
        <v>62</v>
      </c>
      <c r="H43" t="s">
        <v>25</v>
      </c>
      <c r="I43">
        <v>1</v>
      </c>
      <c r="J43" t="s">
        <v>164</v>
      </c>
      <c r="K43">
        <v>58</v>
      </c>
      <c r="L43" t="s">
        <v>63</v>
      </c>
      <c r="M43" t="s">
        <v>64</v>
      </c>
      <c r="N43" t="s">
        <v>65</v>
      </c>
      <c r="O43">
        <v>8</v>
      </c>
      <c r="P43">
        <v>8000</v>
      </c>
      <c r="Q43" t="s">
        <v>181</v>
      </c>
      <c r="R43" t="str">
        <f>IF(mtn_tbl[[#This Row],[Age]]&lt;=25,"18-25",IF(mtn_tbl[[#This Row],[Age]]&lt;=35,"26-35",IF(mtn_tbl[[#This Row],[Age]]&lt;=45,"36-45",IF(mtn_tbl[[#This Row],[Age]]&lt;=55,"46-55","56+"))))</f>
        <v>56+</v>
      </c>
      <c r="S43">
        <v>155.35</v>
      </c>
      <c r="T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" t="s">
        <v>31</v>
      </c>
      <c r="V43" t="s">
        <v>182</v>
      </c>
    </row>
    <row r="44" spans="1:22">
      <c r="A44" t="s">
        <v>183</v>
      </c>
      <c r="B44" t="s">
        <v>184</v>
      </c>
      <c r="C44" s="1" t="s">
        <v>22</v>
      </c>
      <c r="D44" t="str">
        <f>IF((LEFT(mtn_tbl[[#This Row],[Date of Purchase]],1)="1"),"January",IF((LEFT(mtn_tbl[[#This Row],[Date of Purchase]],1)="2"),"February","March"))</f>
        <v>January</v>
      </c>
      <c r="E44">
        <v>39</v>
      </c>
      <c r="F44" t="s">
        <v>185</v>
      </c>
      <c r="G44" t="s">
        <v>62</v>
      </c>
      <c r="H44" t="s">
        <v>57</v>
      </c>
      <c r="I44">
        <v>1</v>
      </c>
      <c r="J44" t="s">
        <v>164</v>
      </c>
      <c r="K44">
        <v>33</v>
      </c>
      <c r="L44" t="s">
        <v>37</v>
      </c>
      <c r="M44" t="s">
        <v>38</v>
      </c>
      <c r="N44" t="s">
        <v>39</v>
      </c>
      <c r="O44">
        <v>8</v>
      </c>
      <c r="P44">
        <v>72000</v>
      </c>
      <c r="Q44" t="s">
        <v>132</v>
      </c>
      <c r="R44" t="str">
        <f>IF(mtn_tbl[[#This Row],[Age]]&lt;=25,"18-25",IF(mtn_tbl[[#This Row],[Age]]&lt;=35,"26-35",IF(mtn_tbl[[#This Row],[Age]]&lt;=45,"36-45",IF(mtn_tbl[[#This Row],[Age]]&lt;=55,"46-55","56+"))))</f>
        <v>36-45</v>
      </c>
      <c r="S44">
        <v>186.98</v>
      </c>
      <c r="T4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4" t="s">
        <v>41</v>
      </c>
    </row>
    <row r="45" spans="1:22">
      <c r="A45" t="s">
        <v>183</v>
      </c>
      <c r="B45" t="s">
        <v>184</v>
      </c>
      <c r="C45" s="1" t="s">
        <v>22</v>
      </c>
      <c r="D45" t="str">
        <f>IF((LEFT(mtn_tbl[[#This Row],[Date of Purchase]],1)="1"),"January",IF((LEFT(mtn_tbl[[#This Row],[Date of Purchase]],1)="2"),"February","March"))</f>
        <v>January</v>
      </c>
      <c r="E45">
        <v>39</v>
      </c>
      <c r="F45" t="s">
        <v>185</v>
      </c>
      <c r="G45" t="s">
        <v>44</v>
      </c>
      <c r="H45" t="s">
        <v>57</v>
      </c>
      <c r="I45">
        <v>1</v>
      </c>
      <c r="J45" t="s">
        <v>164</v>
      </c>
      <c r="K45">
        <v>33</v>
      </c>
      <c r="L45" t="s">
        <v>45</v>
      </c>
      <c r="M45" t="s">
        <v>46</v>
      </c>
      <c r="N45" t="s">
        <v>47</v>
      </c>
      <c r="O45">
        <v>17</v>
      </c>
      <c r="P45">
        <v>510000</v>
      </c>
      <c r="Q45" t="s">
        <v>48</v>
      </c>
      <c r="R45" t="str">
        <f>IF(mtn_tbl[[#This Row],[Age]]&lt;=25,"18-25",IF(mtn_tbl[[#This Row],[Age]]&lt;=35,"26-35",IF(mtn_tbl[[#This Row],[Age]]&lt;=45,"36-45",IF(mtn_tbl[[#This Row],[Age]]&lt;=55,"46-55","56+"))))</f>
        <v>36-45</v>
      </c>
      <c r="S45">
        <v>189.52</v>
      </c>
      <c r="T4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" t="s">
        <v>41</v>
      </c>
    </row>
    <row r="46" spans="1:22">
      <c r="A46" t="s">
        <v>186</v>
      </c>
      <c r="B46" t="s">
        <v>187</v>
      </c>
      <c r="C46" s="1" t="s">
        <v>22</v>
      </c>
      <c r="D46" t="str">
        <f>IF((LEFT(mtn_tbl[[#This Row],[Date of Purchase]],1)="1"),"January",IF((LEFT(mtn_tbl[[#This Row],[Date of Purchase]],1)="2"),"February","March"))</f>
        <v>January</v>
      </c>
      <c r="E46">
        <v>47</v>
      </c>
      <c r="F46" t="s">
        <v>56</v>
      </c>
      <c r="G46" t="s">
        <v>62</v>
      </c>
      <c r="H46" t="s">
        <v>57</v>
      </c>
      <c r="I46">
        <v>1</v>
      </c>
      <c r="J46" t="s">
        <v>164</v>
      </c>
      <c r="K46">
        <v>30</v>
      </c>
      <c r="L46" t="s">
        <v>188</v>
      </c>
      <c r="M46" t="s">
        <v>189</v>
      </c>
      <c r="N46" t="s">
        <v>190</v>
      </c>
      <c r="O46">
        <v>11</v>
      </c>
      <c r="P46">
        <v>38500</v>
      </c>
      <c r="Q46" t="s">
        <v>191</v>
      </c>
      <c r="R46" t="str">
        <f>IF(mtn_tbl[[#This Row],[Age]]&lt;=25,"18-25",IF(mtn_tbl[[#This Row],[Age]]&lt;=35,"26-35",IF(mtn_tbl[[#This Row],[Age]]&lt;=45,"36-45",IF(mtn_tbl[[#This Row],[Age]]&lt;=55,"46-55","56+"))))</f>
        <v>46-55</v>
      </c>
      <c r="S46">
        <v>121.53</v>
      </c>
      <c r="T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" t="s">
        <v>31</v>
      </c>
      <c r="V46" t="s">
        <v>101</v>
      </c>
    </row>
    <row r="47" spans="1:22">
      <c r="A47" t="s">
        <v>186</v>
      </c>
      <c r="B47" t="s">
        <v>187</v>
      </c>
      <c r="C47" s="1" t="s">
        <v>22</v>
      </c>
      <c r="D47" t="str">
        <f>IF((LEFT(mtn_tbl[[#This Row],[Date of Purchase]],1)="1"),"January",IF((LEFT(mtn_tbl[[#This Row],[Date of Purchase]],1)="2"),"February","March"))</f>
        <v>January</v>
      </c>
      <c r="E47">
        <v>47</v>
      </c>
      <c r="F47" t="s">
        <v>56</v>
      </c>
      <c r="G47" t="s">
        <v>44</v>
      </c>
      <c r="H47" t="s">
        <v>57</v>
      </c>
      <c r="I47">
        <v>1</v>
      </c>
      <c r="J47" t="s">
        <v>164</v>
      </c>
      <c r="K47">
        <v>30</v>
      </c>
      <c r="L47" t="s">
        <v>45</v>
      </c>
      <c r="M47" t="s">
        <v>46</v>
      </c>
      <c r="N47" t="s">
        <v>47</v>
      </c>
      <c r="O47">
        <v>12</v>
      </c>
      <c r="P47">
        <v>360000</v>
      </c>
      <c r="Q47" t="s">
        <v>192</v>
      </c>
      <c r="R47" t="str">
        <f>IF(mtn_tbl[[#This Row],[Age]]&lt;=25,"18-25",IF(mtn_tbl[[#This Row],[Age]]&lt;=35,"26-35",IF(mtn_tbl[[#This Row],[Age]]&lt;=45,"36-45",IF(mtn_tbl[[#This Row],[Age]]&lt;=55,"46-55","56+"))))</f>
        <v>46-55</v>
      </c>
      <c r="S47">
        <v>146.97</v>
      </c>
      <c r="T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7" t="s">
        <v>31</v>
      </c>
      <c r="V47" t="s">
        <v>101</v>
      </c>
    </row>
    <row r="48" spans="1:22">
      <c r="A48" t="s">
        <v>193</v>
      </c>
      <c r="B48" t="s">
        <v>194</v>
      </c>
      <c r="C48" s="1" t="s">
        <v>22</v>
      </c>
      <c r="D48" t="str">
        <f>IF((LEFT(mtn_tbl[[#This Row],[Date of Purchase]],1)="1"),"January",IF((LEFT(mtn_tbl[[#This Row],[Date of Purchase]],1)="2"),"February","March"))</f>
        <v>January</v>
      </c>
      <c r="E48">
        <v>66</v>
      </c>
      <c r="F48" t="s">
        <v>195</v>
      </c>
      <c r="G48" t="s">
        <v>84</v>
      </c>
      <c r="H48" t="s">
        <v>25</v>
      </c>
      <c r="I48">
        <v>3</v>
      </c>
      <c r="J48" t="s">
        <v>36</v>
      </c>
      <c r="K48">
        <v>19</v>
      </c>
      <c r="L48" t="s">
        <v>145</v>
      </c>
      <c r="M48" t="s">
        <v>146</v>
      </c>
      <c r="N48" t="s">
        <v>147</v>
      </c>
      <c r="O48">
        <v>16</v>
      </c>
      <c r="P48">
        <v>2400000</v>
      </c>
      <c r="Q48" t="s">
        <v>196</v>
      </c>
      <c r="R48" t="str">
        <f>IF(mtn_tbl[[#This Row],[Age]]&lt;=25,"18-25",IF(mtn_tbl[[#This Row],[Age]]&lt;=35,"26-35",IF(mtn_tbl[[#This Row],[Age]]&lt;=45,"36-45",IF(mtn_tbl[[#This Row],[Age]]&lt;=55,"46-55","56+"))))</f>
        <v>56+</v>
      </c>
      <c r="S48">
        <v>131.37</v>
      </c>
      <c r="T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8" t="s">
        <v>41</v>
      </c>
    </row>
    <row r="49" spans="1:21">
      <c r="A49" t="s">
        <v>197</v>
      </c>
      <c r="B49" t="s">
        <v>198</v>
      </c>
      <c r="C49" s="1" t="s">
        <v>22</v>
      </c>
      <c r="D49" t="str">
        <f>IF((LEFT(mtn_tbl[[#This Row],[Date of Purchase]],1)="1"),"January",IF((LEFT(mtn_tbl[[#This Row],[Date of Purchase]],1)="2"),"February","March"))</f>
        <v>January</v>
      </c>
      <c r="E49">
        <v>32</v>
      </c>
      <c r="F49" t="s">
        <v>177</v>
      </c>
      <c r="G49" t="s">
        <v>62</v>
      </c>
      <c r="H49" t="s">
        <v>25</v>
      </c>
      <c r="I49">
        <v>3</v>
      </c>
      <c r="J49" t="s">
        <v>36</v>
      </c>
      <c r="K49">
        <v>49</v>
      </c>
      <c r="L49" t="s">
        <v>92</v>
      </c>
      <c r="M49" t="s">
        <v>93</v>
      </c>
      <c r="N49" t="s">
        <v>94</v>
      </c>
      <c r="O49">
        <v>12</v>
      </c>
      <c r="P49">
        <v>4200</v>
      </c>
      <c r="Q49" t="s">
        <v>199</v>
      </c>
      <c r="R49" t="str">
        <f>IF(mtn_tbl[[#This Row],[Age]]&lt;=25,"18-25",IF(mtn_tbl[[#This Row],[Age]]&lt;=35,"26-35",IF(mtn_tbl[[#This Row],[Age]]&lt;=45,"36-45",IF(mtn_tbl[[#This Row],[Age]]&lt;=55,"46-55","56+"))))</f>
        <v>26-35</v>
      </c>
      <c r="S49">
        <v>49.88</v>
      </c>
      <c r="T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" t="s">
        <v>41</v>
      </c>
    </row>
    <row r="50" spans="1:21">
      <c r="A50" t="s">
        <v>197</v>
      </c>
      <c r="B50" t="s">
        <v>198</v>
      </c>
      <c r="C50" s="1" t="s">
        <v>22</v>
      </c>
      <c r="D50" t="str">
        <f>IF((LEFT(mtn_tbl[[#This Row],[Date of Purchase]],1)="1"),"January",IF((LEFT(mtn_tbl[[#This Row],[Date of Purchase]],1)="2"),"February","March"))</f>
        <v>January</v>
      </c>
      <c r="E50">
        <v>32</v>
      </c>
      <c r="F50" t="s">
        <v>177</v>
      </c>
      <c r="G50" t="s">
        <v>84</v>
      </c>
      <c r="H50" t="s">
        <v>25</v>
      </c>
      <c r="I50">
        <v>3</v>
      </c>
      <c r="J50" t="s">
        <v>36</v>
      </c>
      <c r="K50">
        <v>49</v>
      </c>
      <c r="L50" t="s">
        <v>45</v>
      </c>
      <c r="M50" t="s">
        <v>46</v>
      </c>
      <c r="N50" t="s">
        <v>47</v>
      </c>
      <c r="O50">
        <v>4</v>
      </c>
      <c r="P50">
        <v>120000</v>
      </c>
      <c r="Q50" t="s">
        <v>200</v>
      </c>
      <c r="R50" t="str">
        <f>IF(mtn_tbl[[#This Row],[Age]]&lt;=25,"18-25",IF(mtn_tbl[[#This Row],[Age]]&lt;=35,"26-35",IF(mtn_tbl[[#This Row],[Age]]&lt;=45,"36-45",IF(mtn_tbl[[#This Row],[Age]]&lt;=55,"46-55","56+"))))</f>
        <v>26-35</v>
      </c>
      <c r="S50">
        <v>55.49</v>
      </c>
      <c r="T5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" t="s">
        <v>41</v>
      </c>
    </row>
    <row r="51" spans="1:21">
      <c r="A51" t="s">
        <v>197</v>
      </c>
      <c r="B51" t="s">
        <v>198</v>
      </c>
      <c r="C51" s="1" t="s">
        <v>22</v>
      </c>
      <c r="D51" t="str">
        <f>IF((LEFT(mtn_tbl[[#This Row],[Date of Purchase]],1)="1"),"January",IF((LEFT(mtn_tbl[[#This Row],[Date of Purchase]],1)="2"),"February","March"))</f>
        <v>January</v>
      </c>
      <c r="E51">
        <v>32</v>
      </c>
      <c r="F51" t="s">
        <v>177</v>
      </c>
      <c r="G51" t="s">
        <v>24</v>
      </c>
      <c r="H51" t="s">
        <v>25</v>
      </c>
      <c r="I51">
        <v>3</v>
      </c>
      <c r="J51" t="s">
        <v>36</v>
      </c>
      <c r="K51">
        <v>49</v>
      </c>
      <c r="L51" t="s">
        <v>148</v>
      </c>
      <c r="M51" t="s">
        <v>149</v>
      </c>
      <c r="N51" t="s">
        <v>150</v>
      </c>
      <c r="O51">
        <v>14</v>
      </c>
      <c r="P51">
        <v>224000</v>
      </c>
      <c r="Q51" t="s">
        <v>201</v>
      </c>
      <c r="R51" t="str">
        <f>IF(mtn_tbl[[#This Row],[Age]]&lt;=25,"18-25",IF(mtn_tbl[[#This Row],[Age]]&lt;=35,"26-35",IF(mtn_tbl[[#This Row],[Age]]&lt;=45,"36-45",IF(mtn_tbl[[#This Row],[Age]]&lt;=55,"46-55","56+"))))</f>
        <v>26-35</v>
      </c>
      <c r="S51">
        <v>161.99</v>
      </c>
      <c r="T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1" t="s">
        <v>41</v>
      </c>
    </row>
    <row r="52" spans="1:21">
      <c r="A52" t="s">
        <v>202</v>
      </c>
      <c r="B52" t="s">
        <v>203</v>
      </c>
      <c r="C52" s="1" t="s">
        <v>22</v>
      </c>
      <c r="D52" t="str">
        <f>IF((LEFT(mtn_tbl[[#This Row],[Date of Purchase]],1)="1"),"January",IF((LEFT(mtn_tbl[[#This Row],[Date of Purchase]],1)="2"),"February","March"))</f>
        <v>January</v>
      </c>
      <c r="E52">
        <v>46</v>
      </c>
      <c r="F52" t="s">
        <v>204</v>
      </c>
      <c r="G52" t="s">
        <v>44</v>
      </c>
      <c r="H52" t="s">
        <v>25</v>
      </c>
      <c r="I52">
        <v>4</v>
      </c>
      <c r="J52" t="s">
        <v>70</v>
      </c>
      <c r="K52">
        <v>7</v>
      </c>
      <c r="L52" t="s">
        <v>119</v>
      </c>
      <c r="M52" t="s">
        <v>120</v>
      </c>
      <c r="N52" t="s">
        <v>121</v>
      </c>
      <c r="O52">
        <v>18</v>
      </c>
      <c r="P52">
        <v>261000</v>
      </c>
      <c r="Q52" t="s">
        <v>122</v>
      </c>
      <c r="R52" t="str">
        <f>IF(mtn_tbl[[#This Row],[Age]]&lt;=25,"18-25",IF(mtn_tbl[[#This Row],[Age]]&lt;=35,"26-35",IF(mtn_tbl[[#This Row],[Age]]&lt;=45,"36-45",IF(mtn_tbl[[#This Row],[Age]]&lt;=55,"46-55","56+"))))</f>
        <v>46-55</v>
      </c>
      <c r="S52">
        <v>88.07</v>
      </c>
      <c r="T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" t="s">
        <v>41</v>
      </c>
    </row>
    <row r="53" spans="1:21">
      <c r="A53" t="s">
        <v>202</v>
      </c>
      <c r="B53" t="s">
        <v>203</v>
      </c>
      <c r="C53" s="1" t="s">
        <v>22</v>
      </c>
      <c r="D53" t="str">
        <f>IF((LEFT(mtn_tbl[[#This Row],[Date of Purchase]],1)="1"),"January",IF((LEFT(mtn_tbl[[#This Row],[Date of Purchase]],1)="2"),"February","March"))</f>
        <v>January</v>
      </c>
      <c r="E53">
        <v>46</v>
      </c>
      <c r="F53" t="s">
        <v>204</v>
      </c>
      <c r="G53" t="s">
        <v>62</v>
      </c>
      <c r="H53" t="s">
        <v>25</v>
      </c>
      <c r="I53">
        <v>4</v>
      </c>
      <c r="J53" t="s">
        <v>70</v>
      </c>
      <c r="K53">
        <v>7</v>
      </c>
      <c r="L53" t="s">
        <v>92</v>
      </c>
      <c r="M53" t="s">
        <v>93</v>
      </c>
      <c r="N53" t="s">
        <v>94</v>
      </c>
      <c r="O53">
        <v>2</v>
      </c>
      <c r="P53">
        <v>700</v>
      </c>
      <c r="Q53" t="s">
        <v>205</v>
      </c>
      <c r="R53" t="str">
        <f>IF(mtn_tbl[[#This Row],[Age]]&lt;=25,"18-25",IF(mtn_tbl[[#This Row],[Age]]&lt;=35,"26-35",IF(mtn_tbl[[#This Row],[Age]]&lt;=45,"36-45",IF(mtn_tbl[[#This Row],[Age]]&lt;=55,"46-55","56+"))))</f>
        <v>46-55</v>
      </c>
      <c r="S53">
        <v>151</v>
      </c>
      <c r="T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" t="s">
        <v>41</v>
      </c>
    </row>
    <row r="54" spans="1:21">
      <c r="A54" t="s">
        <v>202</v>
      </c>
      <c r="B54" t="s">
        <v>203</v>
      </c>
      <c r="C54" s="1" t="s">
        <v>22</v>
      </c>
      <c r="D54" t="str">
        <f>IF((LEFT(mtn_tbl[[#This Row],[Date of Purchase]],1)="1"),"January",IF((LEFT(mtn_tbl[[#This Row],[Date of Purchase]],1)="2"),"February","March"))</f>
        <v>January</v>
      </c>
      <c r="E54">
        <v>46</v>
      </c>
      <c r="F54" t="s">
        <v>204</v>
      </c>
      <c r="G54" t="s">
        <v>84</v>
      </c>
      <c r="H54" t="s">
        <v>25</v>
      </c>
      <c r="I54">
        <v>4</v>
      </c>
      <c r="J54" t="s">
        <v>70</v>
      </c>
      <c r="K54">
        <v>7</v>
      </c>
      <c r="L54" t="s">
        <v>45</v>
      </c>
      <c r="M54" t="s">
        <v>46</v>
      </c>
      <c r="N54" t="s">
        <v>47</v>
      </c>
      <c r="O54">
        <v>10</v>
      </c>
      <c r="P54">
        <v>300000</v>
      </c>
      <c r="Q54" t="s">
        <v>53</v>
      </c>
      <c r="R54" t="str">
        <f>IF(mtn_tbl[[#This Row],[Age]]&lt;=25,"18-25",IF(mtn_tbl[[#This Row],[Age]]&lt;=35,"26-35",IF(mtn_tbl[[#This Row],[Age]]&lt;=45,"36-45",IF(mtn_tbl[[#This Row],[Age]]&lt;=55,"46-55","56+"))))</f>
        <v>46-55</v>
      </c>
      <c r="S54">
        <v>101.03</v>
      </c>
      <c r="T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" t="s">
        <v>41</v>
      </c>
    </row>
    <row r="55" spans="1:21">
      <c r="A55" t="s">
        <v>206</v>
      </c>
      <c r="B55" t="s">
        <v>207</v>
      </c>
      <c r="C55" s="1" t="s">
        <v>22</v>
      </c>
      <c r="D55" t="str">
        <f>IF((LEFT(mtn_tbl[[#This Row],[Date of Purchase]],1)="1"),"January",IF((LEFT(mtn_tbl[[#This Row],[Date of Purchase]],1)="2"),"February","March"))</f>
        <v>January</v>
      </c>
      <c r="E55">
        <v>76</v>
      </c>
      <c r="F55" t="s">
        <v>155</v>
      </c>
      <c r="G55" t="s">
        <v>44</v>
      </c>
      <c r="H55" t="s">
        <v>25</v>
      </c>
      <c r="I55">
        <v>3</v>
      </c>
      <c r="J55" t="s">
        <v>36</v>
      </c>
      <c r="K55">
        <v>60</v>
      </c>
      <c r="L55" t="s">
        <v>100</v>
      </c>
      <c r="M55" t="s">
        <v>38</v>
      </c>
      <c r="N55" t="s">
        <v>39</v>
      </c>
      <c r="O55">
        <v>19</v>
      </c>
      <c r="P55">
        <v>171000</v>
      </c>
      <c r="Q55" t="s">
        <v>141</v>
      </c>
      <c r="R55" t="str">
        <f>IF(mtn_tbl[[#This Row],[Age]]&lt;=25,"18-25",IF(mtn_tbl[[#This Row],[Age]]&lt;=35,"26-35",IF(mtn_tbl[[#This Row],[Age]]&lt;=45,"36-45",IF(mtn_tbl[[#This Row],[Age]]&lt;=55,"46-55","56+"))))</f>
        <v>56+</v>
      </c>
      <c r="S55">
        <v>192.31</v>
      </c>
      <c r="T5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" t="s">
        <v>41</v>
      </c>
    </row>
    <row r="56" spans="1:21">
      <c r="A56" t="s">
        <v>206</v>
      </c>
      <c r="B56" t="s">
        <v>207</v>
      </c>
      <c r="C56" s="1" t="s">
        <v>22</v>
      </c>
      <c r="D56" t="str">
        <f>IF((LEFT(mtn_tbl[[#This Row],[Date of Purchase]],1)="1"),"January",IF((LEFT(mtn_tbl[[#This Row],[Date of Purchase]],1)="2"),"February","March"))</f>
        <v>January</v>
      </c>
      <c r="E56">
        <v>76</v>
      </c>
      <c r="F56" t="s">
        <v>155</v>
      </c>
      <c r="G56" t="s">
        <v>62</v>
      </c>
      <c r="H56" t="s">
        <v>25</v>
      </c>
      <c r="I56">
        <v>3</v>
      </c>
      <c r="J56" t="s">
        <v>36</v>
      </c>
      <c r="K56">
        <v>60</v>
      </c>
      <c r="L56" t="s">
        <v>208</v>
      </c>
      <c r="M56" t="s">
        <v>209</v>
      </c>
      <c r="N56" t="s">
        <v>210</v>
      </c>
      <c r="O56">
        <v>13</v>
      </c>
      <c r="P56">
        <v>7800</v>
      </c>
      <c r="Q56" t="s">
        <v>211</v>
      </c>
      <c r="R56" t="str">
        <f>IF(mtn_tbl[[#This Row],[Age]]&lt;=25,"18-25",IF(mtn_tbl[[#This Row],[Age]]&lt;=35,"26-35",IF(mtn_tbl[[#This Row],[Age]]&lt;=45,"36-45",IF(mtn_tbl[[#This Row],[Age]]&lt;=55,"46-55","56+"))))</f>
        <v>56+</v>
      </c>
      <c r="S56">
        <v>150.57</v>
      </c>
      <c r="T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6" t="s">
        <v>41</v>
      </c>
    </row>
    <row r="57" spans="1:21">
      <c r="A57" t="s">
        <v>206</v>
      </c>
      <c r="B57" t="s">
        <v>207</v>
      </c>
      <c r="C57" s="1" t="s">
        <v>22</v>
      </c>
      <c r="D57" t="str">
        <f>IF((LEFT(mtn_tbl[[#This Row],[Date of Purchase]],1)="1"),"January",IF((LEFT(mtn_tbl[[#This Row],[Date of Purchase]],1)="2"),"February","March"))</f>
        <v>January</v>
      </c>
      <c r="E57">
        <v>76</v>
      </c>
      <c r="F57" t="s">
        <v>155</v>
      </c>
      <c r="G57" t="s">
        <v>24</v>
      </c>
      <c r="H57" t="s">
        <v>25</v>
      </c>
      <c r="I57">
        <v>3</v>
      </c>
      <c r="J57" t="s">
        <v>36</v>
      </c>
      <c r="K57">
        <v>60</v>
      </c>
      <c r="L57" t="s">
        <v>148</v>
      </c>
      <c r="M57" t="s">
        <v>149</v>
      </c>
      <c r="N57" t="s">
        <v>150</v>
      </c>
      <c r="O57">
        <v>19</v>
      </c>
      <c r="P57">
        <v>304000</v>
      </c>
      <c r="Q57" t="s">
        <v>212</v>
      </c>
      <c r="R57" t="str">
        <f>IF(mtn_tbl[[#This Row],[Age]]&lt;=25,"18-25",IF(mtn_tbl[[#This Row],[Age]]&lt;=35,"26-35",IF(mtn_tbl[[#This Row],[Age]]&lt;=45,"36-45",IF(mtn_tbl[[#This Row],[Age]]&lt;=55,"46-55","56+"))))</f>
        <v>56+</v>
      </c>
      <c r="S57">
        <v>60.21</v>
      </c>
      <c r="T5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7" t="s">
        <v>41</v>
      </c>
    </row>
    <row r="58" spans="1:21">
      <c r="A58" t="s">
        <v>213</v>
      </c>
      <c r="B58" t="s">
        <v>214</v>
      </c>
      <c r="C58" s="1" t="s">
        <v>22</v>
      </c>
      <c r="D58" t="str">
        <f>IF((LEFT(mtn_tbl[[#This Row],[Date of Purchase]],1)="1"),"January",IF((LEFT(mtn_tbl[[#This Row],[Date of Purchase]],1)="2"),"February","March"))</f>
        <v>January</v>
      </c>
      <c r="E58">
        <v>74</v>
      </c>
      <c r="F58" t="s">
        <v>108</v>
      </c>
      <c r="G58" t="s">
        <v>84</v>
      </c>
      <c r="H58" t="s">
        <v>57</v>
      </c>
      <c r="I58">
        <v>2</v>
      </c>
      <c r="J58" t="s">
        <v>26</v>
      </c>
      <c r="K58">
        <v>59</v>
      </c>
      <c r="L58" t="s">
        <v>80</v>
      </c>
      <c r="M58" t="s">
        <v>81</v>
      </c>
      <c r="N58" t="s">
        <v>82</v>
      </c>
      <c r="O58">
        <v>5</v>
      </c>
      <c r="P58">
        <v>100000</v>
      </c>
      <c r="Q58" t="s">
        <v>215</v>
      </c>
      <c r="R58" t="str">
        <f>IF(mtn_tbl[[#This Row],[Age]]&lt;=25,"18-25",IF(mtn_tbl[[#This Row],[Age]]&lt;=35,"26-35",IF(mtn_tbl[[#This Row],[Age]]&lt;=45,"36-45",IF(mtn_tbl[[#This Row],[Age]]&lt;=55,"46-55","56+"))))</f>
        <v>56+</v>
      </c>
      <c r="S58">
        <v>37.020000000000003</v>
      </c>
      <c r="T5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8" t="s">
        <v>41</v>
      </c>
    </row>
    <row r="59" spans="1:21">
      <c r="A59" t="s">
        <v>216</v>
      </c>
      <c r="B59" t="s">
        <v>217</v>
      </c>
      <c r="C59" s="1" t="s">
        <v>22</v>
      </c>
      <c r="D59" t="str">
        <f>IF((LEFT(mtn_tbl[[#This Row],[Date of Purchase]],1)="1"),"January",IF((LEFT(mtn_tbl[[#This Row],[Date of Purchase]],1)="2"),"February","March"))</f>
        <v>January</v>
      </c>
      <c r="E59">
        <v>20</v>
      </c>
      <c r="F59" t="s">
        <v>140</v>
      </c>
      <c r="G59" t="s">
        <v>62</v>
      </c>
      <c r="H59" t="s">
        <v>57</v>
      </c>
      <c r="I59">
        <v>4</v>
      </c>
      <c r="J59" t="s">
        <v>70</v>
      </c>
      <c r="K59">
        <v>23</v>
      </c>
      <c r="L59" t="s">
        <v>58</v>
      </c>
      <c r="M59" t="s">
        <v>59</v>
      </c>
      <c r="N59" t="s">
        <v>60</v>
      </c>
      <c r="O59">
        <v>19</v>
      </c>
      <c r="P59">
        <v>85500</v>
      </c>
      <c r="Q59" t="s">
        <v>218</v>
      </c>
      <c r="R59" t="str">
        <f>IF(mtn_tbl[[#This Row],[Age]]&lt;=25,"18-25",IF(mtn_tbl[[#This Row],[Age]]&lt;=35,"26-35",IF(mtn_tbl[[#This Row],[Age]]&lt;=45,"36-45",IF(mtn_tbl[[#This Row],[Age]]&lt;=55,"46-55","56+"))))</f>
        <v>18-25</v>
      </c>
      <c r="S59">
        <v>162.24</v>
      </c>
      <c r="T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9" t="s">
        <v>41</v>
      </c>
    </row>
    <row r="60" spans="1:21">
      <c r="A60" t="s">
        <v>219</v>
      </c>
      <c r="B60" t="s">
        <v>220</v>
      </c>
      <c r="C60" s="1" t="s">
        <v>22</v>
      </c>
      <c r="D60" t="str">
        <f>IF((LEFT(mtn_tbl[[#This Row],[Date of Purchase]],1)="1"),"January",IF((LEFT(mtn_tbl[[#This Row],[Date of Purchase]],1)="2"),"February","March"))</f>
        <v>January</v>
      </c>
      <c r="E60">
        <v>74</v>
      </c>
      <c r="F60" t="s">
        <v>99</v>
      </c>
      <c r="G60" t="s">
        <v>84</v>
      </c>
      <c r="H60" t="s">
        <v>57</v>
      </c>
      <c r="I60">
        <v>1</v>
      </c>
      <c r="J60" t="s">
        <v>164</v>
      </c>
      <c r="K60">
        <v>38</v>
      </c>
      <c r="L60" t="s">
        <v>171</v>
      </c>
      <c r="M60" t="s">
        <v>172</v>
      </c>
      <c r="N60" t="s">
        <v>173</v>
      </c>
      <c r="O60">
        <v>14</v>
      </c>
      <c r="P60">
        <v>1050000</v>
      </c>
      <c r="Q60" t="s">
        <v>221</v>
      </c>
      <c r="R60" t="str">
        <f>IF(mtn_tbl[[#This Row],[Age]]&lt;=25,"18-25",IF(mtn_tbl[[#This Row],[Age]]&lt;=35,"26-35",IF(mtn_tbl[[#This Row],[Age]]&lt;=45,"36-45",IF(mtn_tbl[[#This Row],[Age]]&lt;=55,"46-55","56+"))))</f>
        <v>56+</v>
      </c>
      <c r="S60">
        <v>43.96</v>
      </c>
      <c r="T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" t="s">
        <v>41</v>
      </c>
    </row>
    <row r="61" spans="1:21">
      <c r="A61" t="s">
        <v>219</v>
      </c>
      <c r="B61" t="s">
        <v>220</v>
      </c>
      <c r="C61" s="1" t="s">
        <v>22</v>
      </c>
      <c r="D61" t="str">
        <f>IF((LEFT(mtn_tbl[[#This Row],[Date of Purchase]],1)="1"),"January",IF((LEFT(mtn_tbl[[#This Row],[Date of Purchase]],1)="2"),"February","March"))</f>
        <v>January</v>
      </c>
      <c r="E61">
        <v>74</v>
      </c>
      <c r="F61" t="s">
        <v>99</v>
      </c>
      <c r="G61" t="s">
        <v>44</v>
      </c>
      <c r="H61" t="s">
        <v>57</v>
      </c>
      <c r="I61">
        <v>1</v>
      </c>
      <c r="J61" t="s">
        <v>164</v>
      </c>
      <c r="K61">
        <v>38</v>
      </c>
      <c r="L61" t="s">
        <v>80</v>
      </c>
      <c r="M61" t="s">
        <v>81</v>
      </c>
      <c r="N61" t="s">
        <v>82</v>
      </c>
      <c r="O61">
        <v>11</v>
      </c>
      <c r="P61">
        <v>220000</v>
      </c>
      <c r="Q61" t="s">
        <v>222</v>
      </c>
      <c r="R61" t="str">
        <f>IF(mtn_tbl[[#This Row],[Age]]&lt;=25,"18-25",IF(mtn_tbl[[#This Row],[Age]]&lt;=35,"26-35",IF(mtn_tbl[[#This Row],[Age]]&lt;=45,"36-45",IF(mtn_tbl[[#This Row],[Age]]&lt;=55,"46-55","56+"))))</f>
        <v>56+</v>
      </c>
      <c r="S61">
        <v>99.2</v>
      </c>
      <c r="T6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1" t="s">
        <v>41</v>
      </c>
    </row>
    <row r="62" spans="1:21">
      <c r="A62" t="s">
        <v>223</v>
      </c>
      <c r="B62" t="s">
        <v>224</v>
      </c>
      <c r="C62" s="1" t="s">
        <v>22</v>
      </c>
      <c r="D62" t="str">
        <f>IF((LEFT(mtn_tbl[[#This Row],[Date of Purchase]],1)="1"),"January",IF((LEFT(mtn_tbl[[#This Row],[Date of Purchase]],1)="2"),"February","March"))</f>
        <v>January</v>
      </c>
      <c r="E62">
        <v>44</v>
      </c>
      <c r="F62" t="s">
        <v>225</v>
      </c>
      <c r="G62" t="s">
        <v>24</v>
      </c>
      <c r="H62" t="s">
        <v>57</v>
      </c>
      <c r="I62">
        <v>3</v>
      </c>
      <c r="J62" t="s">
        <v>36</v>
      </c>
      <c r="K62">
        <v>1</v>
      </c>
      <c r="L62" t="s">
        <v>148</v>
      </c>
      <c r="M62" t="s">
        <v>149</v>
      </c>
      <c r="N62" t="s">
        <v>150</v>
      </c>
      <c r="O62">
        <v>3</v>
      </c>
      <c r="P62">
        <v>48000</v>
      </c>
      <c r="Q62" t="s">
        <v>226</v>
      </c>
      <c r="R62" t="str">
        <f>IF(mtn_tbl[[#This Row],[Age]]&lt;=25,"18-25",IF(mtn_tbl[[#This Row],[Age]]&lt;=35,"26-35",IF(mtn_tbl[[#This Row],[Age]]&lt;=45,"36-45",IF(mtn_tbl[[#This Row],[Age]]&lt;=55,"46-55","56+"))))</f>
        <v>36-45</v>
      </c>
      <c r="S62">
        <v>46.17</v>
      </c>
      <c r="T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2" t="s">
        <v>41</v>
      </c>
    </row>
    <row r="63" spans="1:21">
      <c r="A63" t="s">
        <v>223</v>
      </c>
      <c r="B63" t="s">
        <v>224</v>
      </c>
      <c r="C63" s="1" t="s">
        <v>22</v>
      </c>
      <c r="D63" t="str">
        <f>IF((LEFT(mtn_tbl[[#This Row],[Date of Purchase]],1)="1"),"January",IF((LEFT(mtn_tbl[[#This Row],[Date of Purchase]],1)="2"),"February","March"))</f>
        <v>January</v>
      </c>
      <c r="E63">
        <v>44</v>
      </c>
      <c r="F63" t="s">
        <v>225</v>
      </c>
      <c r="G63" t="s">
        <v>62</v>
      </c>
      <c r="H63" t="s">
        <v>57</v>
      </c>
      <c r="I63">
        <v>3</v>
      </c>
      <c r="J63" t="s">
        <v>36</v>
      </c>
      <c r="K63">
        <v>1</v>
      </c>
      <c r="L63" t="s">
        <v>63</v>
      </c>
      <c r="M63" t="s">
        <v>64</v>
      </c>
      <c r="N63" t="s">
        <v>65</v>
      </c>
      <c r="O63">
        <v>12</v>
      </c>
      <c r="P63">
        <v>12000</v>
      </c>
      <c r="Q63" t="s">
        <v>227</v>
      </c>
      <c r="R63" t="str">
        <f>IF(mtn_tbl[[#This Row],[Age]]&lt;=25,"18-25",IF(mtn_tbl[[#This Row],[Age]]&lt;=35,"26-35",IF(mtn_tbl[[#This Row],[Age]]&lt;=45,"36-45",IF(mtn_tbl[[#This Row],[Age]]&lt;=55,"46-55","56+"))))</f>
        <v>36-45</v>
      </c>
      <c r="S63">
        <v>21.09</v>
      </c>
      <c r="T6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" t="s">
        <v>41</v>
      </c>
    </row>
    <row r="64" spans="1:21">
      <c r="A64" t="s">
        <v>228</v>
      </c>
      <c r="B64" t="s">
        <v>229</v>
      </c>
      <c r="C64" s="1" t="s">
        <v>22</v>
      </c>
      <c r="D64" t="str">
        <f>IF((LEFT(mtn_tbl[[#This Row],[Date of Purchase]],1)="1"),"January",IF((LEFT(mtn_tbl[[#This Row],[Date of Purchase]],1)="2"),"February","March"))</f>
        <v>January</v>
      </c>
      <c r="E64">
        <v>68</v>
      </c>
      <c r="F64" t="s">
        <v>140</v>
      </c>
      <c r="G64" t="s">
        <v>62</v>
      </c>
      <c r="H64" t="s">
        <v>25</v>
      </c>
      <c r="I64">
        <v>2</v>
      </c>
      <c r="J64" t="s">
        <v>26</v>
      </c>
      <c r="K64">
        <v>6</v>
      </c>
      <c r="L64" t="s">
        <v>188</v>
      </c>
      <c r="M64" t="s">
        <v>189</v>
      </c>
      <c r="N64" t="s">
        <v>190</v>
      </c>
      <c r="O64">
        <v>8</v>
      </c>
      <c r="P64">
        <v>28000</v>
      </c>
      <c r="Q64" t="s">
        <v>230</v>
      </c>
      <c r="R64" t="str">
        <f>IF(mtn_tbl[[#This Row],[Age]]&lt;=25,"18-25",IF(mtn_tbl[[#This Row],[Age]]&lt;=35,"26-35",IF(mtn_tbl[[#This Row],[Age]]&lt;=45,"36-45",IF(mtn_tbl[[#This Row],[Age]]&lt;=55,"46-55","56+"))))</f>
        <v>56+</v>
      </c>
      <c r="S64">
        <v>158.32</v>
      </c>
      <c r="T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" t="s">
        <v>41</v>
      </c>
    </row>
    <row r="65" spans="1:22">
      <c r="A65" t="s">
        <v>228</v>
      </c>
      <c r="B65" t="s">
        <v>229</v>
      </c>
      <c r="C65" s="1" t="s">
        <v>22</v>
      </c>
      <c r="D65" t="str">
        <f>IF((LEFT(mtn_tbl[[#This Row],[Date of Purchase]],1)="1"),"January",IF((LEFT(mtn_tbl[[#This Row],[Date of Purchase]],1)="2"),"February","March"))</f>
        <v>January</v>
      </c>
      <c r="E65">
        <v>68</v>
      </c>
      <c r="F65" t="s">
        <v>140</v>
      </c>
      <c r="G65" t="s">
        <v>24</v>
      </c>
      <c r="H65" t="s">
        <v>25</v>
      </c>
      <c r="I65">
        <v>2</v>
      </c>
      <c r="J65" t="s">
        <v>26</v>
      </c>
      <c r="K65">
        <v>6</v>
      </c>
      <c r="L65" t="s">
        <v>37</v>
      </c>
      <c r="M65" t="s">
        <v>38</v>
      </c>
      <c r="N65" t="s">
        <v>39</v>
      </c>
      <c r="O65">
        <v>8</v>
      </c>
      <c r="P65">
        <v>72000</v>
      </c>
      <c r="Q65" t="s">
        <v>132</v>
      </c>
      <c r="R65" t="str">
        <f>IF(mtn_tbl[[#This Row],[Age]]&lt;=25,"18-25",IF(mtn_tbl[[#This Row],[Age]]&lt;=35,"26-35",IF(mtn_tbl[[#This Row],[Age]]&lt;=45,"36-45",IF(mtn_tbl[[#This Row],[Age]]&lt;=55,"46-55","56+"))))</f>
        <v>56+</v>
      </c>
      <c r="S65">
        <v>129.1</v>
      </c>
      <c r="T6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" t="s">
        <v>41</v>
      </c>
    </row>
    <row r="66" spans="1:22">
      <c r="A66" t="s">
        <v>228</v>
      </c>
      <c r="B66" t="s">
        <v>229</v>
      </c>
      <c r="C66" s="1" t="s">
        <v>22</v>
      </c>
      <c r="D66" t="str">
        <f>IF((LEFT(mtn_tbl[[#This Row],[Date of Purchase]],1)="1"),"January",IF((LEFT(mtn_tbl[[#This Row],[Date of Purchase]],1)="2"),"February","March"))</f>
        <v>January</v>
      </c>
      <c r="E66">
        <v>68</v>
      </c>
      <c r="F66" t="s">
        <v>140</v>
      </c>
      <c r="G66" t="s">
        <v>84</v>
      </c>
      <c r="H66" t="s">
        <v>25</v>
      </c>
      <c r="I66">
        <v>2</v>
      </c>
      <c r="J66" t="s">
        <v>26</v>
      </c>
      <c r="K66">
        <v>6</v>
      </c>
      <c r="L66" t="s">
        <v>165</v>
      </c>
      <c r="M66" t="s">
        <v>166</v>
      </c>
      <c r="N66" t="s">
        <v>167</v>
      </c>
      <c r="O66">
        <v>1</v>
      </c>
      <c r="P66">
        <v>24000</v>
      </c>
      <c r="Q66" t="s">
        <v>231</v>
      </c>
      <c r="R66" t="str">
        <f>IF(mtn_tbl[[#This Row],[Age]]&lt;=25,"18-25",IF(mtn_tbl[[#This Row],[Age]]&lt;=35,"26-35",IF(mtn_tbl[[#This Row],[Age]]&lt;=45,"36-45",IF(mtn_tbl[[#This Row],[Age]]&lt;=55,"46-55","56+"))))</f>
        <v>56+</v>
      </c>
      <c r="S66">
        <v>155.9</v>
      </c>
      <c r="T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6" t="s">
        <v>41</v>
      </c>
    </row>
    <row r="67" spans="1:22">
      <c r="A67" t="s">
        <v>232</v>
      </c>
      <c r="B67" t="s">
        <v>233</v>
      </c>
      <c r="C67" s="1" t="s">
        <v>22</v>
      </c>
      <c r="D67" t="str">
        <f>IF((LEFT(mtn_tbl[[#This Row],[Date of Purchase]],1)="1"),"January",IF((LEFT(mtn_tbl[[#This Row],[Date of Purchase]],1)="2"),"February","March"))</f>
        <v>January</v>
      </c>
      <c r="E67">
        <v>71</v>
      </c>
      <c r="F67" t="s">
        <v>234</v>
      </c>
      <c r="G67" t="s">
        <v>44</v>
      </c>
      <c r="H67" t="s">
        <v>25</v>
      </c>
      <c r="I67">
        <v>4</v>
      </c>
      <c r="J67" t="s">
        <v>70</v>
      </c>
      <c r="K67">
        <v>16</v>
      </c>
      <c r="L67" t="s">
        <v>100</v>
      </c>
      <c r="M67" t="s">
        <v>38</v>
      </c>
      <c r="N67" t="s">
        <v>39</v>
      </c>
      <c r="O67">
        <v>5</v>
      </c>
      <c r="P67">
        <v>45000</v>
      </c>
      <c r="Q67" t="s">
        <v>128</v>
      </c>
      <c r="R67" t="str">
        <f>IF(mtn_tbl[[#This Row],[Age]]&lt;=25,"18-25",IF(mtn_tbl[[#This Row],[Age]]&lt;=35,"26-35",IF(mtn_tbl[[#This Row],[Age]]&lt;=45,"36-45",IF(mtn_tbl[[#This Row],[Age]]&lt;=55,"46-55","56+"))))</f>
        <v>56+</v>
      </c>
      <c r="S67">
        <v>3.03</v>
      </c>
      <c r="T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7" t="s">
        <v>31</v>
      </c>
      <c r="V67" t="s">
        <v>32</v>
      </c>
    </row>
    <row r="68" spans="1:22">
      <c r="A68" t="s">
        <v>232</v>
      </c>
      <c r="B68" t="s">
        <v>233</v>
      </c>
      <c r="C68" s="1" t="s">
        <v>22</v>
      </c>
      <c r="D68" t="str">
        <f>IF((LEFT(mtn_tbl[[#This Row],[Date of Purchase]],1)="1"),"January",IF((LEFT(mtn_tbl[[#This Row],[Date of Purchase]],1)="2"),"February","March"))</f>
        <v>January</v>
      </c>
      <c r="E68">
        <v>71</v>
      </c>
      <c r="F68" t="s">
        <v>234</v>
      </c>
      <c r="G68" t="s">
        <v>24</v>
      </c>
      <c r="H68" t="s">
        <v>25</v>
      </c>
      <c r="I68">
        <v>4</v>
      </c>
      <c r="J68" t="s">
        <v>70</v>
      </c>
      <c r="K68">
        <v>16</v>
      </c>
      <c r="L68" t="s">
        <v>148</v>
      </c>
      <c r="M68" t="s">
        <v>149</v>
      </c>
      <c r="N68" t="s">
        <v>150</v>
      </c>
      <c r="O68">
        <v>12</v>
      </c>
      <c r="P68">
        <v>192000</v>
      </c>
      <c r="Q68" t="s">
        <v>151</v>
      </c>
      <c r="R68" t="str">
        <f>IF(mtn_tbl[[#This Row],[Age]]&lt;=25,"18-25",IF(mtn_tbl[[#This Row],[Age]]&lt;=35,"26-35",IF(mtn_tbl[[#This Row],[Age]]&lt;=45,"36-45",IF(mtn_tbl[[#This Row],[Age]]&lt;=55,"46-55","56+"))))</f>
        <v>56+</v>
      </c>
      <c r="S68">
        <v>33.18</v>
      </c>
      <c r="T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8" t="s">
        <v>31</v>
      </c>
      <c r="V68" t="s">
        <v>32</v>
      </c>
    </row>
    <row r="69" spans="1:22">
      <c r="A69" t="s">
        <v>232</v>
      </c>
      <c r="B69" t="s">
        <v>233</v>
      </c>
      <c r="C69" s="1" t="s">
        <v>22</v>
      </c>
      <c r="D69" t="str">
        <f>IF((LEFT(mtn_tbl[[#This Row],[Date of Purchase]],1)="1"),"January",IF((LEFT(mtn_tbl[[#This Row],[Date of Purchase]],1)="2"),"February","March"))</f>
        <v>January</v>
      </c>
      <c r="E69">
        <v>71</v>
      </c>
      <c r="F69" t="s">
        <v>234</v>
      </c>
      <c r="G69" t="s">
        <v>62</v>
      </c>
      <c r="H69" t="s">
        <v>25</v>
      </c>
      <c r="I69">
        <v>4</v>
      </c>
      <c r="J69" t="s">
        <v>70</v>
      </c>
      <c r="K69">
        <v>16</v>
      </c>
      <c r="L69" t="s">
        <v>235</v>
      </c>
      <c r="M69" t="s">
        <v>236</v>
      </c>
      <c r="N69" t="s">
        <v>237</v>
      </c>
      <c r="O69">
        <v>9</v>
      </c>
      <c r="P69">
        <v>58500</v>
      </c>
      <c r="Q69" t="s">
        <v>238</v>
      </c>
      <c r="R69" t="str">
        <f>IF(mtn_tbl[[#This Row],[Age]]&lt;=25,"18-25",IF(mtn_tbl[[#This Row],[Age]]&lt;=35,"26-35",IF(mtn_tbl[[#This Row],[Age]]&lt;=45,"36-45",IF(mtn_tbl[[#This Row],[Age]]&lt;=55,"46-55","56+"))))</f>
        <v>56+</v>
      </c>
      <c r="S69">
        <v>103.69</v>
      </c>
      <c r="T6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9" t="s">
        <v>31</v>
      </c>
      <c r="V69" t="s">
        <v>32</v>
      </c>
    </row>
    <row r="70" spans="1:22">
      <c r="A70" t="s">
        <v>239</v>
      </c>
      <c r="B70" t="s">
        <v>240</v>
      </c>
      <c r="C70" s="1" t="s">
        <v>22</v>
      </c>
      <c r="D70" t="str">
        <f>IF((LEFT(mtn_tbl[[#This Row],[Date of Purchase]],1)="1"),"January",IF((LEFT(mtn_tbl[[#This Row],[Date of Purchase]],1)="2"),"February","March"))</f>
        <v>January</v>
      </c>
      <c r="E70">
        <v>63</v>
      </c>
      <c r="F70" t="s">
        <v>185</v>
      </c>
      <c r="G70" t="s">
        <v>84</v>
      </c>
      <c r="H70" t="s">
        <v>57</v>
      </c>
      <c r="I70">
        <v>1</v>
      </c>
      <c r="J70" t="s">
        <v>164</v>
      </c>
      <c r="K70">
        <v>47</v>
      </c>
      <c r="L70" t="s">
        <v>80</v>
      </c>
      <c r="M70" t="s">
        <v>81</v>
      </c>
      <c r="N70" t="s">
        <v>82</v>
      </c>
      <c r="O70">
        <v>19</v>
      </c>
      <c r="P70">
        <v>380000</v>
      </c>
      <c r="Q70" t="s">
        <v>152</v>
      </c>
      <c r="R70" t="str">
        <f>IF(mtn_tbl[[#This Row],[Age]]&lt;=25,"18-25",IF(mtn_tbl[[#This Row],[Age]]&lt;=35,"26-35",IF(mtn_tbl[[#This Row],[Age]]&lt;=45,"36-45",IF(mtn_tbl[[#This Row],[Age]]&lt;=55,"46-55","56+"))))</f>
        <v>56+</v>
      </c>
      <c r="S70">
        <v>52.96</v>
      </c>
      <c r="T7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0" t="s">
        <v>41</v>
      </c>
    </row>
    <row r="71" spans="1:22">
      <c r="A71" t="s">
        <v>239</v>
      </c>
      <c r="B71" t="s">
        <v>240</v>
      </c>
      <c r="C71" s="1" t="s">
        <v>22</v>
      </c>
      <c r="D71" t="str">
        <f>IF((LEFT(mtn_tbl[[#This Row],[Date of Purchase]],1)="1"),"January",IF((LEFT(mtn_tbl[[#This Row],[Date of Purchase]],1)="2"),"February","March"))</f>
        <v>January</v>
      </c>
      <c r="E71">
        <v>63</v>
      </c>
      <c r="F71" t="s">
        <v>185</v>
      </c>
      <c r="G71" t="s">
        <v>62</v>
      </c>
      <c r="H71" t="s">
        <v>57</v>
      </c>
      <c r="I71">
        <v>1</v>
      </c>
      <c r="J71" t="s">
        <v>164</v>
      </c>
      <c r="K71">
        <v>47</v>
      </c>
      <c r="L71" t="s">
        <v>63</v>
      </c>
      <c r="M71" t="s">
        <v>64</v>
      </c>
      <c r="N71" t="s">
        <v>65</v>
      </c>
      <c r="O71">
        <v>17</v>
      </c>
      <c r="P71">
        <v>17000</v>
      </c>
      <c r="Q71" t="s">
        <v>241</v>
      </c>
      <c r="R71" t="str">
        <f>IF(mtn_tbl[[#This Row],[Age]]&lt;=25,"18-25",IF(mtn_tbl[[#This Row],[Age]]&lt;=35,"26-35",IF(mtn_tbl[[#This Row],[Age]]&lt;=45,"36-45",IF(mtn_tbl[[#This Row],[Age]]&lt;=55,"46-55","56+"))))</f>
        <v>56+</v>
      </c>
      <c r="S71">
        <v>99.48</v>
      </c>
      <c r="T7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1" t="s">
        <v>41</v>
      </c>
    </row>
    <row r="72" spans="1:22">
      <c r="A72" t="s">
        <v>242</v>
      </c>
      <c r="B72" t="s">
        <v>243</v>
      </c>
      <c r="C72" s="1" t="s">
        <v>22</v>
      </c>
      <c r="D72" t="str">
        <f>IF((LEFT(mtn_tbl[[#This Row],[Date of Purchase]],1)="1"),"January",IF((LEFT(mtn_tbl[[#This Row],[Date of Purchase]],1)="2"),"February","March"))</f>
        <v>January</v>
      </c>
      <c r="E72">
        <v>27</v>
      </c>
      <c r="F72" t="s">
        <v>234</v>
      </c>
      <c r="G72" t="s">
        <v>62</v>
      </c>
      <c r="H72" t="s">
        <v>57</v>
      </c>
      <c r="I72">
        <v>3</v>
      </c>
      <c r="J72" t="s">
        <v>36</v>
      </c>
      <c r="K72">
        <v>26</v>
      </c>
      <c r="L72" t="s">
        <v>115</v>
      </c>
      <c r="M72" t="s">
        <v>116</v>
      </c>
      <c r="N72" t="s">
        <v>117</v>
      </c>
      <c r="O72">
        <v>18</v>
      </c>
      <c r="P72">
        <v>99000</v>
      </c>
      <c r="Q72" t="s">
        <v>131</v>
      </c>
      <c r="R72" t="str">
        <f>IF(mtn_tbl[[#This Row],[Age]]&lt;=25,"18-25",IF(mtn_tbl[[#This Row],[Age]]&lt;=35,"26-35",IF(mtn_tbl[[#This Row],[Age]]&lt;=45,"36-45",IF(mtn_tbl[[#This Row],[Age]]&lt;=55,"46-55","56+"))))</f>
        <v>26-35</v>
      </c>
      <c r="S72">
        <v>111.41</v>
      </c>
      <c r="T7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2" t="s">
        <v>31</v>
      </c>
      <c r="V72" t="s">
        <v>244</v>
      </c>
    </row>
    <row r="73" spans="1:22">
      <c r="A73" t="s">
        <v>245</v>
      </c>
      <c r="B73" t="s">
        <v>246</v>
      </c>
      <c r="C73" s="1" t="s">
        <v>22</v>
      </c>
      <c r="D73" t="str">
        <f>IF((LEFT(mtn_tbl[[#This Row],[Date of Purchase]],1)="1"),"January",IF((LEFT(mtn_tbl[[#This Row],[Date of Purchase]],1)="2"),"February","March"))</f>
        <v>January</v>
      </c>
      <c r="E73">
        <v>37</v>
      </c>
      <c r="F73" t="s">
        <v>23</v>
      </c>
      <c r="G73" t="s">
        <v>84</v>
      </c>
      <c r="H73" t="s">
        <v>57</v>
      </c>
      <c r="I73">
        <v>4</v>
      </c>
      <c r="J73" t="s">
        <v>70</v>
      </c>
      <c r="K73">
        <v>32</v>
      </c>
      <c r="L73" t="s">
        <v>119</v>
      </c>
      <c r="M73" t="s">
        <v>120</v>
      </c>
      <c r="N73" t="s">
        <v>121</v>
      </c>
      <c r="O73">
        <v>9</v>
      </c>
      <c r="P73">
        <v>130500</v>
      </c>
      <c r="Q73" t="s">
        <v>247</v>
      </c>
      <c r="R73" t="str">
        <f>IF(mtn_tbl[[#This Row],[Age]]&lt;=25,"18-25",IF(mtn_tbl[[#This Row],[Age]]&lt;=35,"26-35",IF(mtn_tbl[[#This Row],[Age]]&lt;=45,"36-45",IF(mtn_tbl[[#This Row],[Age]]&lt;=55,"46-55","56+"))))</f>
        <v>36-45</v>
      </c>
      <c r="S73">
        <v>181.71</v>
      </c>
      <c r="T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" t="s">
        <v>41</v>
      </c>
    </row>
    <row r="74" spans="1:22">
      <c r="A74" t="s">
        <v>248</v>
      </c>
      <c r="B74" t="s">
        <v>249</v>
      </c>
      <c r="C74" s="1" t="s">
        <v>22</v>
      </c>
      <c r="D74" t="str">
        <f>IF((LEFT(mtn_tbl[[#This Row],[Date of Purchase]],1)="1"),"January",IF((LEFT(mtn_tbl[[#This Row],[Date of Purchase]],1)="2"),"February","March"))</f>
        <v>January</v>
      </c>
      <c r="E74">
        <v>60</v>
      </c>
      <c r="F74" t="s">
        <v>250</v>
      </c>
      <c r="G74" t="s">
        <v>24</v>
      </c>
      <c r="H74" t="s">
        <v>25</v>
      </c>
      <c r="I74">
        <v>3</v>
      </c>
      <c r="J74" t="s">
        <v>36</v>
      </c>
      <c r="K74">
        <v>41</v>
      </c>
      <c r="L74" t="s">
        <v>148</v>
      </c>
      <c r="M74" t="s">
        <v>149</v>
      </c>
      <c r="N74" t="s">
        <v>150</v>
      </c>
      <c r="O74">
        <v>4</v>
      </c>
      <c r="P74">
        <v>64000</v>
      </c>
      <c r="Q74" t="s">
        <v>251</v>
      </c>
      <c r="R74" t="str">
        <f>IF(mtn_tbl[[#This Row],[Age]]&lt;=25,"18-25",IF(mtn_tbl[[#This Row],[Age]]&lt;=35,"26-35",IF(mtn_tbl[[#This Row],[Age]]&lt;=45,"36-45",IF(mtn_tbl[[#This Row],[Age]]&lt;=55,"46-55","56+"))))</f>
        <v>56+</v>
      </c>
      <c r="S74">
        <v>70.42</v>
      </c>
      <c r="T7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4" t="s">
        <v>41</v>
      </c>
    </row>
    <row r="75" spans="1:22">
      <c r="A75" t="s">
        <v>248</v>
      </c>
      <c r="B75" t="s">
        <v>249</v>
      </c>
      <c r="C75" s="1" t="s">
        <v>22</v>
      </c>
      <c r="D75" t="str">
        <f>IF((LEFT(mtn_tbl[[#This Row],[Date of Purchase]],1)="1"),"January",IF((LEFT(mtn_tbl[[#This Row],[Date of Purchase]],1)="2"),"February","March"))</f>
        <v>January</v>
      </c>
      <c r="E75">
        <v>60</v>
      </c>
      <c r="F75" t="s">
        <v>250</v>
      </c>
      <c r="G75" t="s">
        <v>44</v>
      </c>
      <c r="H75" t="s">
        <v>25</v>
      </c>
      <c r="I75">
        <v>3</v>
      </c>
      <c r="J75" t="s">
        <v>36</v>
      </c>
      <c r="K75">
        <v>41</v>
      </c>
      <c r="L75" t="s">
        <v>100</v>
      </c>
      <c r="M75" t="s">
        <v>38</v>
      </c>
      <c r="N75" t="s">
        <v>39</v>
      </c>
      <c r="O75">
        <v>15</v>
      </c>
      <c r="P75">
        <v>135000</v>
      </c>
      <c r="Q75" t="s">
        <v>252</v>
      </c>
      <c r="R75" t="str">
        <f>IF(mtn_tbl[[#This Row],[Age]]&lt;=25,"18-25",IF(mtn_tbl[[#This Row],[Age]]&lt;=35,"26-35",IF(mtn_tbl[[#This Row],[Age]]&lt;=45,"36-45",IF(mtn_tbl[[#This Row],[Age]]&lt;=55,"46-55","56+"))))</f>
        <v>56+</v>
      </c>
      <c r="S75">
        <v>10.11</v>
      </c>
      <c r="T7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" t="s">
        <v>41</v>
      </c>
    </row>
    <row r="76" spans="1:22">
      <c r="A76" t="s">
        <v>253</v>
      </c>
      <c r="B76" t="s">
        <v>254</v>
      </c>
      <c r="C76" s="1" t="s">
        <v>22</v>
      </c>
      <c r="D76" t="str">
        <f>IF((LEFT(mtn_tbl[[#This Row],[Date of Purchase]],1)="1"),"January",IF((LEFT(mtn_tbl[[#This Row],[Date of Purchase]],1)="2"),"February","March"))</f>
        <v>January</v>
      </c>
      <c r="E76">
        <v>53</v>
      </c>
      <c r="F76" t="s">
        <v>125</v>
      </c>
      <c r="G76" t="s">
        <v>24</v>
      </c>
      <c r="H76" t="s">
        <v>57</v>
      </c>
      <c r="I76">
        <v>1</v>
      </c>
      <c r="J76" t="s">
        <v>164</v>
      </c>
      <c r="K76">
        <v>17</v>
      </c>
      <c r="L76" t="s">
        <v>148</v>
      </c>
      <c r="M76" t="s">
        <v>149</v>
      </c>
      <c r="N76" t="s">
        <v>150</v>
      </c>
      <c r="O76">
        <v>3</v>
      </c>
      <c r="P76">
        <v>48000</v>
      </c>
      <c r="Q76" t="s">
        <v>226</v>
      </c>
      <c r="R76" t="str">
        <f>IF(mtn_tbl[[#This Row],[Age]]&lt;=25,"18-25",IF(mtn_tbl[[#This Row],[Age]]&lt;=35,"26-35",IF(mtn_tbl[[#This Row],[Age]]&lt;=45,"36-45",IF(mtn_tbl[[#This Row],[Age]]&lt;=55,"46-55","56+"))))</f>
        <v>46-55</v>
      </c>
      <c r="S76">
        <v>109.64</v>
      </c>
      <c r="T7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" t="s">
        <v>41</v>
      </c>
    </row>
    <row r="77" spans="1:22">
      <c r="A77" t="s">
        <v>253</v>
      </c>
      <c r="B77" t="s">
        <v>254</v>
      </c>
      <c r="C77" s="1" t="s">
        <v>22</v>
      </c>
      <c r="D77" t="str">
        <f>IF((LEFT(mtn_tbl[[#This Row],[Date of Purchase]],1)="1"),"January",IF((LEFT(mtn_tbl[[#This Row],[Date of Purchase]],1)="2"),"February","March"))</f>
        <v>January</v>
      </c>
      <c r="E77">
        <v>53</v>
      </c>
      <c r="F77" t="s">
        <v>125</v>
      </c>
      <c r="G77" t="s">
        <v>84</v>
      </c>
      <c r="H77" t="s">
        <v>57</v>
      </c>
      <c r="I77">
        <v>1</v>
      </c>
      <c r="J77" t="s">
        <v>164</v>
      </c>
      <c r="K77">
        <v>17</v>
      </c>
      <c r="L77" t="s">
        <v>85</v>
      </c>
      <c r="M77" t="s">
        <v>86</v>
      </c>
      <c r="N77" t="s">
        <v>87</v>
      </c>
      <c r="O77">
        <v>20</v>
      </c>
      <c r="P77">
        <v>500000</v>
      </c>
      <c r="Q77" t="s">
        <v>88</v>
      </c>
      <c r="R77" t="str">
        <f>IF(mtn_tbl[[#This Row],[Age]]&lt;=25,"18-25",IF(mtn_tbl[[#This Row],[Age]]&lt;=35,"26-35",IF(mtn_tbl[[#This Row],[Age]]&lt;=45,"36-45",IF(mtn_tbl[[#This Row],[Age]]&lt;=55,"46-55","56+"))))</f>
        <v>46-55</v>
      </c>
      <c r="S77">
        <v>119.01</v>
      </c>
      <c r="T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7" t="s">
        <v>41</v>
      </c>
    </row>
    <row r="78" spans="1:22">
      <c r="A78" t="s">
        <v>255</v>
      </c>
      <c r="B78" t="s">
        <v>256</v>
      </c>
      <c r="C78" s="1" t="s">
        <v>22</v>
      </c>
      <c r="D78" t="str">
        <f>IF((LEFT(mtn_tbl[[#This Row],[Date of Purchase]],1)="1"),"January",IF((LEFT(mtn_tbl[[#This Row],[Date of Purchase]],1)="2"),"February","March"))</f>
        <v>January</v>
      </c>
      <c r="E78">
        <v>52</v>
      </c>
      <c r="F78" t="s">
        <v>91</v>
      </c>
      <c r="G78" t="s">
        <v>24</v>
      </c>
      <c r="H78" t="s">
        <v>25</v>
      </c>
      <c r="I78">
        <v>4</v>
      </c>
      <c r="J78" t="s">
        <v>70</v>
      </c>
      <c r="K78">
        <v>7</v>
      </c>
      <c r="L78" t="s">
        <v>37</v>
      </c>
      <c r="M78" t="s">
        <v>38</v>
      </c>
      <c r="N78" t="s">
        <v>39</v>
      </c>
      <c r="O78">
        <v>3</v>
      </c>
      <c r="P78">
        <v>27000</v>
      </c>
      <c r="Q78" t="s">
        <v>257</v>
      </c>
      <c r="R78" t="str">
        <f>IF(mtn_tbl[[#This Row],[Age]]&lt;=25,"18-25",IF(mtn_tbl[[#This Row],[Age]]&lt;=35,"26-35",IF(mtn_tbl[[#This Row],[Age]]&lt;=45,"36-45",IF(mtn_tbl[[#This Row],[Age]]&lt;=55,"46-55","56+"))))</f>
        <v>46-55</v>
      </c>
      <c r="S78">
        <v>1.26</v>
      </c>
      <c r="T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8" t="s">
        <v>41</v>
      </c>
    </row>
    <row r="79" spans="1:22">
      <c r="A79" t="s">
        <v>255</v>
      </c>
      <c r="B79" t="s">
        <v>256</v>
      </c>
      <c r="C79" s="1" t="s">
        <v>22</v>
      </c>
      <c r="D79" t="str">
        <f>IF((LEFT(mtn_tbl[[#This Row],[Date of Purchase]],1)="1"),"January",IF((LEFT(mtn_tbl[[#This Row],[Date of Purchase]],1)="2"),"February","March"))</f>
        <v>January</v>
      </c>
      <c r="E79">
        <v>52</v>
      </c>
      <c r="F79" t="s">
        <v>91</v>
      </c>
      <c r="G79" t="s">
        <v>44</v>
      </c>
      <c r="H79" t="s">
        <v>25</v>
      </c>
      <c r="I79">
        <v>4</v>
      </c>
      <c r="J79" t="s">
        <v>70</v>
      </c>
      <c r="K79">
        <v>7</v>
      </c>
      <c r="L79" t="s">
        <v>45</v>
      </c>
      <c r="M79" t="s">
        <v>46</v>
      </c>
      <c r="N79" t="s">
        <v>47</v>
      </c>
      <c r="O79">
        <v>20</v>
      </c>
      <c r="P79">
        <v>600000</v>
      </c>
      <c r="Q79" t="s">
        <v>258</v>
      </c>
      <c r="R79" t="str">
        <f>IF(mtn_tbl[[#This Row],[Age]]&lt;=25,"18-25",IF(mtn_tbl[[#This Row],[Age]]&lt;=35,"26-35",IF(mtn_tbl[[#This Row],[Age]]&lt;=45,"36-45",IF(mtn_tbl[[#This Row],[Age]]&lt;=55,"46-55","56+"))))</f>
        <v>46-55</v>
      </c>
      <c r="S79">
        <v>164.87</v>
      </c>
      <c r="T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" t="s">
        <v>41</v>
      </c>
    </row>
    <row r="80" spans="1:22">
      <c r="A80" t="s">
        <v>259</v>
      </c>
      <c r="B80" t="s">
        <v>260</v>
      </c>
      <c r="C80" s="1" t="s">
        <v>22</v>
      </c>
      <c r="D80" t="str">
        <f>IF((LEFT(mtn_tbl[[#This Row],[Date of Purchase]],1)="1"),"January",IF((LEFT(mtn_tbl[[#This Row],[Date of Purchase]],1)="2"),"February","March"))</f>
        <v>January</v>
      </c>
      <c r="E80">
        <v>55</v>
      </c>
      <c r="F80" t="s">
        <v>261</v>
      </c>
      <c r="G80" t="s">
        <v>44</v>
      </c>
      <c r="H80" t="s">
        <v>57</v>
      </c>
      <c r="I80">
        <v>2</v>
      </c>
      <c r="J80" t="s">
        <v>26</v>
      </c>
      <c r="K80">
        <v>9</v>
      </c>
      <c r="L80" t="s">
        <v>80</v>
      </c>
      <c r="M80" t="s">
        <v>81</v>
      </c>
      <c r="N80" t="s">
        <v>82</v>
      </c>
      <c r="O80">
        <v>2</v>
      </c>
      <c r="P80">
        <v>40000</v>
      </c>
      <c r="Q80" t="s">
        <v>262</v>
      </c>
      <c r="R80" t="str">
        <f>IF(mtn_tbl[[#This Row],[Age]]&lt;=25,"18-25",IF(mtn_tbl[[#This Row],[Age]]&lt;=35,"26-35",IF(mtn_tbl[[#This Row],[Age]]&lt;=45,"36-45",IF(mtn_tbl[[#This Row],[Age]]&lt;=55,"46-55","56+"))))</f>
        <v>46-55</v>
      </c>
      <c r="S80">
        <v>7.1</v>
      </c>
      <c r="T8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0" t="s">
        <v>31</v>
      </c>
      <c r="V80" t="s">
        <v>182</v>
      </c>
    </row>
    <row r="81" spans="1:22">
      <c r="A81" t="s">
        <v>263</v>
      </c>
      <c r="B81" t="s">
        <v>264</v>
      </c>
      <c r="C81" s="1" t="s">
        <v>22</v>
      </c>
      <c r="D81" t="str">
        <f>IF((LEFT(mtn_tbl[[#This Row],[Date of Purchase]],1)="1"),"January",IF((LEFT(mtn_tbl[[#This Row],[Date of Purchase]],1)="2"),"February","March"))</f>
        <v>January</v>
      </c>
      <c r="E81">
        <v>34</v>
      </c>
      <c r="F81" t="s">
        <v>250</v>
      </c>
      <c r="G81" t="s">
        <v>84</v>
      </c>
      <c r="H81" t="s">
        <v>25</v>
      </c>
      <c r="I81">
        <v>4</v>
      </c>
      <c r="J81" t="s">
        <v>70</v>
      </c>
      <c r="K81">
        <v>50</v>
      </c>
      <c r="L81" t="s">
        <v>100</v>
      </c>
      <c r="M81" t="s">
        <v>38</v>
      </c>
      <c r="N81" t="s">
        <v>39</v>
      </c>
      <c r="O81">
        <v>9</v>
      </c>
      <c r="P81">
        <v>81000</v>
      </c>
      <c r="Q81" t="s">
        <v>265</v>
      </c>
      <c r="R81" t="str">
        <f>IF(mtn_tbl[[#This Row],[Age]]&lt;=25,"18-25",IF(mtn_tbl[[#This Row],[Age]]&lt;=35,"26-35",IF(mtn_tbl[[#This Row],[Age]]&lt;=45,"36-45",IF(mtn_tbl[[#This Row],[Age]]&lt;=55,"46-55","56+"))))</f>
        <v>26-35</v>
      </c>
      <c r="S81">
        <v>1.44</v>
      </c>
      <c r="T8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1" t="s">
        <v>41</v>
      </c>
    </row>
    <row r="82" spans="1:22">
      <c r="A82" t="s">
        <v>266</v>
      </c>
      <c r="B82" t="s">
        <v>267</v>
      </c>
      <c r="C82" s="1" t="s">
        <v>22</v>
      </c>
      <c r="D82" t="str">
        <f>IF((LEFT(mtn_tbl[[#This Row],[Date of Purchase]],1)="1"),"January",IF((LEFT(mtn_tbl[[#This Row],[Date of Purchase]],1)="2"),"February","March"))</f>
        <v>January</v>
      </c>
      <c r="E82">
        <v>37</v>
      </c>
      <c r="F82" t="s">
        <v>268</v>
      </c>
      <c r="G82" t="s">
        <v>62</v>
      </c>
      <c r="H82" t="s">
        <v>57</v>
      </c>
      <c r="I82">
        <v>2</v>
      </c>
      <c r="J82" t="s">
        <v>26</v>
      </c>
      <c r="K82">
        <v>51</v>
      </c>
      <c r="L82" t="s">
        <v>115</v>
      </c>
      <c r="M82" t="s">
        <v>116</v>
      </c>
      <c r="N82" t="s">
        <v>117</v>
      </c>
      <c r="O82">
        <v>2</v>
      </c>
      <c r="P82">
        <v>11000</v>
      </c>
      <c r="Q82" t="s">
        <v>269</v>
      </c>
      <c r="R82" t="str">
        <f>IF(mtn_tbl[[#This Row],[Age]]&lt;=25,"18-25",IF(mtn_tbl[[#This Row],[Age]]&lt;=35,"26-35",IF(mtn_tbl[[#This Row],[Age]]&lt;=45,"36-45",IF(mtn_tbl[[#This Row],[Age]]&lt;=55,"46-55","56+"))))</f>
        <v>36-45</v>
      </c>
      <c r="S82">
        <v>76.97</v>
      </c>
      <c r="T8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2" t="s">
        <v>41</v>
      </c>
    </row>
    <row r="83" spans="1:22">
      <c r="A83" t="s">
        <v>266</v>
      </c>
      <c r="B83" t="s">
        <v>267</v>
      </c>
      <c r="C83" s="1" t="s">
        <v>22</v>
      </c>
      <c r="D83" t="str">
        <f>IF((LEFT(mtn_tbl[[#This Row],[Date of Purchase]],1)="1"),"January",IF((LEFT(mtn_tbl[[#This Row],[Date of Purchase]],1)="2"),"February","March"))</f>
        <v>January</v>
      </c>
      <c r="E83">
        <v>37</v>
      </c>
      <c r="F83" t="s">
        <v>268</v>
      </c>
      <c r="G83" t="s">
        <v>24</v>
      </c>
      <c r="H83" t="s">
        <v>57</v>
      </c>
      <c r="I83">
        <v>2</v>
      </c>
      <c r="J83" t="s">
        <v>26</v>
      </c>
      <c r="K83">
        <v>51</v>
      </c>
      <c r="L83" t="s">
        <v>58</v>
      </c>
      <c r="M83" t="s">
        <v>59</v>
      </c>
      <c r="N83" t="s">
        <v>60</v>
      </c>
      <c r="O83">
        <v>1</v>
      </c>
      <c r="P83">
        <v>4500</v>
      </c>
      <c r="Q83" t="s">
        <v>270</v>
      </c>
      <c r="R83" t="str">
        <f>IF(mtn_tbl[[#This Row],[Age]]&lt;=25,"18-25",IF(mtn_tbl[[#This Row],[Age]]&lt;=35,"26-35",IF(mtn_tbl[[#This Row],[Age]]&lt;=45,"36-45",IF(mtn_tbl[[#This Row],[Age]]&lt;=55,"46-55","56+"))))</f>
        <v>36-45</v>
      </c>
      <c r="S83">
        <v>146.27000000000001</v>
      </c>
      <c r="T8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" t="s">
        <v>41</v>
      </c>
    </row>
    <row r="84" spans="1:22">
      <c r="A84" t="s">
        <v>266</v>
      </c>
      <c r="B84" t="s">
        <v>267</v>
      </c>
      <c r="C84" s="1" t="s">
        <v>22</v>
      </c>
      <c r="D84" t="str">
        <f>IF((LEFT(mtn_tbl[[#This Row],[Date of Purchase]],1)="1"),"January",IF((LEFT(mtn_tbl[[#This Row],[Date of Purchase]],1)="2"),"February","March"))</f>
        <v>January</v>
      </c>
      <c r="E84">
        <v>37</v>
      </c>
      <c r="F84" t="s">
        <v>268</v>
      </c>
      <c r="G84" t="s">
        <v>84</v>
      </c>
      <c r="H84" t="s">
        <v>57</v>
      </c>
      <c r="I84">
        <v>2</v>
      </c>
      <c r="J84" t="s">
        <v>26</v>
      </c>
      <c r="K84">
        <v>51</v>
      </c>
      <c r="L84" t="s">
        <v>85</v>
      </c>
      <c r="M84" t="s">
        <v>86</v>
      </c>
      <c r="N84" t="s">
        <v>87</v>
      </c>
      <c r="O84">
        <v>17</v>
      </c>
      <c r="P84">
        <v>425000</v>
      </c>
      <c r="Q84" t="s">
        <v>271</v>
      </c>
      <c r="R84" t="str">
        <f>IF(mtn_tbl[[#This Row],[Age]]&lt;=25,"18-25",IF(mtn_tbl[[#This Row],[Age]]&lt;=35,"26-35",IF(mtn_tbl[[#This Row],[Age]]&lt;=45,"36-45",IF(mtn_tbl[[#This Row],[Age]]&lt;=55,"46-55","56+"))))</f>
        <v>36-45</v>
      </c>
      <c r="S84">
        <v>151.49</v>
      </c>
      <c r="T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4" t="s">
        <v>41</v>
      </c>
    </row>
    <row r="85" spans="1:22">
      <c r="A85" t="s">
        <v>272</v>
      </c>
      <c r="B85" t="s">
        <v>273</v>
      </c>
      <c r="C85" s="1" t="s">
        <v>22</v>
      </c>
      <c r="D85" t="str">
        <f>IF((LEFT(mtn_tbl[[#This Row],[Date of Purchase]],1)="1"),"January",IF((LEFT(mtn_tbl[[#This Row],[Date of Purchase]],1)="2"),"February","March"))</f>
        <v>January</v>
      </c>
      <c r="E85">
        <v>30</v>
      </c>
      <c r="F85" t="s">
        <v>274</v>
      </c>
      <c r="G85" t="s">
        <v>62</v>
      </c>
      <c r="H85" t="s">
        <v>57</v>
      </c>
      <c r="I85">
        <v>5</v>
      </c>
      <c r="J85" t="s">
        <v>52</v>
      </c>
      <c r="K85">
        <v>25</v>
      </c>
      <c r="L85" t="s">
        <v>148</v>
      </c>
      <c r="M85" t="s">
        <v>149</v>
      </c>
      <c r="N85" t="s">
        <v>150</v>
      </c>
      <c r="O85">
        <v>4</v>
      </c>
      <c r="P85">
        <v>64000</v>
      </c>
      <c r="Q85" t="s">
        <v>251</v>
      </c>
      <c r="R85" t="str">
        <f>IF(mtn_tbl[[#This Row],[Age]]&lt;=25,"18-25",IF(mtn_tbl[[#This Row],[Age]]&lt;=35,"26-35",IF(mtn_tbl[[#This Row],[Age]]&lt;=45,"36-45",IF(mtn_tbl[[#This Row],[Age]]&lt;=55,"46-55","56+"))))</f>
        <v>26-35</v>
      </c>
      <c r="S85">
        <v>60.57</v>
      </c>
      <c r="T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5" t="s">
        <v>31</v>
      </c>
      <c r="V85" t="s">
        <v>275</v>
      </c>
    </row>
    <row r="86" spans="1:22">
      <c r="A86" t="s">
        <v>276</v>
      </c>
      <c r="B86" t="s">
        <v>277</v>
      </c>
      <c r="C86" s="1" t="s">
        <v>22</v>
      </c>
      <c r="D86" t="str">
        <f>IF((LEFT(mtn_tbl[[#This Row],[Date of Purchase]],1)="1"),"January",IF((LEFT(mtn_tbl[[#This Row],[Date of Purchase]],1)="2"),"February","March"))</f>
        <v>January</v>
      </c>
      <c r="E86">
        <v>50</v>
      </c>
      <c r="F86" t="s">
        <v>185</v>
      </c>
      <c r="G86" t="s">
        <v>84</v>
      </c>
      <c r="H86" t="s">
        <v>57</v>
      </c>
      <c r="I86">
        <v>5</v>
      </c>
      <c r="J86" t="s">
        <v>52</v>
      </c>
      <c r="K86">
        <v>54</v>
      </c>
      <c r="L86" t="s">
        <v>80</v>
      </c>
      <c r="M86" t="s">
        <v>81</v>
      </c>
      <c r="N86" t="s">
        <v>82</v>
      </c>
      <c r="O86">
        <v>16</v>
      </c>
      <c r="P86">
        <v>320000</v>
      </c>
      <c r="Q86" t="s">
        <v>278</v>
      </c>
      <c r="R86" t="str">
        <f>IF(mtn_tbl[[#This Row],[Age]]&lt;=25,"18-25",IF(mtn_tbl[[#This Row],[Age]]&lt;=35,"26-35",IF(mtn_tbl[[#This Row],[Age]]&lt;=45,"36-45",IF(mtn_tbl[[#This Row],[Age]]&lt;=55,"46-55","56+"))))</f>
        <v>46-55</v>
      </c>
      <c r="S86">
        <v>157.06</v>
      </c>
      <c r="T8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" t="s">
        <v>41</v>
      </c>
    </row>
    <row r="87" spans="1:22">
      <c r="A87" t="s">
        <v>279</v>
      </c>
      <c r="B87" t="s">
        <v>280</v>
      </c>
      <c r="C87" s="1" t="s">
        <v>22</v>
      </c>
      <c r="D87" t="str">
        <f>IF((LEFT(mtn_tbl[[#This Row],[Date of Purchase]],1)="1"),"January",IF((LEFT(mtn_tbl[[#This Row],[Date of Purchase]],1)="2"),"February","March"))</f>
        <v>January</v>
      </c>
      <c r="E87">
        <v>35</v>
      </c>
      <c r="F87" t="s">
        <v>281</v>
      </c>
      <c r="G87" t="s">
        <v>84</v>
      </c>
      <c r="H87" t="s">
        <v>25</v>
      </c>
      <c r="I87">
        <v>3</v>
      </c>
      <c r="J87" t="s">
        <v>36</v>
      </c>
      <c r="K87">
        <v>47</v>
      </c>
      <c r="L87" t="s">
        <v>145</v>
      </c>
      <c r="M87" t="s">
        <v>146</v>
      </c>
      <c r="N87" t="s">
        <v>147</v>
      </c>
      <c r="O87">
        <v>6</v>
      </c>
      <c r="P87">
        <v>900000</v>
      </c>
      <c r="Q87" t="s">
        <v>282</v>
      </c>
      <c r="R87" t="str">
        <f>IF(mtn_tbl[[#This Row],[Age]]&lt;=25,"18-25",IF(mtn_tbl[[#This Row],[Age]]&lt;=35,"26-35",IF(mtn_tbl[[#This Row],[Age]]&lt;=45,"36-45",IF(mtn_tbl[[#This Row],[Age]]&lt;=55,"46-55","56+"))))</f>
        <v>26-35</v>
      </c>
      <c r="S87">
        <v>10.49</v>
      </c>
      <c r="T8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7" t="s">
        <v>41</v>
      </c>
    </row>
    <row r="88" spans="1:22">
      <c r="A88" t="s">
        <v>279</v>
      </c>
      <c r="B88" t="s">
        <v>280</v>
      </c>
      <c r="C88" s="1" t="s">
        <v>22</v>
      </c>
      <c r="D88" t="str">
        <f>IF((LEFT(mtn_tbl[[#This Row],[Date of Purchase]],1)="1"),"January",IF((LEFT(mtn_tbl[[#This Row],[Date of Purchase]],1)="2"),"February","March"))</f>
        <v>January</v>
      </c>
      <c r="E88">
        <v>35</v>
      </c>
      <c r="F88" t="s">
        <v>281</v>
      </c>
      <c r="G88" t="s">
        <v>24</v>
      </c>
      <c r="H88" t="s">
        <v>25</v>
      </c>
      <c r="I88">
        <v>3</v>
      </c>
      <c r="J88" t="s">
        <v>36</v>
      </c>
      <c r="K88">
        <v>47</v>
      </c>
      <c r="L88" t="s">
        <v>148</v>
      </c>
      <c r="M88" t="s">
        <v>149</v>
      </c>
      <c r="N88" t="s">
        <v>150</v>
      </c>
      <c r="O88">
        <v>12</v>
      </c>
      <c r="P88">
        <v>192000</v>
      </c>
      <c r="Q88" t="s">
        <v>151</v>
      </c>
      <c r="R88" t="str">
        <f>IF(mtn_tbl[[#This Row],[Age]]&lt;=25,"18-25",IF(mtn_tbl[[#This Row],[Age]]&lt;=35,"26-35",IF(mtn_tbl[[#This Row],[Age]]&lt;=45,"36-45",IF(mtn_tbl[[#This Row],[Age]]&lt;=55,"46-55","56+"))))</f>
        <v>26-35</v>
      </c>
      <c r="S88">
        <v>170.52</v>
      </c>
      <c r="T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8" t="s">
        <v>41</v>
      </c>
    </row>
    <row r="89" spans="1:22">
      <c r="A89" t="s">
        <v>283</v>
      </c>
      <c r="B89" t="s">
        <v>284</v>
      </c>
      <c r="C89" s="1" t="s">
        <v>22</v>
      </c>
      <c r="D89" t="str">
        <f>IF((LEFT(mtn_tbl[[#This Row],[Date of Purchase]],1)="1"),"January",IF((LEFT(mtn_tbl[[#This Row],[Date of Purchase]],1)="2"),"February","March"))</f>
        <v>January</v>
      </c>
      <c r="E89">
        <v>70</v>
      </c>
      <c r="F89" t="s">
        <v>285</v>
      </c>
      <c r="G89" t="s">
        <v>24</v>
      </c>
      <c r="H89" t="s">
        <v>25</v>
      </c>
      <c r="I89">
        <v>1</v>
      </c>
      <c r="J89" t="s">
        <v>164</v>
      </c>
      <c r="K89">
        <v>55</v>
      </c>
      <c r="L89" t="s">
        <v>27</v>
      </c>
      <c r="M89" t="s">
        <v>28</v>
      </c>
      <c r="N89" t="s">
        <v>29</v>
      </c>
      <c r="O89">
        <v>9</v>
      </c>
      <c r="P89">
        <v>315000</v>
      </c>
      <c r="Q89" t="s">
        <v>286</v>
      </c>
      <c r="R89" t="str">
        <f>IF(mtn_tbl[[#This Row],[Age]]&lt;=25,"18-25",IF(mtn_tbl[[#This Row],[Age]]&lt;=35,"26-35",IF(mtn_tbl[[#This Row],[Age]]&lt;=45,"36-45",IF(mtn_tbl[[#This Row],[Age]]&lt;=55,"46-55","56+"))))</f>
        <v>56+</v>
      </c>
      <c r="S89">
        <v>191.04</v>
      </c>
      <c r="T8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9" t="s">
        <v>41</v>
      </c>
    </row>
    <row r="90" spans="1:22">
      <c r="A90" t="s">
        <v>283</v>
      </c>
      <c r="B90" t="s">
        <v>284</v>
      </c>
      <c r="C90" s="1" t="s">
        <v>22</v>
      </c>
      <c r="D90" t="str">
        <f>IF((LEFT(mtn_tbl[[#This Row],[Date of Purchase]],1)="1"),"January",IF((LEFT(mtn_tbl[[#This Row],[Date of Purchase]],1)="2"),"February","March"))</f>
        <v>January</v>
      </c>
      <c r="E90">
        <v>70</v>
      </c>
      <c r="F90" t="s">
        <v>285</v>
      </c>
      <c r="G90" t="s">
        <v>62</v>
      </c>
      <c r="H90" t="s">
        <v>25</v>
      </c>
      <c r="I90">
        <v>1</v>
      </c>
      <c r="J90" t="s">
        <v>164</v>
      </c>
      <c r="K90">
        <v>55</v>
      </c>
      <c r="L90" t="s">
        <v>63</v>
      </c>
      <c r="M90" t="s">
        <v>64</v>
      </c>
      <c r="N90" t="s">
        <v>65</v>
      </c>
      <c r="O90">
        <v>11</v>
      </c>
      <c r="P90">
        <v>11000</v>
      </c>
      <c r="Q90" t="s">
        <v>269</v>
      </c>
      <c r="R90" t="str">
        <f>IF(mtn_tbl[[#This Row],[Age]]&lt;=25,"18-25",IF(mtn_tbl[[#This Row],[Age]]&lt;=35,"26-35",IF(mtn_tbl[[#This Row],[Age]]&lt;=45,"36-45",IF(mtn_tbl[[#This Row],[Age]]&lt;=55,"46-55","56+"))))</f>
        <v>56+</v>
      </c>
      <c r="S90">
        <v>74.84</v>
      </c>
      <c r="T9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0" t="s">
        <v>41</v>
      </c>
    </row>
    <row r="91" spans="1:22">
      <c r="A91" t="s">
        <v>283</v>
      </c>
      <c r="B91" t="s">
        <v>284</v>
      </c>
      <c r="C91" s="1" t="s">
        <v>22</v>
      </c>
      <c r="D91" t="str">
        <f>IF((LEFT(mtn_tbl[[#This Row],[Date of Purchase]],1)="1"),"January",IF((LEFT(mtn_tbl[[#This Row],[Date of Purchase]],1)="2"),"February","March"))</f>
        <v>January</v>
      </c>
      <c r="E91">
        <v>70</v>
      </c>
      <c r="F91" t="s">
        <v>285</v>
      </c>
      <c r="G91" t="s">
        <v>84</v>
      </c>
      <c r="H91" t="s">
        <v>25</v>
      </c>
      <c r="I91">
        <v>1</v>
      </c>
      <c r="J91" t="s">
        <v>164</v>
      </c>
      <c r="K91">
        <v>55</v>
      </c>
      <c r="L91" t="s">
        <v>45</v>
      </c>
      <c r="M91" t="s">
        <v>46</v>
      </c>
      <c r="N91" t="s">
        <v>47</v>
      </c>
      <c r="O91">
        <v>13</v>
      </c>
      <c r="P91">
        <v>390000</v>
      </c>
      <c r="Q91" t="s">
        <v>287</v>
      </c>
      <c r="R91" t="str">
        <f>IF(mtn_tbl[[#This Row],[Age]]&lt;=25,"18-25",IF(mtn_tbl[[#This Row],[Age]]&lt;=35,"26-35",IF(mtn_tbl[[#This Row],[Age]]&lt;=45,"36-45",IF(mtn_tbl[[#This Row],[Age]]&lt;=55,"46-55","56+"))))</f>
        <v>56+</v>
      </c>
      <c r="S91">
        <v>23.21</v>
      </c>
      <c r="T9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" t="s">
        <v>41</v>
      </c>
    </row>
    <row r="92" spans="1:22">
      <c r="A92" t="s">
        <v>288</v>
      </c>
      <c r="B92" t="s">
        <v>289</v>
      </c>
      <c r="C92" s="1" t="s">
        <v>22</v>
      </c>
      <c r="D92" t="str">
        <f>IF((LEFT(mtn_tbl[[#This Row],[Date of Purchase]],1)="1"),"January",IF((LEFT(mtn_tbl[[#This Row],[Date of Purchase]],1)="2"),"February","March"))</f>
        <v>January</v>
      </c>
      <c r="E92">
        <v>78</v>
      </c>
      <c r="F92" t="s">
        <v>285</v>
      </c>
      <c r="G92" t="s">
        <v>62</v>
      </c>
      <c r="H92" t="s">
        <v>57</v>
      </c>
      <c r="I92">
        <v>1</v>
      </c>
      <c r="J92" t="s">
        <v>164</v>
      </c>
      <c r="K92">
        <v>29</v>
      </c>
      <c r="L92" t="s">
        <v>37</v>
      </c>
      <c r="M92" t="s">
        <v>38</v>
      </c>
      <c r="N92" t="s">
        <v>39</v>
      </c>
      <c r="O92">
        <v>20</v>
      </c>
      <c r="P92">
        <v>180000</v>
      </c>
      <c r="Q92" t="s">
        <v>83</v>
      </c>
      <c r="R92" t="str">
        <f>IF(mtn_tbl[[#This Row],[Age]]&lt;=25,"18-25",IF(mtn_tbl[[#This Row],[Age]]&lt;=35,"26-35",IF(mtn_tbl[[#This Row],[Age]]&lt;=45,"36-45",IF(mtn_tbl[[#This Row],[Age]]&lt;=55,"46-55","56+"))))</f>
        <v>56+</v>
      </c>
      <c r="S92">
        <v>104.06</v>
      </c>
      <c r="T9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2" t="s">
        <v>31</v>
      </c>
      <c r="V92" t="s">
        <v>290</v>
      </c>
    </row>
    <row r="93" spans="1:22">
      <c r="A93" t="s">
        <v>291</v>
      </c>
      <c r="B93" t="s">
        <v>292</v>
      </c>
      <c r="C93" s="1" t="s">
        <v>22</v>
      </c>
      <c r="D93" t="str">
        <f>IF((LEFT(mtn_tbl[[#This Row],[Date of Purchase]],1)="1"),"January",IF((LEFT(mtn_tbl[[#This Row],[Date of Purchase]],1)="2"),"February","March"))</f>
        <v>January</v>
      </c>
      <c r="E93">
        <v>33</v>
      </c>
      <c r="F93" t="s">
        <v>99</v>
      </c>
      <c r="G93" t="s">
        <v>62</v>
      </c>
      <c r="H93" t="s">
        <v>25</v>
      </c>
      <c r="I93">
        <v>5</v>
      </c>
      <c r="J93" t="s">
        <v>52</v>
      </c>
      <c r="K93">
        <v>34</v>
      </c>
      <c r="L93" t="s">
        <v>208</v>
      </c>
      <c r="M93" t="s">
        <v>209</v>
      </c>
      <c r="N93" t="s">
        <v>210</v>
      </c>
      <c r="O93">
        <v>5</v>
      </c>
      <c r="P93">
        <v>3000</v>
      </c>
      <c r="Q93" t="s">
        <v>293</v>
      </c>
      <c r="R93" t="str">
        <f>IF(mtn_tbl[[#This Row],[Age]]&lt;=25,"18-25",IF(mtn_tbl[[#This Row],[Age]]&lt;=35,"26-35",IF(mtn_tbl[[#This Row],[Age]]&lt;=45,"36-45",IF(mtn_tbl[[#This Row],[Age]]&lt;=55,"46-55","56+"))))</f>
        <v>26-35</v>
      </c>
      <c r="S93">
        <v>146.22999999999999</v>
      </c>
      <c r="T9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3" t="s">
        <v>41</v>
      </c>
    </row>
    <row r="94" spans="1:22">
      <c r="A94" t="s">
        <v>291</v>
      </c>
      <c r="B94" t="s">
        <v>292</v>
      </c>
      <c r="C94" s="1" t="s">
        <v>22</v>
      </c>
      <c r="D94" t="str">
        <f>IF((LEFT(mtn_tbl[[#This Row],[Date of Purchase]],1)="1"),"January",IF((LEFT(mtn_tbl[[#This Row],[Date of Purchase]],1)="2"),"February","March"))</f>
        <v>January</v>
      </c>
      <c r="E94">
        <v>33</v>
      </c>
      <c r="F94" t="s">
        <v>99</v>
      </c>
      <c r="G94" t="s">
        <v>84</v>
      </c>
      <c r="H94" t="s">
        <v>25</v>
      </c>
      <c r="I94">
        <v>5</v>
      </c>
      <c r="J94" t="s">
        <v>52</v>
      </c>
      <c r="K94">
        <v>34</v>
      </c>
      <c r="L94" t="s">
        <v>80</v>
      </c>
      <c r="M94" t="s">
        <v>81</v>
      </c>
      <c r="N94" t="s">
        <v>82</v>
      </c>
      <c r="O94">
        <v>20</v>
      </c>
      <c r="P94">
        <v>400000</v>
      </c>
      <c r="Q94" t="s">
        <v>294</v>
      </c>
      <c r="R94" t="str">
        <f>IF(mtn_tbl[[#This Row],[Age]]&lt;=25,"18-25",IF(mtn_tbl[[#This Row],[Age]]&lt;=35,"26-35",IF(mtn_tbl[[#This Row],[Age]]&lt;=45,"36-45",IF(mtn_tbl[[#This Row],[Age]]&lt;=55,"46-55","56+"))))</f>
        <v>26-35</v>
      </c>
      <c r="S94">
        <v>77.790000000000006</v>
      </c>
      <c r="T9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" t="s">
        <v>41</v>
      </c>
    </row>
    <row r="95" spans="1:22">
      <c r="A95" t="s">
        <v>291</v>
      </c>
      <c r="B95" t="s">
        <v>292</v>
      </c>
      <c r="C95" s="1" t="s">
        <v>22</v>
      </c>
      <c r="D95" t="str">
        <f>IF((LEFT(mtn_tbl[[#This Row],[Date of Purchase]],1)="1"),"January",IF((LEFT(mtn_tbl[[#This Row],[Date of Purchase]],1)="2"),"February","March"))</f>
        <v>January</v>
      </c>
      <c r="E95">
        <v>33</v>
      </c>
      <c r="F95" t="s">
        <v>99</v>
      </c>
      <c r="G95" t="s">
        <v>44</v>
      </c>
      <c r="H95" t="s">
        <v>25</v>
      </c>
      <c r="I95">
        <v>5</v>
      </c>
      <c r="J95" t="s">
        <v>52</v>
      </c>
      <c r="K95">
        <v>34</v>
      </c>
      <c r="L95" t="s">
        <v>165</v>
      </c>
      <c r="M95" t="s">
        <v>166</v>
      </c>
      <c r="N95" t="s">
        <v>167</v>
      </c>
      <c r="O95">
        <v>17</v>
      </c>
      <c r="P95">
        <v>408000</v>
      </c>
      <c r="Q95" t="s">
        <v>295</v>
      </c>
      <c r="R95" t="str">
        <f>IF(mtn_tbl[[#This Row],[Age]]&lt;=25,"18-25",IF(mtn_tbl[[#This Row],[Age]]&lt;=35,"26-35",IF(mtn_tbl[[#This Row],[Age]]&lt;=45,"36-45",IF(mtn_tbl[[#This Row],[Age]]&lt;=55,"46-55","56+"))))</f>
        <v>26-35</v>
      </c>
      <c r="S95">
        <v>176.6</v>
      </c>
      <c r="T9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" t="s">
        <v>41</v>
      </c>
    </row>
    <row r="96" spans="1:22">
      <c r="A96" t="s">
        <v>296</v>
      </c>
      <c r="B96" t="s">
        <v>297</v>
      </c>
      <c r="C96" s="1" t="s">
        <v>22</v>
      </c>
      <c r="D96" t="str">
        <f>IF((LEFT(mtn_tbl[[#This Row],[Date of Purchase]],1)="1"),"January",IF((LEFT(mtn_tbl[[#This Row],[Date of Purchase]],1)="2"),"February","March"))</f>
        <v>January</v>
      </c>
      <c r="E96">
        <v>46</v>
      </c>
      <c r="F96" t="s">
        <v>261</v>
      </c>
      <c r="G96" t="s">
        <v>84</v>
      </c>
      <c r="H96" t="s">
        <v>57</v>
      </c>
      <c r="I96">
        <v>4</v>
      </c>
      <c r="J96" t="s">
        <v>70</v>
      </c>
      <c r="K96">
        <v>45</v>
      </c>
      <c r="L96" t="s">
        <v>100</v>
      </c>
      <c r="M96" t="s">
        <v>38</v>
      </c>
      <c r="N96" t="s">
        <v>39</v>
      </c>
      <c r="O96">
        <v>7</v>
      </c>
      <c r="P96">
        <v>63000</v>
      </c>
      <c r="Q96" t="s">
        <v>298</v>
      </c>
      <c r="R96" t="str">
        <f>IF(mtn_tbl[[#This Row],[Age]]&lt;=25,"18-25",IF(mtn_tbl[[#This Row],[Age]]&lt;=35,"26-35",IF(mtn_tbl[[#This Row],[Age]]&lt;=45,"36-45",IF(mtn_tbl[[#This Row],[Age]]&lt;=55,"46-55","56+"))))</f>
        <v>46-55</v>
      </c>
      <c r="S96">
        <v>148.86000000000001</v>
      </c>
      <c r="T9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6" t="s">
        <v>41</v>
      </c>
    </row>
    <row r="97" spans="1:22">
      <c r="A97" t="s">
        <v>296</v>
      </c>
      <c r="B97" t="s">
        <v>297</v>
      </c>
      <c r="C97" s="1" t="s">
        <v>22</v>
      </c>
      <c r="D97" t="str">
        <f>IF((LEFT(mtn_tbl[[#This Row],[Date of Purchase]],1)="1"),"January",IF((LEFT(mtn_tbl[[#This Row],[Date of Purchase]],1)="2"),"February","March"))</f>
        <v>January</v>
      </c>
      <c r="E97">
        <v>46</v>
      </c>
      <c r="F97" t="s">
        <v>261</v>
      </c>
      <c r="G97" t="s">
        <v>62</v>
      </c>
      <c r="H97" t="s">
        <v>57</v>
      </c>
      <c r="I97">
        <v>4</v>
      </c>
      <c r="J97" t="s">
        <v>70</v>
      </c>
      <c r="K97">
        <v>45</v>
      </c>
      <c r="L97" t="s">
        <v>115</v>
      </c>
      <c r="M97" t="s">
        <v>116</v>
      </c>
      <c r="N97" t="s">
        <v>117</v>
      </c>
      <c r="O97">
        <v>12</v>
      </c>
      <c r="P97">
        <v>66000</v>
      </c>
      <c r="Q97" t="s">
        <v>299</v>
      </c>
      <c r="R97" t="str">
        <f>IF(mtn_tbl[[#This Row],[Age]]&lt;=25,"18-25",IF(mtn_tbl[[#This Row],[Age]]&lt;=35,"26-35",IF(mtn_tbl[[#This Row],[Age]]&lt;=45,"36-45",IF(mtn_tbl[[#This Row],[Age]]&lt;=55,"46-55","56+"))))</f>
        <v>46-55</v>
      </c>
      <c r="S97">
        <v>166.08</v>
      </c>
      <c r="T9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7" t="s">
        <v>41</v>
      </c>
    </row>
    <row r="98" spans="1:22">
      <c r="A98" t="s">
        <v>296</v>
      </c>
      <c r="B98" t="s">
        <v>297</v>
      </c>
      <c r="C98" s="1" t="s">
        <v>22</v>
      </c>
      <c r="D98" t="str">
        <f>IF((LEFT(mtn_tbl[[#This Row],[Date of Purchase]],1)="1"),"January",IF((LEFT(mtn_tbl[[#This Row],[Date of Purchase]],1)="2"),"February","March"))</f>
        <v>January</v>
      </c>
      <c r="E98">
        <v>46</v>
      </c>
      <c r="F98" t="s">
        <v>261</v>
      </c>
      <c r="G98" t="s">
        <v>44</v>
      </c>
      <c r="H98" t="s">
        <v>57</v>
      </c>
      <c r="I98">
        <v>4</v>
      </c>
      <c r="J98" t="s">
        <v>70</v>
      </c>
      <c r="K98">
        <v>45</v>
      </c>
      <c r="L98" t="s">
        <v>165</v>
      </c>
      <c r="M98" t="s">
        <v>166</v>
      </c>
      <c r="N98" t="s">
        <v>167</v>
      </c>
      <c r="O98">
        <v>20</v>
      </c>
      <c r="P98">
        <v>480000</v>
      </c>
      <c r="Q98" t="s">
        <v>178</v>
      </c>
      <c r="R98" t="str">
        <f>IF(mtn_tbl[[#This Row],[Age]]&lt;=25,"18-25",IF(mtn_tbl[[#This Row],[Age]]&lt;=35,"26-35",IF(mtn_tbl[[#This Row],[Age]]&lt;=45,"36-45",IF(mtn_tbl[[#This Row],[Age]]&lt;=55,"46-55","56+"))))</f>
        <v>46-55</v>
      </c>
      <c r="S98">
        <v>109.55</v>
      </c>
      <c r="T9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8" t="s">
        <v>41</v>
      </c>
    </row>
    <row r="99" spans="1:22">
      <c r="A99" t="s">
        <v>300</v>
      </c>
      <c r="B99" t="s">
        <v>301</v>
      </c>
      <c r="C99" s="1" t="s">
        <v>22</v>
      </c>
      <c r="D99" t="str">
        <f>IF((LEFT(mtn_tbl[[#This Row],[Date of Purchase]],1)="1"),"January",IF((LEFT(mtn_tbl[[#This Row],[Date of Purchase]],1)="2"),"February","March"))</f>
        <v>January</v>
      </c>
      <c r="E99">
        <v>40</v>
      </c>
      <c r="F99" t="s">
        <v>302</v>
      </c>
      <c r="G99" t="s">
        <v>44</v>
      </c>
      <c r="H99" t="s">
        <v>57</v>
      </c>
      <c r="I99">
        <v>2</v>
      </c>
      <c r="J99" t="s">
        <v>26</v>
      </c>
      <c r="K99">
        <v>12</v>
      </c>
      <c r="L99" t="s">
        <v>119</v>
      </c>
      <c r="M99" t="s">
        <v>120</v>
      </c>
      <c r="N99" t="s">
        <v>121</v>
      </c>
      <c r="O99">
        <v>9</v>
      </c>
      <c r="P99">
        <v>130500</v>
      </c>
      <c r="Q99" t="s">
        <v>247</v>
      </c>
      <c r="R99" t="str">
        <f>IF(mtn_tbl[[#This Row],[Age]]&lt;=25,"18-25",IF(mtn_tbl[[#This Row],[Age]]&lt;=35,"26-35",IF(mtn_tbl[[#This Row],[Age]]&lt;=45,"36-45",IF(mtn_tbl[[#This Row],[Age]]&lt;=55,"46-55","56+"))))</f>
        <v>36-45</v>
      </c>
      <c r="S99">
        <v>56.18</v>
      </c>
      <c r="T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9" t="s">
        <v>41</v>
      </c>
    </row>
    <row r="100" spans="1:22">
      <c r="A100" t="s">
        <v>300</v>
      </c>
      <c r="B100" t="s">
        <v>301</v>
      </c>
      <c r="C100" s="1" t="s">
        <v>22</v>
      </c>
      <c r="D100" t="str">
        <f>IF((LEFT(mtn_tbl[[#This Row],[Date of Purchase]],1)="1"),"January",IF((LEFT(mtn_tbl[[#This Row],[Date of Purchase]],1)="2"),"February","March"))</f>
        <v>January</v>
      </c>
      <c r="E100">
        <v>40</v>
      </c>
      <c r="F100" t="s">
        <v>302</v>
      </c>
      <c r="G100" t="s">
        <v>24</v>
      </c>
      <c r="H100" t="s">
        <v>57</v>
      </c>
      <c r="I100">
        <v>2</v>
      </c>
      <c r="J100" t="s">
        <v>26</v>
      </c>
      <c r="K100">
        <v>12</v>
      </c>
      <c r="L100" t="s">
        <v>58</v>
      </c>
      <c r="M100" t="s">
        <v>59</v>
      </c>
      <c r="N100" t="s">
        <v>60</v>
      </c>
      <c r="O100">
        <v>9</v>
      </c>
      <c r="P100">
        <v>40500</v>
      </c>
      <c r="Q100" t="s">
        <v>114</v>
      </c>
      <c r="R100" t="str">
        <f>IF(mtn_tbl[[#This Row],[Age]]&lt;=25,"18-25",IF(mtn_tbl[[#This Row],[Age]]&lt;=35,"26-35",IF(mtn_tbl[[#This Row],[Age]]&lt;=45,"36-45",IF(mtn_tbl[[#This Row],[Age]]&lt;=55,"46-55","56+"))))</f>
        <v>36-45</v>
      </c>
      <c r="S100">
        <v>32.61</v>
      </c>
      <c r="T10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00" t="s">
        <v>41</v>
      </c>
    </row>
    <row r="101" spans="1:22">
      <c r="A101" t="s">
        <v>300</v>
      </c>
      <c r="B101" t="s">
        <v>301</v>
      </c>
      <c r="C101" s="1" t="s">
        <v>22</v>
      </c>
      <c r="D101" t="str">
        <f>IF((LEFT(mtn_tbl[[#This Row],[Date of Purchase]],1)="1"),"January",IF((LEFT(mtn_tbl[[#This Row],[Date of Purchase]],1)="2"),"February","March"))</f>
        <v>January</v>
      </c>
      <c r="E101">
        <v>40</v>
      </c>
      <c r="F101" t="s">
        <v>302</v>
      </c>
      <c r="G101" t="s">
        <v>62</v>
      </c>
      <c r="H101" t="s">
        <v>57</v>
      </c>
      <c r="I101">
        <v>2</v>
      </c>
      <c r="J101" t="s">
        <v>26</v>
      </c>
      <c r="K101">
        <v>12</v>
      </c>
      <c r="L101" t="s">
        <v>72</v>
      </c>
      <c r="M101" t="s">
        <v>73</v>
      </c>
      <c r="N101" t="s">
        <v>74</v>
      </c>
      <c r="O101">
        <v>5</v>
      </c>
      <c r="P101">
        <v>4500</v>
      </c>
      <c r="Q101" t="s">
        <v>270</v>
      </c>
      <c r="R101" t="str">
        <f>IF(mtn_tbl[[#This Row],[Age]]&lt;=25,"18-25",IF(mtn_tbl[[#This Row],[Age]]&lt;=35,"26-35",IF(mtn_tbl[[#This Row],[Age]]&lt;=45,"36-45",IF(mtn_tbl[[#This Row],[Age]]&lt;=55,"46-55","56+"))))</f>
        <v>36-45</v>
      </c>
      <c r="S101">
        <v>66.45</v>
      </c>
      <c r="T10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1" t="s">
        <v>41</v>
      </c>
    </row>
    <row r="102" spans="1:22">
      <c r="A102" t="s">
        <v>303</v>
      </c>
      <c r="B102" t="s">
        <v>304</v>
      </c>
      <c r="C102" s="1" t="s">
        <v>22</v>
      </c>
      <c r="D102" t="str">
        <f>IF((LEFT(mtn_tbl[[#This Row],[Date of Purchase]],1)="1"),"January",IF((LEFT(mtn_tbl[[#This Row],[Date of Purchase]],1)="2"),"February","March"))</f>
        <v>January</v>
      </c>
      <c r="E102">
        <v>56</v>
      </c>
      <c r="F102" t="s">
        <v>125</v>
      </c>
      <c r="G102" t="s">
        <v>44</v>
      </c>
      <c r="H102" t="s">
        <v>57</v>
      </c>
      <c r="I102">
        <v>5</v>
      </c>
      <c r="J102" t="s">
        <v>52</v>
      </c>
      <c r="K102">
        <v>44</v>
      </c>
      <c r="L102" t="s">
        <v>100</v>
      </c>
      <c r="M102" t="s">
        <v>38</v>
      </c>
      <c r="N102" t="s">
        <v>39</v>
      </c>
      <c r="O102">
        <v>17</v>
      </c>
      <c r="P102">
        <v>153000</v>
      </c>
      <c r="Q102" t="s">
        <v>305</v>
      </c>
      <c r="R102" t="str">
        <f>IF(mtn_tbl[[#This Row],[Age]]&lt;=25,"18-25",IF(mtn_tbl[[#This Row],[Age]]&lt;=35,"26-35",IF(mtn_tbl[[#This Row],[Age]]&lt;=45,"36-45",IF(mtn_tbl[[#This Row],[Age]]&lt;=55,"46-55","56+"))))</f>
        <v>56+</v>
      </c>
      <c r="S102">
        <v>71.86</v>
      </c>
      <c r="T1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2" t="s">
        <v>31</v>
      </c>
      <c r="V102" t="s">
        <v>275</v>
      </c>
    </row>
    <row r="103" spans="1:22">
      <c r="A103" t="s">
        <v>303</v>
      </c>
      <c r="B103" t="s">
        <v>304</v>
      </c>
      <c r="C103" s="1" t="s">
        <v>22</v>
      </c>
      <c r="D103" t="str">
        <f>IF((LEFT(mtn_tbl[[#This Row],[Date of Purchase]],1)="1"),"January",IF((LEFT(mtn_tbl[[#This Row],[Date of Purchase]],1)="2"),"February","March"))</f>
        <v>January</v>
      </c>
      <c r="E103">
        <v>56</v>
      </c>
      <c r="F103" t="s">
        <v>125</v>
      </c>
      <c r="G103" t="s">
        <v>84</v>
      </c>
      <c r="H103" t="s">
        <v>57</v>
      </c>
      <c r="I103">
        <v>5</v>
      </c>
      <c r="J103" t="s">
        <v>52</v>
      </c>
      <c r="K103">
        <v>44</v>
      </c>
      <c r="L103" t="s">
        <v>80</v>
      </c>
      <c r="M103" t="s">
        <v>81</v>
      </c>
      <c r="N103" t="s">
        <v>82</v>
      </c>
      <c r="O103">
        <v>10</v>
      </c>
      <c r="P103">
        <v>200000</v>
      </c>
      <c r="Q103" t="s">
        <v>96</v>
      </c>
      <c r="R103" t="str">
        <f>IF(mtn_tbl[[#This Row],[Age]]&lt;=25,"18-25",IF(mtn_tbl[[#This Row],[Age]]&lt;=35,"26-35",IF(mtn_tbl[[#This Row],[Age]]&lt;=45,"36-45",IF(mtn_tbl[[#This Row],[Age]]&lt;=55,"46-55","56+"))))</f>
        <v>56+</v>
      </c>
      <c r="S103">
        <v>58.32</v>
      </c>
      <c r="T10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3" t="s">
        <v>31</v>
      </c>
      <c r="V103" t="s">
        <v>275</v>
      </c>
    </row>
    <row r="104" spans="1:22">
      <c r="A104" t="s">
        <v>303</v>
      </c>
      <c r="B104" t="s">
        <v>304</v>
      </c>
      <c r="C104" s="1" t="s">
        <v>22</v>
      </c>
      <c r="D104" t="str">
        <f>IF((LEFT(mtn_tbl[[#This Row],[Date of Purchase]],1)="1"),"January",IF((LEFT(mtn_tbl[[#This Row],[Date of Purchase]],1)="2"),"February","March"))</f>
        <v>January</v>
      </c>
      <c r="E104">
        <v>56</v>
      </c>
      <c r="F104" t="s">
        <v>125</v>
      </c>
      <c r="G104" t="s">
        <v>62</v>
      </c>
      <c r="H104" t="s">
        <v>57</v>
      </c>
      <c r="I104">
        <v>5</v>
      </c>
      <c r="J104" t="s">
        <v>52</v>
      </c>
      <c r="K104">
        <v>44</v>
      </c>
      <c r="L104" t="s">
        <v>63</v>
      </c>
      <c r="M104" t="s">
        <v>64</v>
      </c>
      <c r="N104" t="s">
        <v>65</v>
      </c>
      <c r="O104">
        <v>15</v>
      </c>
      <c r="P104">
        <v>15000</v>
      </c>
      <c r="Q104" t="s">
        <v>306</v>
      </c>
      <c r="R104" t="str">
        <f>IF(mtn_tbl[[#This Row],[Age]]&lt;=25,"18-25",IF(mtn_tbl[[#This Row],[Age]]&lt;=35,"26-35",IF(mtn_tbl[[#This Row],[Age]]&lt;=45,"36-45",IF(mtn_tbl[[#This Row],[Age]]&lt;=55,"46-55","56+"))))</f>
        <v>56+</v>
      </c>
      <c r="S104">
        <v>56.66</v>
      </c>
      <c r="T10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4" t="s">
        <v>31</v>
      </c>
      <c r="V104" t="s">
        <v>275</v>
      </c>
    </row>
    <row r="105" spans="1:22">
      <c r="A105" t="s">
        <v>307</v>
      </c>
      <c r="B105" t="s">
        <v>308</v>
      </c>
      <c r="C105" s="1" t="s">
        <v>22</v>
      </c>
      <c r="D105" t="str">
        <f>IF((LEFT(mtn_tbl[[#This Row],[Date of Purchase]],1)="1"),"January",IF((LEFT(mtn_tbl[[#This Row],[Date of Purchase]],1)="2"),"February","March"))</f>
        <v>January</v>
      </c>
      <c r="E105">
        <v>25</v>
      </c>
      <c r="F105" t="s">
        <v>302</v>
      </c>
      <c r="G105" t="s">
        <v>84</v>
      </c>
      <c r="H105" t="s">
        <v>25</v>
      </c>
      <c r="I105">
        <v>2</v>
      </c>
      <c r="J105" t="s">
        <v>26</v>
      </c>
      <c r="K105">
        <v>17</v>
      </c>
      <c r="L105" t="s">
        <v>45</v>
      </c>
      <c r="M105" t="s">
        <v>46</v>
      </c>
      <c r="N105" t="s">
        <v>47</v>
      </c>
      <c r="O105">
        <v>8</v>
      </c>
      <c r="P105">
        <v>240000</v>
      </c>
      <c r="Q105" t="s">
        <v>126</v>
      </c>
      <c r="R105" t="str">
        <f>IF(mtn_tbl[[#This Row],[Age]]&lt;=25,"18-25",IF(mtn_tbl[[#This Row],[Age]]&lt;=35,"26-35",IF(mtn_tbl[[#This Row],[Age]]&lt;=45,"36-45",IF(mtn_tbl[[#This Row],[Age]]&lt;=55,"46-55","56+"))))</f>
        <v>18-25</v>
      </c>
      <c r="S105">
        <v>134.41999999999999</v>
      </c>
      <c r="T1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5" t="s">
        <v>41</v>
      </c>
    </row>
    <row r="106" spans="1:22">
      <c r="A106" t="s">
        <v>307</v>
      </c>
      <c r="B106" t="s">
        <v>308</v>
      </c>
      <c r="C106" s="1" t="s">
        <v>22</v>
      </c>
      <c r="D106" t="str">
        <f>IF((LEFT(mtn_tbl[[#This Row],[Date of Purchase]],1)="1"),"January",IF((LEFT(mtn_tbl[[#This Row],[Date of Purchase]],1)="2"),"February","March"))</f>
        <v>January</v>
      </c>
      <c r="E106">
        <v>25</v>
      </c>
      <c r="F106" t="s">
        <v>302</v>
      </c>
      <c r="G106" t="s">
        <v>24</v>
      </c>
      <c r="H106" t="s">
        <v>25</v>
      </c>
      <c r="I106">
        <v>2</v>
      </c>
      <c r="J106" t="s">
        <v>26</v>
      </c>
      <c r="K106">
        <v>17</v>
      </c>
      <c r="L106" t="s">
        <v>148</v>
      </c>
      <c r="M106" t="s">
        <v>149</v>
      </c>
      <c r="N106" t="s">
        <v>150</v>
      </c>
      <c r="O106">
        <v>3</v>
      </c>
      <c r="P106">
        <v>48000</v>
      </c>
      <c r="Q106" t="s">
        <v>226</v>
      </c>
      <c r="R106" t="str">
        <f>IF(mtn_tbl[[#This Row],[Age]]&lt;=25,"18-25",IF(mtn_tbl[[#This Row],[Age]]&lt;=35,"26-35",IF(mtn_tbl[[#This Row],[Age]]&lt;=45,"36-45",IF(mtn_tbl[[#This Row],[Age]]&lt;=55,"46-55","56+"))))</f>
        <v>18-25</v>
      </c>
      <c r="S106">
        <v>57.38</v>
      </c>
      <c r="T10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6" t="s">
        <v>41</v>
      </c>
    </row>
    <row r="107" spans="1:22">
      <c r="A107" t="s">
        <v>309</v>
      </c>
      <c r="B107" t="s">
        <v>310</v>
      </c>
      <c r="C107" s="1" t="s">
        <v>22</v>
      </c>
      <c r="D107" t="str">
        <f>IF((LEFT(mtn_tbl[[#This Row],[Date of Purchase]],1)="1"),"January",IF((LEFT(mtn_tbl[[#This Row],[Date of Purchase]],1)="2"),"February","March"))</f>
        <v>January</v>
      </c>
      <c r="E107">
        <v>41</v>
      </c>
      <c r="F107" t="s">
        <v>163</v>
      </c>
      <c r="G107" t="s">
        <v>44</v>
      </c>
      <c r="H107" t="s">
        <v>25</v>
      </c>
      <c r="I107">
        <v>1</v>
      </c>
      <c r="J107" t="s">
        <v>164</v>
      </c>
      <c r="K107">
        <v>47</v>
      </c>
      <c r="L107" t="s">
        <v>165</v>
      </c>
      <c r="M107" t="s">
        <v>166</v>
      </c>
      <c r="N107" t="s">
        <v>167</v>
      </c>
      <c r="O107">
        <v>2</v>
      </c>
      <c r="P107">
        <v>48000</v>
      </c>
      <c r="Q107" t="s">
        <v>226</v>
      </c>
      <c r="R107" t="str">
        <f>IF(mtn_tbl[[#This Row],[Age]]&lt;=25,"18-25",IF(mtn_tbl[[#This Row],[Age]]&lt;=35,"26-35",IF(mtn_tbl[[#This Row],[Age]]&lt;=45,"36-45",IF(mtn_tbl[[#This Row],[Age]]&lt;=55,"46-55","56+"))))</f>
        <v>36-45</v>
      </c>
      <c r="S107">
        <v>42.95</v>
      </c>
      <c r="T1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07" t="s">
        <v>41</v>
      </c>
    </row>
    <row r="108" spans="1:22">
      <c r="A108" t="s">
        <v>309</v>
      </c>
      <c r="B108" t="s">
        <v>310</v>
      </c>
      <c r="C108" s="1" t="s">
        <v>22</v>
      </c>
      <c r="D108" t="str">
        <f>IF((LEFT(mtn_tbl[[#This Row],[Date of Purchase]],1)="1"),"January",IF((LEFT(mtn_tbl[[#This Row],[Date of Purchase]],1)="2"),"February","March"))</f>
        <v>January</v>
      </c>
      <c r="E108">
        <v>41</v>
      </c>
      <c r="F108" t="s">
        <v>163</v>
      </c>
      <c r="G108" t="s">
        <v>84</v>
      </c>
      <c r="H108" t="s">
        <v>25</v>
      </c>
      <c r="I108">
        <v>1</v>
      </c>
      <c r="J108" t="s">
        <v>164</v>
      </c>
      <c r="K108">
        <v>47</v>
      </c>
      <c r="L108" t="s">
        <v>165</v>
      </c>
      <c r="M108" t="s">
        <v>166</v>
      </c>
      <c r="N108" t="s">
        <v>167</v>
      </c>
      <c r="O108">
        <v>18</v>
      </c>
      <c r="P108">
        <v>432000</v>
      </c>
      <c r="Q108" t="s">
        <v>311</v>
      </c>
      <c r="R108" t="str">
        <f>IF(mtn_tbl[[#This Row],[Age]]&lt;=25,"18-25",IF(mtn_tbl[[#This Row],[Age]]&lt;=35,"26-35",IF(mtn_tbl[[#This Row],[Age]]&lt;=45,"36-45",IF(mtn_tbl[[#This Row],[Age]]&lt;=55,"46-55","56+"))))</f>
        <v>36-45</v>
      </c>
      <c r="S108">
        <v>108.92</v>
      </c>
      <c r="T10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8" t="s">
        <v>41</v>
      </c>
    </row>
    <row r="109" spans="1:22">
      <c r="A109" t="s">
        <v>309</v>
      </c>
      <c r="B109" t="s">
        <v>310</v>
      </c>
      <c r="C109" s="1" t="s">
        <v>22</v>
      </c>
      <c r="D109" t="str">
        <f>IF((LEFT(mtn_tbl[[#This Row],[Date of Purchase]],1)="1"),"January",IF((LEFT(mtn_tbl[[#This Row],[Date of Purchase]],1)="2"),"February","March"))</f>
        <v>January</v>
      </c>
      <c r="E109">
        <v>41</v>
      </c>
      <c r="F109" t="s">
        <v>163</v>
      </c>
      <c r="G109" t="s">
        <v>24</v>
      </c>
      <c r="H109" t="s">
        <v>25</v>
      </c>
      <c r="I109">
        <v>1</v>
      </c>
      <c r="J109" t="s">
        <v>164</v>
      </c>
      <c r="K109">
        <v>47</v>
      </c>
      <c r="L109" t="s">
        <v>27</v>
      </c>
      <c r="M109" t="s">
        <v>28</v>
      </c>
      <c r="N109" t="s">
        <v>29</v>
      </c>
      <c r="O109">
        <v>5</v>
      </c>
      <c r="P109">
        <v>175000</v>
      </c>
      <c r="Q109" t="s">
        <v>127</v>
      </c>
      <c r="R109" t="str">
        <f>IF(mtn_tbl[[#This Row],[Age]]&lt;=25,"18-25",IF(mtn_tbl[[#This Row],[Age]]&lt;=35,"26-35",IF(mtn_tbl[[#This Row],[Age]]&lt;=45,"36-45",IF(mtn_tbl[[#This Row],[Age]]&lt;=55,"46-55","56+"))))</f>
        <v>36-45</v>
      </c>
      <c r="S109">
        <v>130.94999999999999</v>
      </c>
      <c r="T1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9" t="s">
        <v>41</v>
      </c>
    </row>
    <row r="110" spans="1:22">
      <c r="A110" t="s">
        <v>312</v>
      </c>
      <c r="B110" t="s">
        <v>313</v>
      </c>
      <c r="C110" s="1" t="s">
        <v>22</v>
      </c>
      <c r="D110" t="str">
        <f>IF((LEFT(mtn_tbl[[#This Row],[Date of Purchase]],1)="1"),"January",IF((LEFT(mtn_tbl[[#This Row],[Date of Purchase]],1)="2"),"February","March"))</f>
        <v>January</v>
      </c>
      <c r="E110">
        <v>41</v>
      </c>
      <c r="F110" t="s">
        <v>225</v>
      </c>
      <c r="G110" t="s">
        <v>84</v>
      </c>
      <c r="H110" t="s">
        <v>25</v>
      </c>
      <c r="I110">
        <v>1</v>
      </c>
      <c r="J110" t="s">
        <v>164</v>
      </c>
      <c r="K110">
        <v>48</v>
      </c>
      <c r="L110" t="s">
        <v>119</v>
      </c>
      <c r="M110" t="s">
        <v>120</v>
      </c>
      <c r="N110" t="s">
        <v>121</v>
      </c>
      <c r="O110">
        <v>7</v>
      </c>
      <c r="P110">
        <v>101500</v>
      </c>
      <c r="Q110" t="s">
        <v>314</v>
      </c>
      <c r="R110" t="str">
        <f>IF(mtn_tbl[[#This Row],[Age]]&lt;=25,"18-25",IF(mtn_tbl[[#This Row],[Age]]&lt;=35,"26-35",IF(mtn_tbl[[#This Row],[Age]]&lt;=45,"36-45",IF(mtn_tbl[[#This Row],[Age]]&lt;=55,"46-55","56+"))))</f>
        <v>36-45</v>
      </c>
      <c r="S110">
        <v>121.47</v>
      </c>
      <c r="T1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0" t="s">
        <v>41</v>
      </c>
    </row>
    <row r="111" spans="1:22">
      <c r="A111" t="s">
        <v>312</v>
      </c>
      <c r="B111" t="s">
        <v>313</v>
      </c>
      <c r="C111" s="1" t="s">
        <v>22</v>
      </c>
      <c r="D111" t="str">
        <f>IF((LEFT(mtn_tbl[[#This Row],[Date of Purchase]],1)="1"),"January",IF((LEFT(mtn_tbl[[#This Row],[Date of Purchase]],1)="2"),"February","March"))</f>
        <v>January</v>
      </c>
      <c r="E111">
        <v>41</v>
      </c>
      <c r="F111" t="s">
        <v>225</v>
      </c>
      <c r="G111" t="s">
        <v>24</v>
      </c>
      <c r="H111" t="s">
        <v>25</v>
      </c>
      <c r="I111">
        <v>1</v>
      </c>
      <c r="J111" t="s">
        <v>164</v>
      </c>
      <c r="K111">
        <v>48</v>
      </c>
      <c r="L111" t="s">
        <v>27</v>
      </c>
      <c r="M111" t="s">
        <v>28</v>
      </c>
      <c r="N111" t="s">
        <v>29</v>
      </c>
      <c r="O111">
        <v>19</v>
      </c>
      <c r="P111">
        <v>665000</v>
      </c>
      <c r="Q111" t="s">
        <v>30</v>
      </c>
      <c r="R111" t="str">
        <f>IF(mtn_tbl[[#This Row],[Age]]&lt;=25,"18-25",IF(mtn_tbl[[#This Row],[Age]]&lt;=35,"26-35",IF(mtn_tbl[[#This Row],[Age]]&lt;=45,"36-45",IF(mtn_tbl[[#This Row],[Age]]&lt;=55,"46-55","56+"))))</f>
        <v>36-45</v>
      </c>
      <c r="S111">
        <v>185.98</v>
      </c>
      <c r="T1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11" t="s">
        <v>41</v>
      </c>
    </row>
    <row r="112" spans="1:22">
      <c r="A112" t="s">
        <v>312</v>
      </c>
      <c r="B112" t="s">
        <v>313</v>
      </c>
      <c r="C112" s="1" t="s">
        <v>22</v>
      </c>
      <c r="D112" t="str">
        <f>IF((LEFT(mtn_tbl[[#This Row],[Date of Purchase]],1)="1"),"January",IF((LEFT(mtn_tbl[[#This Row],[Date of Purchase]],1)="2"),"February","March"))</f>
        <v>January</v>
      </c>
      <c r="E112">
        <v>41</v>
      </c>
      <c r="F112" t="s">
        <v>225</v>
      </c>
      <c r="G112" t="s">
        <v>62</v>
      </c>
      <c r="H112" t="s">
        <v>25</v>
      </c>
      <c r="I112">
        <v>1</v>
      </c>
      <c r="J112" t="s">
        <v>164</v>
      </c>
      <c r="K112">
        <v>48</v>
      </c>
      <c r="L112" t="s">
        <v>72</v>
      </c>
      <c r="M112" t="s">
        <v>73</v>
      </c>
      <c r="N112" t="s">
        <v>74</v>
      </c>
      <c r="O112">
        <v>14</v>
      </c>
      <c r="P112">
        <v>12600</v>
      </c>
      <c r="Q112" t="s">
        <v>315</v>
      </c>
      <c r="R112" t="str">
        <f>IF(mtn_tbl[[#This Row],[Age]]&lt;=25,"18-25",IF(mtn_tbl[[#This Row],[Age]]&lt;=35,"26-35",IF(mtn_tbl[[#This Row],[Age]]&lt;=45,"36-45",IF(mtn_tbl[[#This Row],[Age]]&lt;=55,"46-55","56+"))))</f>
        <v>36-45</v>
      </c>
      <c r="S112">
        <v>52.59</v>
      </c>
      <c r="T11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12" t="s">
        <v>41</v>
      </c>
    </row>
    <row r="113" spans="1:22">
      <c r="A113" t="s">
        <v>316</v>
      </c>
      <c r="B113" t="s">
        <v>317</v>
      </c>
      <c r="C113" s="1" t="s">
        <v>22</v>
      </c>
      <c r="D113" t="str">
        <f>IF((LEFT(mtn_tbl[[#This Row],[Date of Purchase]],1)="1"),"January",IF((LEFT(mtn_tbl[[#This Row],[Date of Purchase]],1)="2"),"February","March"))</f>
        <v>January</v>
      </c>
      <c r="E113">
        <v>29</v>
      </c>
      <c r="F113" t="s">
        <v>78</v>
      </c>
      <c r="G113" t="s">
        <v>84</v>
      </c>
      <c r="H113" t="s">
        <v>57</v>
      </c>
      <c r="I113">
        <v>5</v>
      </c>
      <c r="J113" t="s">
        <v>52</v>
      </c>
      <c r="K113">
        <v>22</v>
      </c>
      <c r="L113" t="s">
        <v>171</v>
      </c>
      <c r="M113" t="s">
        <v>172</v>
      </c>
      <c r="N113" t="s">
        <v>173</v>
      </c>
      <c r="O113">
        <v>8</v>
      </c>
      <c r="P113">
        <v>600000</v>
      </c>
      <c r="Q113" t="s">
        <v>258</v>
      </c>
      <c r="R113" t="str">
        <f>IF(mtn_tbl[[#This Row],[Age]]&lt;=25,"18-25",IF(mtn_tbl[[#This Row],[Age]]&lt;=35,"26-35",IF(mtn_tbl[[#This Row],[Age]]&lt;=45,"36-45",IF(mtn_tbl[[#This Row],[Age]]&lt;=55,"46-55","56+"))))</f>
        <v>26-35</v>
      </c>
      <c r="S113">
        <v>112.85</v>
      </c>
      <c r="T11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3" t="s">
        <v>41</v>
      </c>
    </row>
    <row r="114" spans="1:22">
      <c r="A114" t="s">
        <v>316</v>
      </c>
      <c r="B114" t="s">
        <v>317</v>
      </c>
      <c r="C114" s="1" t="s">
        <v>22</v>
      </c>
      <c r="D114" t="str">
        <f>IF((LEFT(mtn_tbl[[#This Row],[Date of Purchase]],1)="1"),"January",IF((LEFT(mtn_tbl[[#This Row],[Date of Purchase]],1)="2"),"February","March"))</f>
        <v>January</v>
      </c>
      <c r="E114">
        <v>29</v>
      </c>
      <c r="F114" t="s">
        <v>78</v>
      </c>
      <c r="G114" t="s">
        <v>62</v>
      </c>
      <c r="H114" t="s">
        <v>57</v>
      </c>
      <c r="I114">
        <v>5</v>
      </c>
      <c r="J114" t="s">
        <v>52</v>
      </c>
      <c r="K114">
        <v>22</v>
      </c>
      <c r="L114" t="s">
        <v>188</v>
      </c>
      <c r="M114" t="s">
        <v>189</v>
      </c>
      <c r="N114" t="s">
        <v>190</v>
      </c>
      <c r="O114">
        <v>15</v>
      </c>
      <c r="P114">
        <v>52500</v>
      </c>
      <c r="Q114" t="s">
        <v>318</v>
      </c>
      <c r="R114" t="str">
        <f>IF(mtn_tbl[[#This Row],[Age]]&lt;=25,"18-25",IF(mtn_tbl[[#This Row],[Age]]&lt;=35,"26-35",IF(mtn_tbl[[#This Row],[Age]]&lt;=45,"36-45",IF(mtn_tbl[[#This Row],[Age]]&lt;=55,"46-55","56+"))))</f>
        <v>26-35</v>
      </c>
      <c r="S114">
        <v>192.27</v>
      </c>
      <c r="T11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14" t="s">
        <v>41</v>
      </c>
    </row>
    <row r="115" spans="1:22">
      <c r="A115" t="s">
        <v>316</v>
      </c>
      <c r="B115" t="s">
        <v>317</v>
      </c>
      <c r="C115" s="1" t="s">
        <v>22</v>
      </c>
      <c r="D115" t="str">
        <f>IF((LEFT(mtn_tbl[[#This Row],[Date of Purchase]],1)="1"),"January",IF((LEFT(mtn_tbl[[#This Row],[Date of Purchase]],1)="2"),"February","March"))</f>
        <v>January</v>
      </c>
      <c r="E115">
        <v>29</v>
      </c>
      <c r="F115" t="s">
        <v>78</v>
      </c>
      <c r="G115" t="s">
        <v>62</v>
      </c>
      <c r="H115" t="s">
        <v>57</v>
      </c>
      <c r="I115">
        <v>5</v>
      </c>
      <c r="J115" t="s">
        <v>52</v>
      </c>
      <c r="K115">
        <v>22</v>
      </c>
      <c r="L115" t="s">
        <v>27</v>
      </c>
      <c r="M115" t="s">
        <v>28</v>
      </c>
      <c r="N115" t="s">
        <v>29</v>
      </c>
      <c r="O115">
        <v>1</v>
      </c>
      <c r="P115">
        <v>35000</v>
      </c>
      <c r="Q115" t="s">
        <v>319</v>
      </c>
      <c r="R115" t="str">
        <f>IF(mtn_tbl[[#This Row],[Age]]&lt;=25,"18-25",IF(mtn_tbl[[#This Row],[Age]]&lt;=35,"26-35",IF(mtn_tbl[[#This Row],[Age]]&lt;=45,"36-45",IF(mtn_tbl[[#This Row],[Age]]&lt;=55,"46-55","56+"))))</f>
        <v>26-35</v>
      </c>
      <c r="S115">
        <v>179.36</v>
      </c>
      <c r="T1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15" t="s">
        <v>41</v>
      </c>
    </row>
    <row r="116" spans="1:22">
      <c r="A116" t="s">
        <v>320</v>
      </c>
      <c r="B116" t="s">
        <v>321</v>
      </c>
      <c r="C116" s="1" t="s">
        <v>22</v>
      </c>
      <c r="D116" t="str">
        <f>IF((LEFT(mtn_tbl[[#This Row],[Date of Purchase]],1)="1"),"January",IF((LEFT(mtn_tbl[[#This Row],[Date of Purchase]],1)="2"),"February","March"))</f>
        <v>January</v>
      </c>
      <c r="E116">
        <v>31</v>
      </c>
      <c r="F116" t="s">
        <v>225</v>
      </c>
      <c r="G116" t="s">
        <v>44</v>
      </c>
      <c r="H116" t="s">
        <v>57</v>
      </c>
      <c r="I116">
        <v>1</v>
      </c>
      <c r="J116" t="s">
        <v>164</v>
      </c>
      <c r="K116">
        <v>21</v>
      </c>
      <c r="L116" t="s">
        <v>45</v>
      </c>
      <c r="M116" t="s">
        <v>46</v>
      </c>
      <c r="N116" t="s">
        <v>47</v>
      </c>
      <c r="O116">
        <v>9</v>
      </c>
      <c r="P116">
        <v>270000</v>
      </c>
      <c r="Q116" t="s">
        <v>322</v>
      </c>
      <c r="R116" t="str">
        <f>IF(mtn_tbl[[#This Row],[Age]]&lt;=25,"18-25",IF(mtn_tbl[[#This Row],[Age]]&lt;=35,"26-35",IF(mtn_tbl[[#This Row],[Age]]&lt;=45,"36-45",IF(mtn_tbl[[#This Row],[Age]]&lt;=55,"46-55","56+"))))</f>
        <v>26-35</v>
      </c>
      <c r="S116">
        <v>122.75</v>
      </c>
      <c r="T1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6" t="s">
        <v>41</v>
      </c>
    </row>
    <row r="117" spans="1:22">
      <c r="A117" t="s">
        <v>320</v>
      </c>
      <c r="B117" t="s">
        <v>321</v>
      </c>
      <c r="C117" s="1" t="s">
        <v>22</v>
      </c>
      <c r="D117" t="str">
        <f>IF((LEFT(mtn_tbl[[#This Row],[Date of Purchase]],1)="1"),"January",IF((LEFT(mtn_tbl[[#This Row],[Date of Purchase]],1)="2"),"February","March"))</f>
        <v>January</v>
      </c>
      <c r="E117">
        <v>31</v>
      </c>
      <c r="F117" t="s">
        <v>225</v>
      </c>
      <c r="G117" t="s">
        <v>62</v>
      </c>
      <c r="H117" t="s">
        <v>57</v>
      </c>
      <c r="I117">
        <v>1</v>
      </c>
      <c r="J117" t="s">
        <v>164</v>
      </c>
      <c r="K117">
        <v>21</v>
      </c>
      <c r="L117" t="s">
        <v>58</v>
      </c>
      <c r="M117" t="s">
        <v>59</v>
      </c>
      <c r="N117" t="s">
        <v>60</v>
      </c>
      <c r="O117">
        <v>8</v>
      </c>
      <c r="P117">
        <v>36000</v>
      </c>
      <c r="Q117" t="s">
        <v>61</v>
      </c>
      <c r="R117" t="str">
        <f>IF(mtn_tbl[[#This Row],[Age]]&lt;=25,"18-25",IF(mtn_tbl[[#This Row],[Age]]&lt;=35,"26-35",IF(mtn_tbl[[#This Row],[Age]]&lt;=45,"36-45",IF(mtn_tbl[[#This Row],[Age]]&lt;=55,"46-55","56+"))))</f>
        <v>26-35</v>
      </c>
      <c r="S117">
        <v>109.94</v>
      </c>
      <c r="T1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7" t="s">
        <v>41</v>
      </c>
    </row>
    <row r="118" spans="1:22">
      <c r="A118" t="s">
        <v>323</v>
      </c>
      <c r="B118" t="s">
        <v>324</v>
      </c>
      <c r="C118" s="1" t="s">
        <v>22</v>
      </c>
      <c r="D118" t="str">
        <f>IF((LEFT(mtn_tbl[[#This Row],[Date of Purchase]],1)="1"),"January",IF((LEFT(mtn_tbl[[#This Row],[Date of Purchase]],1)="2"),"February","March"))</f>
        <v>January</v>
      </c>
      <c r="E118">
        <v>56</v>
      </c>
      <c r="F118" t="s">
        <v>99</v>
      </c>
      <c r="G118" t="s">
        <v>24</v>
      </c>
      <c r="H118" t="s">
        <v>57</v>
      </c>
      <c r="I118">
        <v>4</v>
      </c>
      <c r="J118" t="s">
        <v>70</v>
      </c>
      <c r="K118">
        <v>17</v>
      </c>
      <c r="L118" t="s">
        <v>37</v>
      </c>
      <c r="M118" t="s">
        <v>38</v>
      </c>
      <c r="N118" t="s">
        <v>39</v>
      </c>
      <c r="O118">
        <v>4</v>
      </c>
      <c r="P118">
        <v>36000</v>
      </c>
      <c r="Q118" t="s">
        <v>61</v>
      </c>
      <c r="R118" t="str">
        <f>IF(mtn_tbl[[#This Row],[Age]]&lt;=25,"18-25",IF(mtn_tbl[[#This Row],[Age]]&lt;=35,"26-35",IF(mtn_tbl[[#This Row],[Age]]&lt;=45,"36-45",IF(mtn_tbl[[#This Row],[Age]]&lt;=55,"46-55","56+"))))</f>
        <v>56+</v>
      </c>
      <c r="S118">
        <v>95.57</v>
      </c>
      <c r="T1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18" t="s">
        <v>31</v>
      </c>
      <c r="V118" t="s">
        <v>244</v>
      </c>
    </row>
    <row r="119" spans="1:22">
      <c r="A119" t="s">
        <v>325</v>
      </c>
      <c r="B119" t="s">
        <v>326</v>
      </c>
      <c r="C119" s="1" t="s">
        <v>22</v>
      </c>
      <c r="D119" t="str">
        <f>IF((LEFT(mtn_tbl[[#This Row],[Date of Purchase]],1)="1"),"January",IF((LEFT(mtn_tbl[[#This Row],[Date of Purchase]],1)="2"),"February","March"))</f>
        <v>January</v>
      </c>
      <c r="E119">
        <v>68</v>
      </c>
      <c r="F119" t="s">
        <v>268</v>
      </c>
      <c r="G119" t="s">
        <v>84</v>
      </c>
      <c r="H119" t="s">
        <v>25</v>
      </c>
      <c r="I119">
        <v>2</v>
      </c>
      <c r="J119" t="s">
        <v>26</v>
      </c>
      <c r="K119">
        <v>55</v>
      </c>
      <c r="L119" t="s">
        <v>119</v>
      </c>
      <c r="M119" t="s">
        <v>120</v>
      </c>
      <c r="N119" t="s">
        <v>121</v>
      </c>
      <c r="O119">
        <v>4</v>
      </c>
      <c r="P119">
        <v>58000</v>
      </c>
      <c r="Q119" t="s">
        <v>137</v>
      </c>
      <c r="R119" t="str">
        <f>IF(mtn_tbl[[#This Row],[Age]]&lt;=25,"18-25",IF(mtn_tbl[[#This Row],[Age]]&lt;=35,"26-35",IF(mtn_tbl[[#This Row],[Age]]&lt;=45,"36-45",IF(mtn_tbl[[#This Row],[Age]]&lt;=55,"46-55","56+"))))</f>
        <v>56+</v>
      </c>
      <c r="S119">
        <v>33.799999999999997</v>
      </c>
      <c r="T11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19" t="s">
        <v>41</v>
      </c>
    </row>
    <row r="120" spans="1:22">
      <c r="A120" t="s">
        <v>325</v>
      </c>
      <c r="B120" t="s">
        <v>326</v>
      </c>
      <c r="C120" s="1" t="s">
        <v>22</v>
      </c>
      <c r="D120" t="str">
        <f>IF((LEFT(mtn_tbl[[#This Row],[Date of Purchase]],1)="1"),"January",IF((LEFT(mtn_tbl[[#This Row],[Date of Purchase]],1)="2"),"February","March"))</f>
        <v>January</v>
      </c>
      <c r="E120">
        <v>68</v>
      </c>
      <c r="F120" t="s">
        <v>268</v>
      </c>
      <c r="G120" t="s">
        <v>62</v>
      </c>
      <c r="H120" t="s">
        <v>25</v>
      </c>
      <c r="I120">
        <v>2</v>
      </c>
      <c r="J120" t="s">
        <v>26</v>
      </c>
      <c r="K120">
        <v>55</v>
      </c>
      <c r="L120" t="s">
        <v>63</v>
      </c>
      <c r="M120" t="s">
        <v>64</v>
      </c>
      <c r="N120" t="s">
        <v>65</v>
      </c>
      <c r="O120">
        <v>16</v>
      </c>
      <c r="P120">
        <v>16000</v>
      </c>
      <c r="Q120" t="s">
        <v>327</v>
      </c>
      <c r="R120" t="str">
        <f>IF(mtn_tbl[[#This Row],[Age]]&lt;=25,"18-25",IF(mtn_tbl[[#This Row],[Age]]&lt;=35,"26-35",IF(mtn_tbl[[#This Row],[Age]]&lt;=45,"36-45",IF(mtn_tbl[[#This Row],[Age]]&lt;=55,"46-55","56+"))))</f>
        <v>56+</v>
      </c>
      <c r="S120">
        <v>13.23</v>
      </c>
      <c r="T12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0" t="s">
        <v>41</v>
      </c>
    </row>
    <row r="121" spans="1:22">
      <c r="A121" t="s">
        <v>325</v>
      </c>
      <c r="B121" t="s">
        <v>326</v>
      </c>
      <c r="C121" s="1" t="s">
        <v>22</v>
      </c>
      <c r="D121" t="str">
        <f>IF((LEFT(mtn_tbl[[#This Row],[Date of Purchase]],1)="1"),"January",IF((LEFT(mtn_tbl[[#This Row],[Date of Purchase]],1)="2"),"February","March"))</f>
        <v>January</v>
      </c>
      <c r="E121">
        <v>68</v>
      </c>
      <c r="F121" t="s">
        <v>268</v>
      </c>
      <c r="G121" t="s">
        <v>44</v>
      </c>
      <c r="H121" t="s">
        <v>25</v>
      </c>
      <c r="I121">
        <v>2</v>
      </c>
      <c r="J121" t="s">
        <v>26</v>
      </c>
      <c r="K121">
        <v>55</v>
      </c>
      <c r="L121" t="s">
        <v>165</v>
      </c>
      <c r="M121" t="s">
        <v>166</v>
      </c>
      <c r="N121" t="s">
        <v>167</v>
      </c>
      <c r="O121">
        <v>13</v>
      </c>
      <c r="P121">
        <v>312000</v>
      </c>
      <c r="Q121" t="s">
        <v>328</v>
      </c>
      <c r="R121" t="str">
        <f>IF(mtn_tbl[[#This Row],[Age]]&lt;=25,"18-25",IF(mtn_tbl[[#This Row],[Age]]&lt;=35,"26-35",IF(mtn_tbl[[#This Row],[Age]]&lt;=45,"36-45",IF(mtn_tbl[[#This Row],[Age]]&lt;=55,"46-55","56+"))))</f>
        <v>56+</v>
      </c>
      <c r="S121">
        <v>11.24</v>
      </c>
      <c r="T12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1" t="s">
        <v>41</v>
      </c>
    </row>
    <row r="122" spans="1:22">
      <c r="A122" t="s">
        <v>329</v>
      </c>
      <c r="B122" t="s">
        <v>330</v>
      </c>
      <c r="C122" s="1" t="s">
        <v>22</v>
      </c>
      <c r="D122" t="str">
        <f>IF((LEFT(mtn_tbl[[#This Row],[Date of Purchase]],1)="1"),"January",IF((LEFT(mtn_tbl[[#This Row],[Date of Purchase]],1)="2"),"February","March"))</f>
        <v>January</v>
      </c>
      <c r="E122">
        <v>60</v>
      </c>
      <c r="F122" t="s">
        <v>331</v>
      </c>
      <c r="G122" t="s">
        <v>84</v>
      </c>
      <c r="H122" t="s">
        <v>25</v>
      </c>
      <c r="I122">
        <v>4</v>
      </c>
      <c r="J122" t="s">
        <v>70</v>
      </c>
      <c r="K122">
        <v>52</v>
      </c>
      <c r="L122" t="s">
        <v>165</v>
      </c>
      <c r="M122" t="s">
        <v>166</v>
      </c>
      <c r="N122" t="s">
        <v>167</v>
      </c>
      <c r="O122">
        <v>17</v>
      </c>
      <c r="P122">
        <v>408000</v>
      </c>
      <c r="Q122" t="s">
        <v>295</v>
      </c>
      <c r="R122" t="str">
        <f>IF(mtn_tbl[[#This Row],[Age]]&lt;=25,"18-25",IF(mtn_tbl[[#This Row],[Age]]&lt;=35,"26-35",IF(mtn_tbl[[#This Row],[Age]]&lt;=45,"36-45",IF(mtn_tbl[[#This Row],[Age]]&lt;=55,"46-55","56+"))))</f>
        <v>56+</v>
      </c>
      <c r="S122">
        <v>2.61</v>
      </c>
      <c r="T12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2" t="s">
        <v>41</v>
      </c>
    </row>
    <row r="123" spans="1:22">
      <c r="A123" t="s">
        <v>329</v>
      </c>
      <c r="B123" t="s">
        <v>330</v>
      </c>
      <c r="C123" s="1" t="s">
        <v>22</v>
      </c>
      <c r="D123" t="str">
        <f>IF((LEFT(mtn_tbl[[#This Row],[Date of Purchase]],1)="1"),"January",IF((LEFT(mtn_tbl[[#This Row],[Date of Purchase]],1)="2"),"February","March"))</f>
        <v>January</v>
      </c>
      <c r="E123">
        <v>60</v>
      </c>
      <c r="F123" t="s">
        <v>331</v>
      </c>
      <c r="G123" t="s">
        <v>44</v>
      </c>
      <c r="H123" t="s">
        <v>25</v>
      </c>
      <c r="I123">
        <v>4</v>
      </c>
      <c r="J123" t="s">
        <v>70</v>
      </c>
      <c r="K123">
        <v>52</v>
      </c>
      <c r="L123" t="s">
        <v>80</v>
      </c>
      <c r="M123" t="s">
        <v>81</v>
      </c>
      <c r="N123" t="s">
        <v>82</v>
      </c>
      <c r="O123">
        <v>16</v>
      </c>
      <c r="P123">
        <v>320000</v>
      </c>
      <c r="Q123" t="s">
        <v>278</v>
      </c>
      <c r="R123" t="str">
        <f>IF(mtn_tbl[[#This Row],[Age]]&lt;=25,"18-25",IF(mtn_tbl[[#This Row],[Age]]&lt;=35,"26-35",IF(mtn_tbl[[#This Row],[Age]]&lt;=45,"36-45",IF(mtn_tbl[[#This Row],[Age]]&lt;=55,"46-55","56+"))))</f>
        <v>56+</v>
      </c>
      <c r="S123">
        <v>69.11</v>
      </c>
      <c r="T12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23" t="s">
        <v>41</v>
      </c>
    </row>
    <row r="124" spans="1:22">
      <c r="A124" t="s">
        <v>332</v>
      </c>
      <c r="B124" t="s">
        <v>333</v>
      </c>
      <c r="C124" s="1" t="s">
        <v>22</v>
      </c>
      <c r="D124" t="str">
        <f>IF((LEFT(mtn_tbl[[#This Row],[Date of Purchase]],1)="1"),"January",IF((LEFT(mtn_tbl[[#This Row],[Date of Purchase]],1)="2"),"February","March"))</f>
        <v>January</v>
      </c>
      <c r="E124">
        <v>17</v>
      </c>
      <c r="F124" t="s">
        <v>99</v>
      </c>
      <c r="G124" t="s">
        <v>24</v>
      </c>
      <c r="H124" t="s">
        <v>57</v>
      </c>
      <c r="I124">
        <v>4</v>
      </c>
      <c r="J124" t="s">
        <v>70</v>
      </c>
      <c r="K124">
        <v>20</v>
      </c>
      <c r="L124" t="s">
        <v>58</v>
      </c>
      <c r="M124" t="s">
        <v>59</v>
      </c>
      <c r="N124" t="s">
        <v>60</v>
      </c>
      <c r="O124">
        <v>18</v>
      </c>
      <c r="P124">
        <v>81000</v>
      </c>
      <c r="Q124" t="s">
        <v>265</v>
      </c>
      <c r="R124" t="str">
        <f>IF(mtn_tbl[[#This Row],[Age]]&lt;=25,"18-25",IF(mtn_tbl[[#This Row],[Age]]&lt;=35,"26-35",IF(mtn_tbl[[#This Row],[Age]]&lt;=45,"36-45",IF(mtn_tbl[[#This Row],[Age]]&lt;=55,"46-55","56+"))))</f>
        <v>18-25</v>
      </c>
      <c r="S124">
        <v>82.64</v>
      </c>
      <c r="T12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24" t="s">
        <v>41</v>
      </c>
    </row>
    <row r="125" spans="1:22">
      <c r="A125" t="s">
        <v>332</v>
      </c>
      <c r="B125" t="s">
        <v>333</v>
      </c>
      <c r="C125" s="1" t="s">
        <v>22</v>
      </c>
      <c r="D125" t="str">
        <f>IF((LEFT(mtn_tbl[[#This Row],[Date of Purchase]],1)="1"),"January",IF((LEFT(mtn_tbl[[#This Row],[Date of Purchase]],1)="2"),"February","March"))</f>
        <v>January</v>
      </c>
      <c r="E125">
        <v>17</v>
      </c>
      <c r="F125" t="s">
        <v>99</v>
      </c>
      <c r="G125" t="s">
        <v>62</v>
      </c>
      <c r="H125" t="s">
        <v>57</v>
      </c>
      <c r="I125">
        <v>4</v>
      </c>
      <c r="J125" t="s">
        <v>70</v>
      </c>
      <c r="K125">
        <v>20</v>
      </c>
      <c r="L125" t="s">
        <v>115</v>
      </c>
      <c r="M125" t="s">
        <v>116</v>
      </c>
      <c r="N125" t="s">
        <v>117</v>
      </c>
      <c r="O125">
        <v>6</v>
      </c>
      <c r="P125">
        <v>33000</v>
      </c>
      <c r="Q125" t="s">
        <v>334</v>
      </c>
      <c r="R125" t="str">
        <f>IF(mtn_tbl[[#This Row],[Age]]&lt;=25,"18-25",IF(mtn_tbl[[#This Row],[Age]]&lt;=35,"26-35",IF(mtn_tbl[[#This Row],[Age]]&lt;=45,"36-45",IF(mtn_tbl[[#This Row],[Age]]&lt;=55,"46-55","56+"))))</f>
        <v>18-25</v>
      </c>
      <c r="S125">
        <v>79.25</v>
      </c>
      <c r="T12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25" t="s">
        <v>41</v>
      </c>
    </row>
    <row r="126" spans="1:22">
      <c r="A126" t="s">
        <v>335</v>
      </c>
      <c r="B126" t="s">
        <v>336</v>
      </c>
      <c r="C126" s="1" t="s">
        <v>22</v>
      </c>
      <c r="D126" t="str">
        <f>IF((LEFT(mtn_tbl[[#This Row],[Date of Purchase]],1)="1"),"January",IF((LEFT(mtn_tbl[[#This Row],[Date of Purchase]],1)="2"),"February","March"))</f>
        <v>January</v>
      </c>
      <c r="E126">
        <v>40</v>
      </c>
      <c r="F126" t="s">
        <v>250</v>
      </c>
      <c r="G126" t="s">
        <v>84</v>
      </c>
      <c r="H126" t="s">
        <v>25</v>
      </c>
      <c r="I126">
        <v>5</v>
      </c>
      <c r="J126" t="s">
        <v>52</v>
      </c>
      <c r="K126">
        <v>10</v>
      </c>
      <c r="L126" t="s">
        <v>145</v>
      </c>
      <c r="M126" t="s">
        <v>146</v>
      </c>
      <c r="N126" t="s">
        <v>147</v>
      </c>
      <c r="O126">
        <v>8</v>
      </c>
      <c r="P126">
        <v>1200000</v>
      </c>
      <c r="Q126" t="s">
        <v>337</v>
      </c>
      <c r="R126" t="str">
        <f>IF(mtn_tbl[[#This Row],[Age]]&lt;=25,"18-25",IF(mtn_tbl[[#This Row],[Age]]&lt;=35,"26-35",IF(mtn_tbl[[#This Row],[Age]]&lt;=45,"36-45",IF(mtn_tbl[[#This Row],[Age]]&lt;=55,"46-55","56+"))))</f>
        <v>36-45</v>
      </c>
      <c r="S126">
        <v>145.56</v>
      </c>
      <c r="T1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26" t="s">
        <v>31</v>
      </c>
      <c r="V126" t="s">
        <v>79</v>
      </c>
    </row>
    <row r="127" spans="1:22">
      <c r="A127" t="s">
        <v>335</v>
      </c>
      <c r="B127" t="s">
        <v>336</v>
      </c>
      <c r="C127" s="1" t="s">
        <v>22</v>
      </c>
      <c r="D127" t="str">
        <f>IF((LEFT(mtn_tbl[[#This Row],[Date of Purchase]],1)="1"),"January",IF((LEFT(mtn_tbl[[#This Row],[Date of Purchase]],1)="2"),"February","March"))</f>
        <v>January</v>
      </c>
      <c r="E127">
        <v>40</v>
      </c>
      <c r="F127" t="s">
        <v>250</v>
      </c>
      <c r="G127" t="s">
        <v>44</v>
      </c>
      <c r="H127" t="s">
        <v>25</v>
      </c>
      <c r="I127">
        <v>5</v>
      </c>
      <c r="J127" t="s">
        <v>52</v>
      </c>
      <c r="K127">
        <v>10</v>
      </c>
      <c r="L127" t="s">
        <v>100</v>
      </c>
      <c r="M127" t="s">
        <v>38</v>
      </c>
      <c r="N127" t="s">
        <v>39</v>
      </c>
      <c r="O127">
        <v>16</v>
      </c>
      <c r="P127">
        <v>144000</v>
      </c>
      <c r="Q127" t="s">
        <v>40</v>
      </c>
      <c r="R127" t="str">
        <f>IF(mtn_tbl[[#This Row],[Age]]&lt;=25,"18-25",IF(mtn_tbl[[#This Row],[Age]]&lt;=35,"26-35",IF(mtn_tbl[[#This Row],[Age]]&lt;=45,"36-45",IF(mtn_tbl[[#This Row],[Age]]&lt;=55,"46-55","56+"))))</f>
        <v>36-45</v>
      </c>
      <c r="S127">
        <v>30.56</v>
      </c>
      <c r="T12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7" t="s">
        <v>31</v>
      </c>
      <c r="V127" t="s">
        <v>79</v>
      </c>
    </row>
    <row r="128" spans="1:22">
      <c r="A128" t="s">
        <v>338</v>
      </c>
      <c r="B128" t="s">
        <v>339</v>
      </c>
      <c r="C128" s="1" t="s">
        <v>22</v>
      </c>
      <c r="D128" t="str">
        <f>IF((LEFT(mtn_tbl[[#This Row],[Date of Purchase]],1)="1"),"January",IF((LEFT(mtn_tbl[[#This Row],[Date of Purchase]],1)="2"),"February","March"))</f>
        <v>January</v>
      </c>
      <c r="E128">
        <v>20</v>
      </c>
      <c r="F128" t="s">
        <v>340</v>
      </c>
      <c r="G128" t="s">
        <v>62</v>
      </c>
      <c r="H128" t="s">
        <v>57</v>
      </c>
      <c r="I128">
        <v>5</v>
      </c>
      <c r="J128" t="s">
        <v>52</v>
      </c>
      <c r="K128">
        <v>48</v>
      </c>
      <c r="L128" t="s">
        <v>341</v>
      </c>
      <c r="M128" t="s">
        <v>342</v>
      </c>
      <c r="N128" t="s">
        <v>343</v>
      </c>
      <c r="O128">
        <v>10</v>
      </c>
      <c r="P128">
        <v>75000</v>
      </c>
      <c r="Q128" t="s">
        <v>344</v>
      </c>
      <c r="R128" t="str">
        <f>IF(mtn_tbl[[#This Row],[Age]]&lt;=25,"18-25",IF(mtn_tbl[[#This Row],[Age]]&lt;=35,"26-35",IF(mtn_tbl[[#This Row],[Age]]&lt;=45,"36-45",IF(mtn_tbl[[#This Row],[Age]]&lt;=55,"46-55","56+"))))</f>
        <v>18-25</v>
      </c>
      <c r="S128">
        <v>136.44999999999999</v>
      </c>
      <c r="T12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28" t="s">
        <v>41</v>
      </c>
    </row>
    <row r="129" spans="1:22">
      <c r="A129" t="s">
        <v>345</v>
      </c>
      <c r="B129" t="s">
        <v>346</v>
      </c>
      <c r="C129" s="1" t="s">
        <v>22</v>
      </c>
      <c r="D129" t="str">
        <f>IF((LEFT(mtn_tbl[[#This Row],[Date of Purchase]],1)="1"),"January",IF((LEFT(mtn_tbl[[#This Row],[Date of Purchase]],1)="2"),"February","March"))</f>
        <v>January</v>
      </c>
      <c r="E129">
        <v>32</v>
      </c>
      <c r="F129" t="s">
        <v>108</v>
      </c>
      <c r="G129" t="s">
        <v>62</v>
      </c>
      <c r="H129" t="s">
        <v>25</v>
      </c>
      <c r="I129">
        <v>4</v>
      </c>
      <c r="J129" t="s">
        <v>70</v>
      </c>
      <c r="K129">
        <v>13</v>
      </c>
      <c r="L129" t="s">
        <v>235</v>
      </c>
      <c r="M129" t="s">
        <v>236</v>
      </c>
      <c r="N129" t="s">
        <v>237</v>
      </c>
      <c r="O129">
        <v>19</v>
      </c>
      <c r="P129">
        <v>123500</v>
      </c>
      <c r="Q129" t="s">
        <v>347</v>
      </c>
      <c r="R129" t="str">
        <f>IF(mtn_tbl[[#This Row],[Age]]&lt;=25,"18-25",IF(mtn_tbl[[#This Row],[Age]]&lt;=35,"26-35",IF(mtn_tbl[[#This Row],[Age]]&lt;=45,"36-45",IF(mtn_tbl[[#This Row],[Age]]&lt;=55,"46-55","56+"))))</f>
        <v>26-35</v>
      </c>
      <c r="S129">
        <v>124.98</v>
      </c>
      <c r="T1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29" t="s">
        <v>31</v>
      </c>
      <c r="V129" t="s">
        <v>79</v>
      </c>
    </row>
    <row r="130" spans="1:22">
      <c r="A130" t="s">
        <v>345</v>
      </c>
      <c r="B130" t="s">
        <v>346</v>
      </c>
      <c r="C130" s="1" t="s">
        <v>22</v>
      </c>
      <c r="D130" t="str">
        <f>IF((LEFT(mtn_tbl[[#This Row],[Date of Purchase]],1)="1"),"January",IF((LEFT(mtn_tbl[[#This Row],[Date of Purchase]],1)="2"),"February","March"))</f>
        <v>January</v>
      </c>
      <c r="E130">
        <v>32</v>
      </c>
      <c r="F130" t="s">
        <v>108</v>
      </c>
      <c r="G130" t="s">
        <v>84</v>
      </c>
      <c r="H130" t="s">
        <v>25</v>
      </c>
      <c r="I130">
        <v>4</v>
      </c>
      <c r="J130" t="s">
        <v>70</v>
      </c>
      <c r="K130">
        <v>13</v>
      </c>
      <c r="L130" t="s">
        <v>165</v>
      </c>
      <c r="M130" t="s">
        <v>166</v>
      </c>
      <c r="N130" t="s">
        <v>167</v>
      </c>
      <c r="O130">
        <v>8</v>
      </c>
      <c r="P130">
        <v>192000</v>
      </c>
      <c r="Q130" t="s">
        <v>151</v>
      </c>
      <c r="R130" t="str">
        <f>IF(mtn_tbl[[#This Row],[Age]]&lt;=25,"18-25",IF(mtn_tbl[[#This Row],[Age]]&lt;=35,"26-35",IF(mtn_tbl[[#This Row],[Age]]&lt;=45,"36-45",IF(mtn_tbl[[#This Row],[Age]]&lt;=55,"46-55","56+"))))</f>
        <v>26-35</v>
      </c>
      <c r="S130">
        <v>10.29</v>
      </c>
      <c r="T13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0" t="s">
        <v>31</v>
      </c>
      <c r="V130" t="s">
        <v>79</v>
      </c>
    </row>
    <row r="131" spans="1:22">
      <c r="A131" t="s">
        <v>345</v>
      </c>
      <c r="B131" t="s">
        <v>346</v>
      </c>
      <c r="C131" s="1" t="s">
        <v>22</v>
      </c>
      <c r="D131" t="str">
        <f>IF((LEFT(mtn_tbl[[#This Row],[Date of Purchase]],1)="1"),"January",IF((LEFT(mtn_tbl[[#This Row],[Date of Purchase]],1)="2"),"February","March"))</f>
        <v>January</v>
      </c>
      <c r="E131">
        <v>32</v>
      </c>
      <c r="F131" t="s">
        <v>108</v>
      </c>
      <c r="G131" t="s">
        <v>24</v>
      </c>
      <c r="H131" t="s">
        <v>25</v>
      </c>
      <c r="I131">
        <v>4</v>
      </c>
      <c r="J131" t="s">
        <v>70</v>
      </c>
      <c r="K131">
        <v>13</v>
      </c>
      <c r="L131" t="s">
        <v>148</v>
      </c>
      <c r="M131" t="s">
        <v>149</v>
      </c>
      <c r="N131" t="s">
        <v>150</v>
      </c>
      <c r="O131">
        <v>7</v>
      </c>
      <c r="P131">
        <v>112000</v>
      </c>
      <c r="Q131" t="s">
        <v>348</v>
      </c>
      <c r="R131" t="str">
        <f>IF(mtn_tbl[[#This Row],[Age]]&lt;=25,"18-25",IF(mtn_tbl[[#This Row],[Age]]&lt;=35,"26-35",IF(mtn_tbl[[#This Row],[Age]]&lt;=45,"36-45",IF(mtn_tbl[[#This Row],[Age]]&lt;=55,"46-55","56+"))))</f>
        <v>26-35</v>
      </c>
      <c r="S131">
        <v>3.11</v>
      </c>
      <c r="T1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1" t="s">
        <v>31</v>
      </c>
      <c r="V131" t="s">
        <v>79</v>
      </c>
    </row>
    <row r="132" spans="1:22">
      <c r="A132" t="s">
        <v>349</v>
      </c>
      <c r="B132" t="s">
        <v>350</v>
      </c>
      <c r="C132" s="1" t="s">
        <v>22</v>
      </c>
      <c r="D132" t="str">
        <f>IF((LEFT(mtn_tbl[[#This Row],[Date of Purchase]],1)="1"),"January",IF((LEFT(mtn_tbl[[#This Row],[Date of Purchase]],1)="2"),"February","March"))</f>
        <v>January</v>
      </c>
      <c r="E132">
        <v>27</v>
      </c>
      <c r="F132" t="s">
        <v>56</v>
      </c>
      <c r="G132" t="s">
        <v>62</v>
      </c>
      <c r="H132" t="s">
        <v>25</v>
      </c>
      <c r="I132">
        <v>3</v>
      </c>
      <c r="J132" t="s">
        <v>36</v>
      </c>
      <c r="K132">
        <v>47</v>
      </c>
      <c r="L132" t="s">
        <v>63</v>
      </c>
      <c r="M132" t="s">
        <v>64</v>
      </c>
      <c r="N132" t="s">
        <v>65</v>
      </c>
      <c r="O132">
        <v>10</v>
      </c>
      <c r="P132">
        <v>10000</v>
      </c>
      <c r="Q132" t="s">
        <v>351</v>
      </c>
      <c r="R132" t="str">
        <f>IF(mtn_tbl[[#This Row],[Age]]&lt;=25,"18-25",IF(mtn_tbl[[#This Row],[Age]]&lt;=35,"26-35",IF(mtn_tbl[[#This Row],[Age]]&lt;=45,"36-45",IF(mtn_tbl[[#This Row],[Age]]&lt;=55,"46-55","56+"))))</f>
        <v>26-35</v>
      </c>
      <c r="S132">
        <v>119.25</v>
      </c>
      <c r="T1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32" t="s">
        <v>41</v>
      </c>
    </row>
    <row r="133" spans="1:22">
      <c r="A133" t="s">
        <v>352</v>
      </c>
      <c r="B133" t="s">
        <v>353</v>
      </c>
      <c r="C133" s="1" t="s">
        <v>22</v>
      </c>
      <c r="D133" t="str">
        <f>IF((LEFT(mtn_tbl[[#This Row],[Date of Purchase]],1)="1"),"January",IF((LEFT(mtn_tbl[[#This Row],[Date of Purchase]],1)="2"),"February","March"))</f>
        <v>January</v>
      </c>
      <c r="E133">
        <v>52</v>
      </c>
      <c r="F133" t="s">
        <v>354</v>
      </c>
      <c r="G133" t="s">
        <v>84</v>
      </c>
      <c r="H133" t="s">
        <v>57</v>
      </c>
      <c r="I133">
        <v>3</v>
      </c>
      <c r="J133" t="s">
        <v>36</v>
      </c>
      <c r="K133">
        <v>45</v>
      </c>
      <c r="L133" t="s">
        <v>119</v>
      </c>
      <c r="M133" t="s">
        <v>120</v>
      </c>
      <c r="N133" t="s">
        <v>121</v>
      </c>
      <c r="O133">
        <v>7</v>
      </c>
      <c r="P133">
        <v>101500</v>
      </c>
      <c r="Q133" t="s">
        <v>314</v>
      </c>
      <c r="R133" t="str">
        <f>IF(mtn_tbl[[#This Row],[Age]]&lt;=25,"18-25",IF(mtn_tbl[[#This Row],[Age]]&lt;=35,"26-35",IF(mtn_tbl[[#This Row],[Age]]&lt;=45,"36-45",IF(mtn_tbl[[#This Row],[Age]]&lt;=55,"46-55","56+"))))</f>
        <v>46-55</v>
      </c>
      <c r="S133">
        <v>148.13</v>
      </c>
      <c r="T1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33" t="s">
        <v>41</v>
      </c>
    </row>
    <row r="134" spans="1:22">
      <c r="A134" t="s">
        <v>355</v>
      </c>
      <c r="B134" t="s">
        <v>356</v>
      </c>
      <c r="C134" s="1" t="s">
        <v>22</v>
      </c>
      <c r="D134" t="str">
        <f>IF((LEFT(mtn_tbl[[#This Row],[Date of Purchase]],1)="1"),"January",IF((LEFT(mtn_tbl[[#This Row],[Date of Purchase]],1)="2"),"February","March"))</f>
        <v>January</v>
      </c>
      <c r="E134">
        <v>49</v>
      </c>
      <c r="F134" t="s">
        <v>331</v>
      </c>
      <c r="G134" t="s">
        <v>44</v>
      </c>
      <c r="H134" t="s">
        <v>25</v>
      </c>
      <c r="I134">
        <v>4</v>
      </c>
      <c r="J134" t="s">
        <v>70</v>
      </c>
      <c r="K134">
        <v>45</v>
      </c>
      <c r="L134" t="s">
        <v>100</v>
      </c>
      <c r="M134" t="s">
        <v>38</v>
      </c>
      <c r="N134" t="s">
        <v>39</v>
      </c>
      <c r="O134">
        <v>20</v>
      </c>
      <c r="P134">
        <v>180000</v>
      </c>
      <c r="Q134" t="s">
        <v>83</v>
      </c>
      <c r="R134" t="str">
        <f>IF(mtn_tbl[[#This Row],[Age]]&lt;=25,"18-25",IF(mtn_tbl[[#This Row],[Age]]&lt;=35,"26-35",IF(mtn_tbl[[#This Row],[Age]]&lt;=45,"36-45",IF(mtn_tbl[[#This Row],[Age]]&lt;=55,"46-55","56+"))))</f>
        <v>46-55</v>
      </c>
      <c r="S134">
        <v>57.16</v>
      </c>
      <c r="T1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34" t="s">
        <v>41</v>
      </c>
    </row>
    <row r="135" spans="1:22">
      <c r="A135" t="s">
        <v>355</v>
      </c>
      <c r="B135" t="s">
        <v>356</v>
      </c>
      <c r="C135" s="1" t="s">
        <v>22</v>
      </c>
      <c r="D135" t="str">
        <f>IF((LEFT(mtn_tbl[[#This Row],[Date of Purchase]],1)="1"),"January",IF((LEFT(mtn_tbl[[#This Row],[Date of Purchase]],1)="2"),"February","March"))</f>
        <v>January</v>
      </c>
      <c r="E135">
        <v>49</v>
      </c>
      <c r="F135" t="s">
        <v>331</v>
      </c>
      <c r="G135" t="s">
        <v>24</v>
      </c>
      <c r="H135" t="s">
        <v>25</v>
      </c>
      <c r="I135">
        <v>4</v>
      </c>
      <c r="J135" t="s">
        <v>70</v>
      </c>
      <c r="K135">
        <v>45</v>
      </c>
      <c r="L135" t="s">
        <v>37</v>
      </c>
      <c r="M135" t="s">
        <v>38</v>
      </c>
      <c r="N135" t="s">
        <v>39</v>
      </c>
      <c r="O135">
        <v>1</v>
      </c>
      <c r="P135">
        <v>9000</v>
      </c>
      <c r="Q135" t="s">
        <v>357</v>
      </c>
      <c r="R135" t="str">
        <f>IF(mtn_tbl[[#This Row],[Age]]&lt;=25,"18-25",IF(mtn_tbl[[#This Row],[Age]]&lt;=35,"26-35",IF(mtn_tbl[[#This Row],[Age]]&lt;=45,"36-45",IF(mtn_tbl[[#This Row],[Age]]&lt;=55,"46-55","56+"))))</f>
        <v>46-55</v>
      </c>
      <c r="S135">
        <v>11.09</v>
      </c>
      <c r="T1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5" t="s">
        <v>41</v>
      </c>
    </row>
    <row r="136" spans="1:22">
      <c r="A136" t="s">
        <v>355</v>
      </c>
      <c r="B136" t="s">
        <v>356</v>
      </c>
      <c r="C136" s="1" t="s">
        <v>22</v>
      </c>
      <c r="D136" t="str">
        <f>IF((LEFT(mtn_tbl[[#This Row],[Date of Purchase]],1)="1"),"January",IF((LEFT(mtn_tbl[[#This Row],[Date of Purchase]],1)="2"),"February","March"))</f>
        <v>January</v>
      </c>
      <c r="E136">
        <v>49</v>
      </c>
      <c r="F136" t="s">
        <v>331</v>
      </c>
      <c r="G136" t="s">
        <v>62</v>
      </c>
      <c r="H136" t="s">
        <v>25</v>
      </c>
      <c r="I136">
        <v>4</v>
      </c>
      <c r="J136" t="s">
        <v>70</v>
      </c>
      <c r="K136">
        <v>45</v>
      </c>
      <c r="L136" t="s">
        <v>63</v>
      </c>
      <c r="M136" t="s">
        <v>64</v>
      </c>
      <c r="N136" t="s">
        <v>65</v>
      </c>
      <c r="O136">
        <v>9</v>
      </c>
      <c r="P136">
        <v>9000</v>
      </c>
      <c r="Q136" t="s">
        <v>357</v>
      </c>
      <c r="R136" t="str">
        <f>IF(mtn_tbl[[#This Row],[Age]]&lt;=25,"18-25",IF(mtn_tbl[[#This Row],[Age]]&lt;=35,"26-35",IF(mtn_tbl[[#This Row],[Age]]&lt;=45,"36-45",IF(mtn_tbl[[#This Row],[Age]]&lt;=55,"46-55","56+"))))</f>
        <v>46-55</v>
      </c>
      <c r="S136">
        <v>78.03</v>
      </c>
      <c r="T13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36" t="s">
        <v>41</v>
      </c>
    </row>
    <row r="137" spans="1:22">
      <c r="A137" t="s">
        <v>358</v>
      </c>
      <c r="B137" t="s">
        <v>359</v>
      </c>
      <c r="C137" s="1" t="s">
        <v>22</v>
      </c>
      <c r="D137" t="str">
        <f>IF((LEFT(mtn_tbl[[#This Row],[Date of Purchase]],1)="1"),"January",IF((LEFT(mtn_tbl[[#This Row],[Date of Purchase]],1)="2"),"February","March"))</f>
        <v>January</v>
      </c>
      <c r="E137">
        <v>45</v>
      </c>
      <c r="F137" t="s">
        <v>177</v>
      </c>
      <c r="G137" t="s">
        <v>24</v>
      </c>
      <c r="H137" t="s">
        <v>25</v>
      </c>
      <c r="I137">
        <v>3</v>
      </c>
      <c r="J137" t="s">
        <v>36</v>
      </c>
      <c r="K137">
        <v>44</v>
      </c>
      <c r="L137" t="s">
        <v>27</v>
      </c>
      <c r="M137" t="s">
        <v>28</v>
      </c>
      <c r="N137" t="s">
        <v>29</v>
      </c>
      <c r="O137">
        <v>12</v>
      </c>
      <c r="P137">
        <v>420000</v>
      </c>
      <c r="Q137" t="s">
        <v>360</v>
      </c>
      <c r="R137" t="str">
        <f>IF(mtn_tbl[[#This Row],[Age]]&lt;=25,"18-25",IF(mtn_tbl[[#This Row],[Age]]&lt;=35,"26-35",IF(mtn_tbl[[#This Row],[Age]]&lt;=45,"36-45",IF(mtn_tbl[[#This Row],[Age]]&lt;=55,"46-55","56+"))))</f>
        <v>36-45</v>
      </c>
      <c r="S137">
        <v>142.55000000000001</v>
      </c>
      <c r="T13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37" t="s">
        <v>31</v>
      </c>
      <c r="V137" t="s">
        <v>182</v>
      </c>
    </row>
    <row r="138" spans="1:22">
      <c r="A138" t="s">
        <v>358</v>
      </c>
      <c r="B138" t="s">
        <v>359</v>
      </c>
      <c r="C138" s="1" t="s">
        <v>22</v>
      </c>
      <c r="D138" t="str">
        <f>IF((LEFT(mtn_tbl[[#This Row],[Date of Purchase]],1)="1"),"January",IF((LEFT(mtn_tbl[[#This Row],[Date of Purchase]],1)="2"),"February","March"))</f>
        <v>January</v>
      </c>
      <c r="E138">
        <v>45</v>
      </c>
      <c r="F138" t="s">
        <v>177</v>
      </c>
      <c r="G138" t="s">
        <v>84</v>
      </c>
      <c r="H138" t="s">
        <v>25</v>
      </c>
      <c r="I138">
        <v>3</v>
      </c>
      <c r="J138" t="s">
        <v>36</v>
      </c>
      <c r="K138">
        <v>44</v>
      </c>
      <c r="L138" t="s">
        <v>45</v>
      </c>
      <c r="M138" t="s">
        <v>46</v>
      </c>
      <c r="N138" t="s">
        <v>47</v>
      </c>
      <c r="O138">
        <v>16</v>
      </c>
      <c r="P138">
        <v>480000</v>
      </c>
      <c r="Q138" t="s">
        <v>178</v>
      </c>
      <c r="R138" t="str">
        <f>IF(mtn_tbl[[#This Row],[Age]]&lt;=25,"18-25",IF(mtn_tbl[[#This Row],[Age]]&lt;=35,"26-35",IF(mtn_tbl[[#This Row],[Age]]&lt;=45,"36-45",IF(mtn_tbl[[#This Row],[Age]]&lt;=55,"46-55","56+"))))</f>
        <v>36-45</v>
      </c>
      <c r="S138">
        <v>170.5</v>
      </c>
      <c r="T13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38" t="s">
        <v>31</v>
      </c>
      <c r="V138" t="s">
        <v>182</v>
      </c>
    </row>
    <row r="139" spans="1:22">
      <c r="A139" t="s">
        <v>361</v>
      </c>
      <c r="B139" t="s">
        <v>362</v>
      </c>
      <c r="C139" s="1" t="s">
        <v>22</v>
      </c>
      <c r="D139" t="str">
        <f>IF((LEFT(mtn_tbl[[#This Row],[Date of Purchase]],1)="1"),"January",IF((LEFT(mtn_tbl[[#This Row],[Date of Purchase]],1)="2"),"February","March"))</f>
        <v>January</v>
      </c>
      <c r="E139">
        <v>33</v>
      </c>
      <c r="F139" t="s">
        <v>268</v>
      </c>
      <c r="G139" t="s">
        <v>84</v>
      </c>
      <c r="H139" t="s">
        <v>25</v>
      </c>
      <c r="I139">
        <v>4</v>
      </c>
      <c r="J139" t="s">
        <v>70</v>
      </c>
      <c r="K139">
        <v>15</v>
      </c>
      <c r="L139" t="s">
        <v>171</v>
      </c>
      <c r="M139" t="s">
        <v>172</v>
      </c>
      <c r="N139" t="s">
        <v>173</v>
      </c>
      <c r="O139">
        <v>7</v>
      </c>
      <c r="P139">
        <v>525000</v>
      </c>
      <c r="Q139" t="s">
        <v>363</v>
      </c>
      <c r="R139" t="str">
        <f>IF(mtn_tbl[[#This Row],[Age]]&lt;=25,"18-25",IF(mtn_tbl[[#This Row],[Age]]&lt;=35,"26-35",IF(mtn_tbl[[#This Row],[Age]]&lt;=45,"36-45",IF(mtn_tbl[[#This Row],[Age]]&lt;=55,"46-55","56+"))))</f>
        <v>26-35</v>
      </c>
      <c r="S139">
        <v>44.9</v>
      </c>
      <c r="T13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9" t="s">
        <v>41</v>
      </c>
    </row>
    <row r="140" spans="1:22">
      <c r="A140" t="s">
        <v>364</v>
      </c>
      <c r="B140" t="s">
        <v>365</v>
      </c>
      <c r="C140" s="1" t="s">
        <v>22</v>
      </c>
      <c r="D140" t="str">
        <f>IF((LEFT(mtn_tbl[[#This Row],[Date of Purchase]],1)="1"),"January",IF((LEFT(mtn_tbl[[#This Row],[Date of Purchase]],1)="2"),"February","March"))</f>
        <v>January</v>
      </c>
      <c r="E140">
        <v>56</v>
      </c>
      <c r="F140" t="s">
        <v>56</v>
      </c>
      <c r="G140" t="s">
        <v>24</v>
      </c>
      <c r="H140" t="s">
        <v>25</v>
      </c>
      <c r="I140">
        <v>4</v>
      </c>
      <c r="J140" t="s">
        <v>70</v>
      </c>
      <c r="K140">
        <v>34</v>
      </c>
      <c r="L140" t="s">
        <v>27</v>
      </c>
      <c r="M140" t="s">
        <v>28</v>
      </c>
      <c r="N140" t="s">
        <v>29</v>
      </c>
      <c r="O140">
        <v>2</v>
      </c>
      <c r="P140">
        <v>70000</v>
      </c>
      <c r="Q140" t="s">
        <v>366</v>
      </c>
      <c r="R140" t="str">
        <f>IF(mtn_tbl[[#This Row],[Age]]&lt;=25,"18-25",IF(mtn_tbl[[#This Row],[Age]]&lt;=35,"26-35",IF(mtn_tbl[[#This Row],[Age]]&lt;=45,"36-45",IF(mtn_tbl[[#This Row],[Age]]&lt;=55,"46-55","56+"))))</f>
        <v>56+</v>
      </c>
      <c r="S140">
        <v>196.77</v>
      </c>
      <c r="T14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40" t="s">
        <v>41</v>
      </c>
    </row>
    <row r="141" spans="1:22">
      <c r="A141" t="s">
        <v>367</v>
      </c>
      <c r="B141" t="s">
        <v>368</v>
      </c>
      <c r="C141" s="1" t="s">
        <v>22</v>
      </c>
      <c r="D141" t="str">
        <f>IF((LEFT(mtn_tbl[[#This Row],[Date of Purchase]],1)="1"),"January",IF((LEFT(mtn_tbl[[#This Row],[Date of Purchase]],1)="2"),"February","March"))</f>
        <v>January</v>
      </c>
      <c r="E141">
        <v>74</v>
      </c>
      <c r="F141" t="s">
        <v>99</v>
      </c>
      <c r="G141" t="s">
        <v>24</v>
      </c>
      <c r="H141" t="s">
        <v>57</v>
      </c>
      <c r="I141">
        <v>5</v>
      </c>
      <c r="J141" t="s">
        <v>52</v>
      </c>
      <c r="K141">
        <v>35</v>
      </c>
      <c r="L141" t="s">
        <v>27</v>
      </c>
      <c r="M141" t="s">
        <v>28</v>
      </c>
      <c r="N141" t="s">
        <v>29</v>
      </c>
      <c r="O141">
        <v>15</v>
      </c>
      <c r="P141">
        <v>525000</v>
      </c>
      <c r="Q141" t="s">
        <v>363</v>
      </c>
      <c r="R141" t="str">
        <f>IF(mtn_tbl[[#This Row],[Age]]&lt;=25,"18-25",IF(mtn_tbl[[#This Row],[Age]]&lt;=35,"26-35",IF(mtn_tbl[[#This Row],[Age]]&lt;=45,"36-45",IF(mtn_tbl[[#This Row],[Age]]&lt;=55,"46-55","56+"))))</f>
        <v>56+</v>
      </c>
      <c r="S141">
        <v>91.02</v>
      </c>
      <c r="T14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41" t="s">
        <v>41</v>
      </c>
    </row>
    <row r="142" spans="1:22">
      <c r="A142" t="s">
        <v>369</v>
      </c>
      <c r="B142" t="s">
        <v>370</v>
      </c>
      <c r="C142" s="1" t="s">
        <v>22</v>
      </c>
      <c r="D142" t="str">
        <f>IF((LEFT(mtn_tbl[[#This Row],[Date of Purchase]],1)="1"),"January",IF((LEFT(mtn_tbl[[#This Row],[Date of Purchase]],1)="2"),"February","March"))</f>
        <v>January</v>
      </c>
      <c r="E142">
        <v>58</v>
      </c>
      <c r="F142" t="s">
        <v>144</v>
      </c>
      <c r="G142" t="s">
        <v>84</v>
      </c>
      <c r="H142" t="s">
        <v>57</v>
      </c>
      <c r="I142">
        <v>5</v>
      </c>
      <c r="J142" t="s">
        <v>52</v>
      </c>
      <c r="K142">
        <v>60</v>
      </c>
      <c r="L142" t="s">
        <v>119</v>
      </c>
      <c r="M142" t="s">
        <v>120</v>
      </c>
      <c r="N142" t="s">
        <v>121</v>
      </c>
      <c r="O142">
        <v>11</v>
      </c>
      <c r="P142">
        <v>159500</v>
      </c>
      <c r="Q142" t="s">
        <v>371</v>
      </c>
      <c r="R142" t="str">
        <f>IF(mtn_tbl[[#This Row],[Age]]&lt;=25,"18-25",IF(mtn_tbl[[#This Row],[Age]]&lt;=35,"26-35",IF(mtn_tbl[[#This Row],[Age]]&lt;=45,"36-45",IF(mtn_tbl[[#This Row],[Age]]&lt;=55,"46-55","56+"))))</f>
        <v>56+</v>
      </c>
      <c r="S142">
        <v>115.69</v>
      </c>
      <c r="T1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42" t="s">
        <v>31</v>
      </c>
      <c r="V142" t="s">
        <v>275</v>
      </c>
    </row>
    <row r="143" spans="1:22">
      <c r="A143" t="s">
        <v>369</v>
      </c>
      <c r="B143" t="s">
        <v>370</v>
      </c>
      <c r="C143" s="1" t="s">
        <v>22</v>
      </c>
      <c r="D143" t="str">
        <f>IF((LEFT(mtn_tbl[[#This Row],[Date of Purchase]],1)="1"),"January",IF((LEFT(mtn_tbl[[#This Row],[Date of Purchase]],1)="2"),"February","March"))</f>
        <v>January</v>
      </c>
      <c r="E143">
        <v>58</v>
      </c>
      <c r="F143" t="s">
        <v>144</v>
      </c>
      <c r="G143" t="s">
        <v>62</v>
      </c>
      <c r="H143" t="s">
        <v>57</v>
      </c>
      <c r="I143">
        <v>5</v>
      </c>
      <c r="J143" t="s">
        <v>52</v>
      </c>
      <c r="K143">
        <v>60</v>
      </c>
      <c r="L143" t="s">
        <v>188</v>
      </c>
      <c r="M143" t="s">
        <v>189</v>
      </c>
      <c r="N143" t="s">
        <v>190</v>
      </c>
      <c r="O143">
        <v>5</v>
      </c>
      <c r="P143">
        <v>17500</v>
      </c>
      <c r="Q143" t="s">
        <v>372</v>
      </c>
      <c r="R143" t="str">
        <f>IF(mtn_tbl[[#This Row],[Age]]&lt;=25,"18-25",IF(mtn_tbl[[#This Row],[Age]]&lt;=35,"26-35",IF(mtn_tbl[[#This Row],[Age]]&lt;=45,"36-45",IF(mtn_tbl[[#This Row],[Age]]&lt;=55,"46-55","56+"))))</f>
        <v>56+</v>
      </c>
      <c r="S143">
        <v>13.71</v>
      </c>
      <c r="T14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43" t="s">
        <v>31</v>
      </c>
      <c r="V143" t="s">
        <v>275</v>
      </c>
    </row>
    <row r="144" spans="1:22">
      <c r="A144" t="s">
        <v>369</v>
      </c>
      <c r="B144" t="s">
        <v>370</v>
      </c>
      <c r="C144" s="1" t="s">
        <v>22</v>
      </c>
      <c r="D144" t="str">
        <f>IF((LEFT(mtn_tbl[[#This Row],[Date of Purchase]],1)="1"),"January",IF((LEFT(mtn_tbl[[#This Row],[Date of Purchase]],1)="2"),"February","March"))</f>
        <v>January</v>
      </c>
      <c r="E144">
        <v>58</v>
      </c>
      <c r="F144" t="s">
        <v>144</v>
      </c>
      <c r="G144" t="s">
        <v>44</v>
      </c>
      <c r="H144" t="s">
        <v>57</v>
      </c>
      <c r="I144">
        <v>5</v>
      </c>
      <c r="J144" t="s">
        <v>52</v>
      </c>
      <c r="K144">
        <v>60</v>
      </c>
      <c r="L144" t="s">
        <v>45</v>
      </c>
      <c r="M144" t="s">
        <v>46</v>
      </c>
      <c r="N144" t="s">
        <v>47</v>
      </c>
      <c r="O144">
        <v>11</v>
      </c>
      <c r="P144">
        <v>330000</v>
      </c>
      <c r="Q144" t="s">
        <v>373</v>
      </c>
      <c r="R144" t="str">
        <f>IF(mtn_tbl[[#This Row],[Age]]&lt;=25,"18-25",IF(mtn_tbl[[#This Row],[Age]]&lt;=35,"26-35",IF(mtn_tbl[[#This Row],[Age]]&lt;=45,"36-45",IF(mtn_tbl[[#This Row],[Age]]&lt;=55,"46-55","56+"))))</f>
        <v>56+</v>
      </c>
      <c r="S144">
        <v>168.23</v>
      </c>
      <c r="T14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44" t="s">
        <v>31</v>
      </c>
      <c r="V144" t="s">
        <v>275</v>
      </c>
    </row>
    <row r="145" spans="1:21">
      <c r="A145" t="s">
        <v>374</v>
      </c>
      <c r="B145" t="s">
        <v>375</v>
      </c>
      <c r="C145" s="1" t="s">
        <v>22</v>
      </c>
      <c r="D145" t="str">
        <f>IF((LEFT(mtn_tbl[[#This Row],[Date of Purchase]],1)="1"),"January",IF((LEFT(mtn_tbl[[#This Row],[Date of Purchase]],1)="2"),"February","March"))</f>
        <v>January</v>
      </c>
      <c r="E145">
        <v>37</v>
      </c>
      <c r="F145" t="s">
        <v>376</v>
      </c>
      <c r="G145" t="s">
        <v>44</v>
      </c>
      <c r="H145" t="s">
        <v>25</v>
      </c>
      <c r="I145">
        <v>3</v>
      </c>
      <c r="J145" t="s">
        <v>36</v>
      </c>
      <c r="K145">
        <v>39</v>
      </c>
      <c r="L145" t="s">
        <v>119</v>
      </c>
      <c r="M145" t="s">
        <v>120</v>
      </c>
      <c r="N145" t="s">
        <v>121</v>
      </c>
      <c r="O145">
        <v>8</v>
      </c>
      <c r="P145">
        <v>116000</v>
      </c>
      <c r="Q145" t="s">
        <v>377</v>
      </c>
      <c r="R145" t="str">
        <f>IF(mtn_tbl[[#This Row],[Age]]&lt;=25,"18-25",IF(mtn_tbl[[#This Row],[Age]]&lt;=35,"26-35",IF(mtn_tbl[[#This Row],[Age]]&lt;=45,"36-45",IF(mtn_tbl[[#This Row],[Age]]&lt;=55,"46-55","56+"))))</f>
        <v>36-45</v>
      </c>
      <c r="S145">
        <v>17.82</v>
      </c>
      <c r="T14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45" t="s">
        <v>41</v>
      </c>
    </row>
    <row r="146" spans="1:21">
      <c r="A146" t="s">
        <v>374</v>
      </c>
      <c r="B146" t="s">
        <v>375</v>
      </c>
      <c r="C146" s="1" t="s">
        <v>22</v>
      </c>
      <c r="D146" t="str">
        <f>IF((LEFT(mtn_tbl[[#This Row],[Date of Purchase]],1)="1"),"January",IF((LEFT(mtn_tbl[[#This Row],[Date of Purchase]],1)="2"),"February","March"))</f>
        <v>January</v>
      </c>
      <c r="E146">
        <v>37</v>
      </c>
      <c r="F146" t="s">
        <v>376</v>
      </c>
      <c r="G146" t="s">
        <v>24</v>
      </c>
      <c r="H146" t="s">
        <v>25</v>
      </c>
      <c r="I146">
        <v>3</v>
      </c>
      <c r="J146" t="s">
        <v>36</v>
      </c>
      <c r="K146">
        <v>39</v>
      </c>
      <c r="L146" t="s">
        <v>37</v>
      </c>
      <c r="M146" t="s">
        <v>38</v>
      </c>
      <c r="N146" t="s">
        <v>39</v>
      </c>
      <c r="O146">
        <v>10</v>
      </c>
      <c r="P146">
        <v>90000</v>
      </c>
      <c r="Q146" t="s">
        <v>160</v>
      </c>
      <c r="R146" t="str">
        <f>IF(mtn_tbl[[#This Row],[Age]]&lt;=25,"18-25",IF(mtn_tbl[[#This Row],[Age]]&lt;=35,"26-35",IF(mtn_tbl[[#This Row],[Age]]&lt;=45,"36-45",IF(mtn_tbl[[#This Row],[Age]]&lt;=55,"46-55","56+"))))</f>
        <v>36-45</v>
      </c>
      <c r="S146">
        <v>90.66</v>
      </c>
      <c r="T14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46" t="s">
        <v>41</v>
      </c>
    </row>
    <row r="147" spans="1:21">
      <c r="A147" t="s">
        <v>378</v>
      </c>
      <c r="B147" t="s">
        <v>379</v>
      </c>
      <c r="C147" s="1" t="s">
        <v>22</v>
      </c>
      <c r="D147" t="str">
        <f>IF((LEFT(mtn_tbl[[#This Row],[Date of Purchase]],1)="1"),"January",IF((LEFT(mtn_tbl[[#This Row],[Date of Purchase]],1)="2"),"February","March"))</f>
        <v>January</v>
      </c>
      <c r="E147">
        <v>54</v>
      </c>
      <c r="F147" t="s">
        <v>108</v>
      </c>
      <c r="G147" t="s">
        <v>44</v>
      </c>
      <c r="H147" t="s">
        <v>25</v>
      </c>
      <c r="I147">
        <v>2</v>
      </c>
      <c r="J147" t="s">
        <v>26</v>
      </c>
      <c r="K147">
        <v>24</v>
      </c>
      <c r="L147" t="s">
        <v>165</v>
      </c>
      <c r="M147" t="s">
        <v>166</v>
      </c>
      <c r="N147" t="s">
        <v>167</v>
      </c>
      <c r="O147">
        <v>11</v>
      </c>
      <c r="P147">
        <v>264000</v>
      </c>
      <c r="Q147" t="s">
        <v>380</v>
      </c>
      <c r="R147" t="str">
        <f>IF(mtn_tbl[[#This Row],[Age]]&lt;=25,"18-25",IF(mtn_tbl[[#This Row],[Age]]&lt;=35,"26-35",IF(mtn_tbl[[#This Row],[Age]]&lt;=45,"36-45",IF(mtn_tbl[[#This Row],[Age]]&lt;=55,"46-55","56+"))))</f>
        <v>46-55</v>
      </c>
      <c r="S147">
        <v>31.24</v>
      </c>
      <c r="T14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47" t="s">
        <v>41</v>
      </c>
    </row>
    <row r="148" spans="1:21">
      <c r="A148" t="s">
        <v>378</v>
      </c>
      <c r="B148" t="s">
        <v>379</v>
      </c>
      <c r="C148" s="1" t="s">
        <v>22</v>
      </c>
      <c r="D148" t="str">
        <f>IF((LEFT(mtn_tbl[[#This Row],[Date of Purchase]],1)="1"),"January",IF((LEFT(mtn_tbl[[#This Row],[Date of Purchase]],1)="2"),"February","March"))</f>
        <v>January</v>
      </c>
      <c r="E148">
        <v>54</v>
      </c>
      <c r="F148" t="s">
        <v>108</v>
      </c>
      <c r="G148" t="s">
        <v>24</v>
      </c>
      <c r="H148" t="s">
        <v>25</v>
      </c>
      <c r="I148">
        <v>2</v>
      </c>
      <c r="J148" t="s">
        <v>26</v>
      </c>
      <c r="K148">
        <v>24</v>
      </c>
      <c r="L148" t="s">
        <v>27</v>
      </c>
      <c r="M148" t="s">
        <v>28</v>
      </c>
      <c r="N148" t="s">
        <v>29</v>
      </c>
      <c r="O148">
        <v>17</v>
      </c>
      <c r="P148">
        <v>595000</v>
      </c>
      <c r="Q148" t="s">
        <v>381</v>
      </c>
      <c r="R148" t="str">
        <f>IF(mtn_tbl[[#This Row],[Age]]&lt;=25,"18-25",IF(mtn_tbl[[#This Row],[Age]]&lt;=35,"26-35",IF(mtn_tbl[[#This Row],[Age]]&lt;=45,"36-45",IF(mtn_tbl[[#This Row],[Age]]&lt;=55,"46-55","56+"))))</f>
        <v>46-55</v>
      </c>
      <c r="S148">
        <v>146.62</v>
      </c>
      <c r="T1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48" t="s">
        <v>41</v>
      </c>
    </row>
    <row r="149" spans="1:21">
      <c r="A149" t="s">
        <v>382</v>
      </c>
      <c r="B149" t="s">
        <v>383</v>
      </c>
      <c r="C149" s="1" t="s">
        <v>22</v>
      </c>
      <c r="D149" t="str">
        <f>IF((LEFT(mtn_tbl[[#This Row],[Date of Purchase]],1)="1"),"January",IF((LEFT(mtn_tbl[[#This Row],[Date of Purchase]],1)="2"),"February","March"))</f>
        <v>January</v>
      </c>
      <c r="E149">
        <v>50</v>
      </c>
      <c r="F149" t="s">
        <v>135</v>
      </c>
      <c r="G149" t="s">
        <v>44</v>
      </c>
      <c r="H149" t="s">
        <v>25</v>
      </c>
      <c r="I149">
        <v>1</v>
      </c>
      <c r="J149" t="s">
        <v>164</v>
      </c>
      <c r="K149">
        <v>18</v>
      </c>
      <c r="L149" t="s">
        <v>165</v>
      </c>
      <c r="M149" t="s">
        <v>166</v>
      </c>
      <c r="N149" t="s">
        <v>167</v>
      </c>
      <c r="O149">
        <v>5</v>
      </c>
      <c r="P149">
        <v>120000</v>
      </c>
      <c r="Q149" t="s">
        <v>200</v>
      </c>
      <c r="R149" t="str">
        <f>IF(mtn_tbl[[#This Row],[Age]]&lt;=25,"18-25",IF(mtn_tbl[[#This Row],[Age]]&lt;=35,"26-35",IF(mtn_tbl[[#This Row],[Age]]&lt;=45,"36-45",IF(mtn_tbl[[#This Row],[Age]]&lt;=55,"46-55","56+"))))</f>
        <v>46-55</v>
      </c>
      <c r="S149">
        <v>64.040000000000006</v>
      </c>
      <c r="T14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49" t="s">
        <v>41</v>
      </c>
    </row>
    <row r="150" spans="1:21">
      <c r="A150" t="s">
        <v>382</v>
      </c>
      <c r="B150" t="s">
        <v>383</v>
      </c>
      <c r="C150" s="1" t="s">
        <v>22</v>
      </c>
      <c r="D150" t="str">
        <f>IF((LEFT(mtn_tbl[[#This Row],[Date of Purchase]],1)="1"),"January",IF((LEFT(mtn_tbl[[#This Row],[Date of Purchase]],1)="2"),"February","March"))</f>
        <v>January</v>
      </c>
      <c r="E150">
        <v>50</v>
      </c>
      <c r="F150" t="s">
        <v>135</v>
      </c>
      <c r="G150" t="s">
        <v>62</v>
      </c>
      <c r="H150" t="s">
        <v>25</v>
      </c>
      <c r="I150">
        <v>1</v>
      </c>
      <c r="J150" t="s">
        <v>164</v>
      </c>
      <c r="K150">
        <v>18</v>
      </c>
      <c r="L150" t="s">
        <v>156</v>
      </c>
      <c r="M150" t="s">
        <v>157</v>
      </c>
      <c r="N150" t="s">
        <v>158</v>
      </c>
      <c r="O150">
        <v>6</v>
      </c>
      <c r="P150">
        <v>3000</v>
      </c>
      <c r="Q150" t="s">
        <v>293</v>
      </c>
      <c r="R150" t="str">
        <f>IF(mtn_tbl[[#This Row],[Age]]&lt;=25,"18-25",IF(mtn_tbl[[#This Row],[Age]]&lt;=35,"26-35",IF(mtn_tbl[[#This Row],[Age]]&lt;=45,"36-45",IF(mtn_tbl[[#This Row],[Age]]&lt;=55,"46-55","56+"))))</f>
        <v>46-55</v>
      </c>
      <c r="S150">
        <v>115.03</v>
      </c>
      <c r="T15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0" t="s">
        <v>41</v>
      </c>
    </row>
    <row r="151" spans="1:21">
      <c r="A151" t="s">
        <v>382</v>
      </c>
      <c r="B151" t="s">
        <v>383</v>
      </c>
      <c r="C151" s="1" t="s">
        <v>22</v>
      </c>
      <c r="D151" t="str">
        <f>IF((LEFT(mtn_tbl[[#This Row],[Date of Purchase]],1)="1"),"January",IF((LEFT(mtn_tbl[[#This Row],[Date of Purchase]],1)="2"),"February","March"))</f>
        <v>January</v>
      </c>
      <c r="E151">
        <v>50</v>
      </c>
      <c r="F151" t="s">
        <v>135</v>
      </c>
      <c r="G151" t="s">
        <v>24</v>
      </c>
      <c r="H151" t="s">
        <v>25</v>
      </c>
      <c r="I151">
        <v>1</v>
      </c>
      <c r="J151" t="s">
        <v>164</v>
      </c>
      <c r="K151">
        <v>18</v>
      </c>
      <c r="L151" t="s">
        <v>148</v>
      </c>
      <c r="M151" t="s">
        <v>149</v>
      </c>
      <c r="N151" t="s">
        <v>150</v>
      </c>
      <c r="O151">
        <v>11</v>
      </c>
      <c r="P151">
        <v>176000</v>
      </c>
      <c r="Q151" t="s">
        <v>384</v>
      </c>
      <c r="R151" t="str">
        <f>IF(mtn_tbl[[#This Row],[Age]]&lt;=25,"18-25",IF(mtn_tbl[[#This Row],[Age]]&lt;=35,"26-35",IF(mtn_tbl[[#This Row],[Age]]&lt;=45,"36-45",IF(mtn_tbl[[#This Row],[Age]]&lt;=55,"46-55","56+"))))</f>
        <v>46-55</v>
      </c>
      <c r="S151">
        <v>62.62</v>
      </c>
      <c r="T15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51" t="s">
        <v>41</v>
      </c>
    </row>
    <row r="152" spans="1:21">
      <c r="A152" t="s">
        <v>385</v>
      </c>
      <c r="B152" t="s">
        <v>386</v>
      </c>
      <c r="C152" s="1" t="s">
        <v>22</v>
      </c>
      <c r="D152" t="str">
        <f>IF((LEFT(mtn_tbl[[#This Row],[Date of Purchase]],1)="1"),"January",IF((LEFT(mtn_tbl[[#This Row],[Date of Purchase]],1)="2"),"February","March"))</f>
        <v>January</v>
      </c>
      <c r="E152">
        <v>32</v>
      </c>
      <c r="F152" t="s">
        <v>185</v>
      </c>
      <c r="G152" t="s">
        <v>62</v>
      </c>
      <c r="H152" t="s">
        <v>25</v>
      </c>
      <c r="I152">
        <v>2</v>
      </c>
      <c r="J152" t="s">
        <v>26</v>
      </c>
      <c r="K152">
        <v>5</v>
      </c>
      <c r="L152" t="s">
        <v>63</v>
      </c>
      <c r="M152" t="s">
        <v>64</v>
      </c>
      <c r="N152" t="s">
        <v>65</v>
      </c>
      <c r="O152">
        <v>14</v>
      </c>
      <c r="P152">
        <v>14000</v>
      </c>
      <c r="Q152" t="s">
        <v>387</v>
      </c>
      <c r="R152" t="str">
        <f>IF(mtn_tbl[[#This Row],[Age]]&lt;=25,"18-25",IF(mtn_tbl[[#This Row],[Age]]&lt;=35,"26-35",IF(mtn_tbl[[#This Row],[Age]]&lt;=45,"36-45",IF(mtn_tbl[[#This Row],[Age]]&lt;=55,"46-55","56+"))))</f>
        <v>26-35</v>
      </c>
      <c r="S152">
        <v>27.88</v>
      </c>
      <c r="T1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52" t="s">
        <v>41</v>
      </c>
    </row>
    <row r="153" spans="1:21">
      <c r="A153" t="s">
        <v>385</v>
      </c>
      <c r="B153" t="s">
        <v>386</v>
      </c>
      <c r="C153" s="1" t="s">
        <v>22</v>
      </c>
      <c r="D153" t="str">
        <f>IF((LEFT(mtn_tbl[[#This Row],[Date of Purchase]],1)="1"),"January",IF((LEFT(mtn_tbl[[#This Row],[Date of Purchase]],1)="2"),"February","March"))</f>
        <v>January</v>
      </c>
      <c r="E153">
        <v>32</v>
      </c>
      <c r="F153" t="s">
        <v>185</v>
      </c>
      <c r="G153" t="s">
        <v>44</v>
      </c>
      <c r="H153" t="s">
        <v>25</v>
      </c>
      <c r="I153">
        <v>2</v>
      </c>
      <c r="J153" t="s">
        <v>26</v>
      </c>
      <c r="K153">
        <v>5</v>
      </c>
      <c r="L153" t="s">
        <v>119</v>
      </c>
      <c r="M153" t="s">
        <v>120</v>
      </c>
      <c r="N153" t="s">
        <v>121</v>
      </c>
      <c r="O153">
        <v>20</v>
      </c>
      <c r="P153">
        <v>290000</v>
      </c>
      <c r="Q153" t="s">
        <v>388</v>
      </c>
      <c r="R153" t="str">
        <f>IF(mtn_tbl[[#This Row],[Age]]&lt;=25,"18-25",IF(mtn_tbl[[#This Row],[Age]]&lt;=35,"26-35",IF(mtn_tbl[[#This Row],[Age]]&lt;=45,"36-45",IF(mtn_tbl[[#This Row],[Age]]&lt;=55,"46-55","56+"))))</f>
        <v>26-35</v>
      </c>
      <c r="S153">
        <v>178.77</v>
      </c>
      <c r="T1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53" t="s">
        <v>41</v>
      </c>
    </row>
    <row r="154" spans="1:21">
      <c r="A154" t="s">
        <v>389</v>
      </c>
      <c r="B154" t="s">
        <v>390</v>
      </c>
      <c r="C154" s="1" t="s">
        <v>22</v>
      </c>
      <c r="D154" t="str">
        <f>IF((LEFT(mtn_tbl[[#This Row],[Date of Purchase]],1)="1"),"January",IF((LEFT(mtn_tbl[[#This Row],[Date of Purchase]],1)="2"),"February","March"))</f>
        <v>January</v>
      </c>
      <c r="E154">
        <v>50</v>
      </c>
      <c r="F154" t="s">
        <v>274</v>
      </c>
      <c r="G154" t="s">
        <v>44</v>
      </c>
      <c r="H154" t="s">
        <v>57</v>
      </c>
      <c r="I154">
        <v>5</v>
      </c>
      <c r="J154" t="s">
        <v>52</v>
      </c>
      <c r="K154">
        <v>3</v>
      </c>
      <c r="L154" t="s">
        <v>119</v>
      </c>
      <c r="M154" t="s">
        <v>120</v>
      </c>
      <c r="N154" t="s">
        <v>121</v>
      </c>
      <c r="O154">
        <v>3</v>
      </c>
      <c r="P154">
        <v>43500</v>
      </c>
      <c r="Q154" t="s">
        <v>391</v>
      </c>
      <c r="R154" t="str">
        <f>IF(mtn_tbl[[#This Row],[Age]]&lt;=25,"18-25",IF(mtn_tbl[[#This Row],[Age]]&lt;=35,"26-35",IF(mtn_tbl[[#This Row],[Age]]&lt;=45,"36-45",IF(mtn_tbl[[#This Row],[Age]]&lt;=55,"46-55","56+"))))</f>
        <v>46-55</v>
      </c>
      <c r="S154">
        <v>192.37</v>
      </c>
      <c r="T15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54" t="s">
        <v>41</v>
      </c>
    </row>
    <row r="155" spans="1:21">
      <c r="A155" t="s">
        <v>389</v>
      </c>
      <c r="B155" t="s">
        <v>390</v>
      </c>
      <c r="C155" s="1" t="s">
        <v>22</v>
      </c>
      <c r="D155" t="str">
        <f>IF((LEFT(mtn_tbl[[#This Row],[Date of Purchase]],1)="1"),"January",IF((LEFT(mtn_tbl[[#This Row],[Date of Purchase]],1)="2"),"February","March"))</f>
        <v>January</v>
      </c>
      <c r="E155">
        <v>50</v>
      </c>
      <c r="F155" t="s">
        <v>274</v>
      </c>
      <c r="G155" t="s">
        <v>84</v>
      </c>
      <c r="H155" t="s">
        <v>57</v>
      </c>
      <c r="I155">
        <v>5</v>
      </c>
      <c r="J155" t="s">
        <v>52</v>
      </c>
      <c r="K155">
        <v>3</v>
      </c>
      <c r="L155" t="s">
        <v>45</v>
      </c>
      <c r="M155" t="s">
        <v>46</v>
      </c>
      <c r="N155" t="s">
        <v>47</v>
      </c>
      <c r="O155">
        <v>17</v>
      </c>
      <c r="P155">
        <v>510000</v>
      </c>
      <c r="Q155" t="s">
        <v>48</v>
      </c>
      <c r="R155" t="str">
        <f>IF(mtn_tbl[[#This Row],[Age]]&lt;=25,"18-25",IF(mtn_tbl[[#This Row],[Age]]&lt;=35,"26-35",IF(mtn_tbl[[#This Row],[Age]]&lt;=45,"36-45",IF(mtn_tbl[[#This Row],[Age]]&lt;=55,"46-55","56+"))))</f>
        <v>46-55</v>
      </c>
      <c r="S155">
        <v>146.16999999999999</v>
      </c>
      <c r="T1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5" t="s">
        <v>41</v>
      </c>
    </row>
    <row r="156" spans="1:21">
      <c r="A156" t="s">
        <v>392</v>
      </c>
      <c r="B156" t="s">
        <v>393</v>
      </c>
      <c r="C156" s="1" t="s">
        <v>22</v>
      </c>
      <c r="D156" t="str">
        <f>IF((LEFT(mtn_tbl[[#This Row],[Date of Purchase]],1)="1"),"January",IF((LEFT(mtn_tbl[[#This Row],[Date of Purchase]],1)="2"),"February","March"))</f>
        <v>January</v>
      </c>
      <c r="E156">
        <v>75</v>
      </c>
      <c r="F156" t="s">
        <v>225</v>
      </c>
      <c r="G156" t="s">
        <v>44</v>
      </c>
      <c r="H156" t="s">
        <v>25</v>
      </c>
      <c r="I156">
        <v>2</v>
      </c>
      <c r="J156" t="s">
        <v>26</v>
      </c>
      <c r="K156">
        <v>34</v>
      </c>
      <c r="L156" t="s">
        <v>165</v>
      </c>
      <c r="M156" t="s">
        <v>166</v>
      </c>
      <c r="N156" t="s">
        <v>167</v>
      </c>
      <c r="O156">
        <v>11</v>
      </c>
      <c r="P156">
        <v>264000</v>
      </c>
      <c r="Q156" t="s">
        <v>380</v>
      </c>
      <c r="R156" t="str">
        <f>IF(mtn_tbl[[#This Row],[Age]]&lt;=25,"18-25",IF(mtn_tbl[[#This Row],[Age]]&lt;=35,"26-35",IF(mtn_tbl[[#This Row],[Age]]&lt;=45,"36-45",IF(mtn_tbl[[#This Row],[Age]]&lt;=55,"46-55","56+"))))</f>
        <v>56+</v>
      </c>
      <c r="S156">
        <v>11.03</v>
      </c>
      <c r="T15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56" t="s">
        <v>41</v>
      </c>
    </row>
    <row r="157" spans="1:21">
      <c r="A157" t="s">
        <v>392</v>
      </c>
      <c r="B157" t="s">
        <v>393</v>
      </c>
      <c r="C157" s="1" t="s">
        <v>22</v>
      </c>
      <c r="D157" t="str">
        <f>IF((LEFT(mtn_tbl[[#This Row],[Date of Purchase]],1)="1"),"January",IF((LEFT(mtn_tbl[[#This Row],[Date of Purchase]],1)="2"),"February","March"))</f>
        <v>January</v>
      </c>
      <c r="E157">
        <v>75</v>
      </c>
      <c r="F157" t="s">
        <v>225</v>
      </c>
      <c r="G157" t="s">
        <v>84</v>
      </c>
      <c r="H157" t="s">
        <v>25</v>
      </c>
      <c r="I157">
        <v>2</v>
      </c>
      <c r="J157" t="s">
        <v>26</v>
      </c>
      <c r="K157">
        <v>34</v>
      </c>
      <c r="L157" t="s">
        <v>100</v>
      </c>
      <c r="M157" t="s">
        <v>38</v>
      </c>
      <c r="N157" t="s">
        <v>39</v>
      </c>
      <c r="O157">
        <v>17</v>
      </c>
      <c r="P157">
        <v>153000</v>
      </c>
      <c r="Q157" t="s">
        <v>305</v>
      </c>
      <c r="R157" t="str">
        <f>IF(mtn_tbl[[#This Row],[Age]]&lt;=25,"18-25",IF(mtn_tbl[[#This Row],[Age]]&lt;=35,"26-35",IF(mtn_tbl[[#This Row],[Age]]&lt;=45,"36-45",IF(mtn_tbl[[#This Row],[Age]]&lt;=55,"46-55","56+"))))</f>
        <v>56+</v>
      </c>
      <c r="S157">
        <v>94.04</v>
      </c>
      <c r="T15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57" t="s">
        <v>41</v>
      </c>
    </row>
    <row r="158" spans="1:21">
      <c r="A158" t="s">
        <v>392</v>
      </c>
      <c r="B158" t="s">
        <v>393</v>
      </c>
      <c r="C158" s="1" t="s">
        <v>22</v>
      </c>
      <c r="D158" t="str">
        <f>IF((LEFT(mtn_tbl[[#This Row],[Date of Purchase]],1)="1"),"January",IF((LEFT(mtn_tbl[[#This Row],[Date of Purchase]],1)="2"),"February","March"))</f>
        <v>January</v>
      </c>
      <c r="E158">
        <v>75</v>
      </c>
      <c r="F158" t="s">
        <v>225</v>
      </c>
      <c r="G158" t="s">
        <v>24</v>
      </c>
      <c r="H158" t="s">
        <v>25</v>
      </c>
      <c r="I158">
        <v>2</v>
      </c>
      <c r="J158" t="s">
        <v>26</v>
      </c>
      <c r="K158">
        <v>34</v>
      </c>
      <c r="L158" t="s">
        <v>27</v>
      </c>
      <c r="M158" t="s">
        <v>28</v>
      </c>
      <c r="N158" t="s">
        <v>29</v>
      </c>
      <c r="O158">
        <v>11</v>
      </c>
      <c r="P158">
        <v>385000</v>
      </c>
      <c r="Q158" t="s">
        <v>394</v>
      </c>
      <c r="R158" t="str">
        <f>IF(mtn_tbl[[#This Row],[Age]]&lt;=25,"18-25",IF(mtn_tbl[[#This Row],[Age]]&lt;=35,"26-35",IF(mtn_tbl[[#This Row],[Age]]&lt;=45,"36-45",IF(mtn_tbl[[#This Row],[Age]]&lt;=55,"46-55","56+"))))</f>
        <v>56+</v>
      </c>
      <c r="S158">
        <v>115.01</v>
      </c>
      <c r="T1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8" t="s">
        <v>41</v>
      </c>
    </row>
    <row r="159" spans="1:21">
      <c r="A159" t="s">
        <v>395</v>
      </c>
      <c r="B159" t="s">
        <v>396</v>
      </c>
      <c r="C159" s="1" t="s">
        <v>22</v>
      </c>
      <c r="D159" t="str">
        <f>IF((LEFT(mtn_tbl[[#This Row],[Date of Purchase]],1)="1"),"January",IF((LEFT(mtn_tbl[[#This Row],[Date of Purchase]],1)="2"),"February","March"))</f>
        <v>January</v>
      </c>
      <c r="E159">
        <v>61</v>
      </c>
      <c r="F159" t="s">
        <v>302</v>
      </c>
      <c r="G159" t="s">
        <v>84</v>
      </c>
      <c r="H159" t="s">
        <v>57</v>
      </c>
      <c r="I159">
        <v>5</v>
      </c>
      <c r="J159" t="s">
        <v>52</v>
      </c>
      <c r="K159">
        <v>11</v>
      </c>
      <c r="L159" t="s">
        <v>45</v>
      </c>
      <c r="M159" t="s">
        <v>46</v>
      </c>
      <c r="N159" t="s">
        <v>47</v>
      </c>
      <c r="O159">
        <v>10</v>
      </c>
      <c r="P159">
        <v>300000</v>
      </c>
      <c r="Q159" t="s">
        <v>53</v>
      </c>
      <c r="R159" t="str">
        <f>IF(mtn_tbl[[#This Row],[Age]]&lt;=25,"18-25",IF(mtn_tbl[[#This Row],[Age]]&lt;=35,"26-35",IF(mtn_tbl[[#This Row],[Age]]&lt;=45,"36-45",IF(mtn_tbl[[#This Row],[Age]]&lt;=55,"46-55","56+"))))</f>
        <v>56+</v>
      </c>
      <c r="S159">
        <v>114.79</v>
      </c>
      <c r="T1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9" t="s">
        <v>41</v>
      </c>
    </row>
    <row r="160" spans="1:21">
      <c r="A160" t="s">
        <v>395</v>
      </c>
      <c r="B160" t="s">
        <v>396</v>
      </c>
      <c r="C160" s="1" t="s">
        <v>22</v>
      </c>
      <c r="D160" t="str">
        <f>IF((LEFT(mtn_tbl[[#This Row],[Date of Purchase]],1)="1"),"January",IF((LEFT(mtn_tbl[[#This Row],[Date of Purchase]],1)="2"),"February","March"))</f>
        <v>January</v>
      </c>
      <c r="E160">
        <v>61</v>
      </c>
      <c r="F160" t="s">
        <v>302</v>
      </c>
      <c r="G160" t="s">
        <v>44</v>
      </c>
      <c r="H160" t="s">
        <v>57</v>
      </c>
      <c r="I160">
        <v>5</v>
      </c>
      <c r="J160" t="s">
        <v>52</v>
      </c>
      <c r="K160">
        <v>11</v>
      </c>
      <c r="L160" t="s">
        <v>165</v>
      </c>
      <c r="M160" t="s">
        <v>166</v>
      </c>
      <c r="N160" t="s">
        <v>167</v>
      </c>
      <c r="O160">
        <v>16</v>
      </c>
      <c r="P160">
        <v>384000</v>
      </c>
      <c r="Q160" t="s">
        <v>397</v>
      </c>
      <c r="R160" t="str">
        <f>IF(mtn_tbl[[#This Row],[Age]]&lt;=25,"18-25",IF(mtn_tbl[[#This Row],[Age]]&lt;=35,"26-35",IF(mtn_tbl[[#This Row],[Age]]&lt;=45,"36-45",IF(mtn_tbl[[#This Row],[Age]]&lt;=55,"46-55","56+"))))</f>
        <v>56+</v>
      </c>
      <c r="S160">
        <v>5.95</v>
      </c>
      <c r="T1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60" t="s">
        <v>41</v>
      </c>
    </row>
    <row r="161" spans="1:22">
      <c r="A161" t="s">
        <v>395</v>
      </c>
      <c r="B161" t="s">
        <v>396</v>
      </c>
      <c r="C161" s="1" t="s">
        <v>22</v>
      </c>
      <c r="D161" t="str">
        <f>IF((LEFT(mtn_tbl[[#This Row],[Date of Purchase]],1)="1"),"January",IF((LEFT(mtn_tbl[[#This Row],[Date of Purchase]],1)="2"),"February","March"))</f>
        <v>January</v>
      </c>
      <c r="E161">
        <v>61</v>
      </c>
      <c r="F161" t="s">
        <v>302</v>
      </c>
      <c r="G161" t="s">
        <v>24</v>
      </c>
      <c r="H161" t="s">
        <v>57</v>
      </c>
      <c r="I161">
        <v>5</v>
      </c>
      <c r="J161" t="s">
        <v>52</v>
      </c>
      <c r="K161">
        <v>11</v>
      </c>
      <c r="L161" t="s">
        <v>148</v>
      </c>
      <c r="M161" t="s">
        <v>149</v>
      </c>
      <c r="N161" t="s">
        <v>150</v>
      </c>
      <c r="O161">
        <v>3</v>
      </c>
      <c r="P161">
        <v>48000</v>
      </c>
      <c r="Q161" t="s">
        <v>226</v>
      </c>
      <c r="R161" t="str">
        <f>IF(mtn_tbl[[#This Row],[Age]]&lt;=25,"18-25",IF(mtn_tbl[[#This Row],[Age]]&lt;=35,"26-35",IF(mtn_tbl[[#This Row],[Age]]&lt;=45,"36-45",IF(mtn_tbl[[#This Row],[Age]]&lt;=55,"46-55","56+"))))</f>
        <v>56+</v>
      </c>
      <c r="S161">
        <v>25.8</v>
      </c>
      <c r="T16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61" t="s">
        <v>41</v>
      </c>
    </row>
    <row r="162" spans="1:22">
      <c r="A162" t="s">
        <v>398</v>
      </c>
      <c r="B162" t="s">
        <v>399</v>
      </c>
      <c r="C162" s="1" t="s">
        <v>22</v>
      </c>
      <c r="D162" t="str">
        <f>IF((LEFT(mtn_tbl[[#This Row],[Date of Purchase]],1)="1"),"January",IF((LEFT(mtn_tbl[[#This Row],[Date of Purchase]],1)="2"),"February","March"))</f>
        <v>January</v>
      </c>
      <c r="E162">
        <v>73</v>
      </c>
      <c r="F162" t="s">
        <v>376</v>
      </c>
      <c r="G162" t="s">
        <v>84</v>
      </c>
      <c r="H162" t="s">
        <v>57</v>
      </c>
      <c r="I162">
        <v>1</v>
      </c>
      <c r="J162" t="s">
        <v>164</v>
      </c>
      <c r="K162">
        <v>34</v>
      </c>
      <c r="L162" t="s">
        <v>85</v>
      </c>
      <c r="M162" t="s">
        <v>86</v>
      </c>
      <c r="N162" t="s">
        <v>87</v>
      </c>
      <c r="O162">
        <v>4</v>
      </c>
      <c r="P162">
        <v>100000</v>
      </c>
      <c r="Q162" t="s">
        <v>215</v>
      </c>
      <c r="R162" t="str">
        <f>IF(mtn_tbl[[#This Row],[Age]]&lt;=25,"18-25",IF(mtn_tbl[[#This Row],[Age]]&lt;=35,"26-35",IF(mtn_tbl[[#This Row],[Age]]&lt;=45,"36-45",IF(mtn_tbl[[#This Row],[Age]]&lt;=55,"46-55","56+"))))</f>
        <v>56+</v>
      </c>
      <c r="S162">
        <v>54.43</v>
      </c>
      <c r="T16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62" t="s">
        <v>41</v>
      </c>
    </row>
    <row r="163" spans="1:22">
      <c r="A163" t="s">
        <v>398</v>
      </c>
      <c r="B163" t="s">
        <v>399</v>
      </c>
      <c r="C163" s="1" t="s">
        <v>22</v>
      </c>
      <c r="D163" t="str">
        <f>IF((LEFT(mtn_tbl[[#This Row],[Date of Purchase]],1)="1"),"January",IF((LEFT(mtn_tbl[[#This Row],[Date of Purchase]],1)="2"),"February","March"))</f>
        <v>January</v>
      </c>
      <c r="E163">
        <v>73</v>
      </c>
      <c r="F163" t="s">
        <v>376</v>
      </c>
      <c r="G163" t="s">
        <v>24</v>
      </c>
      <c r="H163" t="s">
        <v>57</v>
      </c>
      <c r="I163">
        <v>1</v>
      </c>
      <c r="J163" t="s">
        <v>164</v>
      </c>
      <c r="K163">
        <v>34</v>
      </c>
      <c r="L163" t="s">
        <v>37</v>
      </c>
      <c r="M163" t="s">
        <v>38</v>
      </c>
      <c r="N163" t="s">
        <v>39</v>
      </c>
      <c r="O163">
        <v>13</v>
      </c>
      <c r="P163">
        <v>117000</v>
      </c>
      <c r="Q163" t="s">
        <v>102</v>
      </c>
      <c r="R163" t="str">
        <f>IF(mtn_tbl[[#This Row],[Age]]&lt;=25,"18-25",IF(mtn_tbl[[#This Row],[Age]]&lt;=35,"26-35",IF(mtn_tbl[[#This Row],[Age]]&lt;=45,"36-45",IF(mtn_tbl[[#This Row],[Age]]&lt;=55,"46-55","56+"))))</f>
        <v>56+</v>
      </c>
      <c r="S163">
        <v>131.04</v>
      </c>
      <c r="T1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63" t="s">
        <v>41</v>
      </c>
    </row>
    <row r="164" spans="1:22">
      <c r="A164" t="s">
        <v>398</v>
      </c>
      <c r="B164" t="s">
        <v>399</v>
      </c>
      <c r="C164" s="1" t="s">
        <v>22</v>
      </c>
      <c r="D164" t="str">
        <f>IF((LEFT(mtn_tbl[[#This Row],[Date of Purchase]],1)="1"),"January",IF((LEFT(mtn_tbl[[#This Row],[Date of Purchase]],1)="2"),"February","March"))</f>
        <v>January</v>
      </c>
      <c r="E164">
        <v>73</v>
      </c>
      <c r="F164" t="s">
        <v>376</v>
      </c>
      <c r="G164" t="s">
        <v>62</v>
      </c>
      <c r="H164" t="s">
        <v>57</v>
      </c>
      <c r="I164">
        <v>1</v>
      </c>
      <c r="J164" t="s">
        <v>164</v>
      </c>
      <c r="K164">
        <v>34</v>
      </c>
      <c r="L164" t="s">
        <v>115</v>
      </c>
      <c r="M164" t="s">
        <v>116</v>
      </c>
      <c r="N164" t="s">
        <v>117</v>
      </c>
      <c r="O164">
        <v>8</v>
      </c>
      <c r="P164">
        <v>44000</v>
      </c>
      <c r="Q164" t="s">
        <v>400</v>
      </c>
      <c r="R164" t="str">
        <f>IF(mtn_tbl[[#This Row],[Age]]&lt;=25,"18-25",IF(mtn_tbl[[#This Row],[Age]]&lt;=35,"26-35",IF(mtn_tbl[[#This Row],[Age]]&lt;=45,"36-45",IF(mtn_tbl[[#This Row],[Age]]&lt;=55,"46-55","56+"))))</f>
        <v>56+</v>
      </c>
      <c r="S164">
        <v>154.74</v>
      </c>
      <c r="T1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4" t="s">
        <v>41</v>
      </c>
    </row>
    <row r="165" spans="1:22">
      <c r="A165" t="s">
        <v>401</v>
      </c>
      <c r="B165" t="s">
        <v>402</v>
      </c>
      <c r="C165" s="1" t="s">
        <v>22</v>
      </c>
      <c r="D165" t="str">
        <f>IF((LEFT(mtn_tbl[[#This Row],[Date of Purchase]],1)="1"),"January",IF((LEFT(mtn_tbl[[#This Row],[Date of Purchase]],1)="2"),"February","March"))</f>
        <v>January</v>
      </c>
      <c r="E165">
        <v>59</v>
      </c>
      <c r="F165" t="s">
        <v>108</v>
      </c>
      <c r="G165" t="s">
        <v>62</v>
      </c>
      <c r="H165" t="s">
        <v>57</v>
      </c>
      <c r="I165">
        <v>1</v>
      </c>
      <c r="J165" t="s">
        <v>164</v>
      </c>
      <c r="K165">
        <v>36</v>
      </c>
      <c r="L165" t="s">
        <v>63</v>
      </c>
      <c r="M165" t="s">
        <v>64</v>
      </c>
      <c r="N165" t="s">
        <v>65</v>
      </c>
      <c r="O165">
        <v>15</v>
      </c>
      <c r="P165">
        <v>15000</v>
      </c>
      <c r="Q165" t="s">
        <v>306</v>
      </c>
      <c r="R165" t="str">
        <f>IF(mtn_tbl[[#This Row],[Age]]&lt;=25,"18-25",IF(mtn_tbl[[#This Row],[Age]]&lt;=35,"26-35",IF(mtn_tbl[[#This Row],[Age]]&lt;=45,"36-45",IF(mtn_tbl[[#This Row],[Age]]&lt;=55,"46-55","56+"))))</f>
        <v>56+</v>
      </c>
      <c r="S165">
        <v>105.29</v>
      </c>
      <c r="T16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65" t="s">
        <v>41</v>
      </c>
    </row>
    <row r="166" spans="1:22">
      <c r="A166" t="s">
        <v>403</v>
      </c>
      <c r="B166" t="s">
        <v>404</v>
      </c>
      <c r="C166" s="1" t="s">
        <v>22</v>
      </c>
      <c r="D166" t="str">
        <f>IF((LEFT(mtn_tbl[[#This Row],[Date of Purchase]],1)="1"),"January",IF((LEFT(mtn_tbl[[#This Row],[Date of Purchase]],1)="2"),"February","March"))</f>
        <v>January</v>
      </c>
      <c r="E166">
        <v>44</v>
      </c>
      <c r="F166" t="s">
        <v>302</v>
      </c>
      <c r="G166" t="s">
        <v>24</v>
      </c>
      <c r="H166" t="s">
        <v>57</v>
      </c>
      <c r="I166">
        <v>1</v>
      </c>
      <c r="J166" t="s">
        <v>164</v>
      </c>
      <c r="K166">
        <v>13</v>
      </c>
      <c r="L166" t="s">
        <v>148</v>
      </c>
      <c r="M166" t="s">
        <v>149</v>
      </c>
      <c r="N166" t="s">
        <v>150</v>
      </c>
      <c r="O166">
        <v>4</v>
      </c>
      <c r="P166">
        <v>64000</v>
      </c>
      <c r="Q166" t="s">
        <v>251</v>
      </c>
      <c r="R166" t="str">
        <f>IF(mtn_tbl[[#This Row],[Age]]&lt;=25,"18-25",IF(mtn_tbl[[#This Row],[Age]]&lt;=35,"26-35",IF(mtn_tbl[[#This Row],[Age]]&lt;=45,"36-45",IF(mtn_tbl[[#This Row],[Age]]&lt;=55,"46-55","56+"))))</f>
        <v>36-45</v>
      </c>
      <c r="S166">
        <v>141.76</v>
      </c>
      <c r="T16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66" t="s">
        <v>41</v>
      </c>
    </row>
    <row r="167" spans="1:22">
      <c r="A167" t="s">
        <v>405</v>
      </c>
      <c r="B167" t="s">
        <v>406</v>
      </c>
      <c r="C167" s="1" t="s">
        <v>22</v>
      </c>
      <c r="D167" t="str">
        <f>IF((LEFT(mtn_tbl[[#This Row],[Date of Purchase]],1)="1"),"January",IF((LEFT(mtn_tbl[[#This Row],[Date of Purchase]],1)="2"),"February","March"))</f>
        <v>January</v>
      </c>
      <c r="E167">
        <v>32</v>
      </c>
      <c r="F167" t="s">
        <v>376</v>
      </c>
      <c r="G167" t="s">
        <v>44</v>
      </c>
      <c r="H167" t="s">
        <v>25</v>
      </c>
      <c r="I167">
        <v>2</v>
      </c>
      <c r="J167" t="s">
        <v>26</v>
      </c>
      <c r="K167">
        <v>58</v>
      </c>
      <c r="L167" t="s">
        <v>45</v>
      </c>
      <c r="M167" t="s">
        <v>46</v>
      </c>
      <c r="N167" t="s">
        <v>47</v>
      </c>
      <c r="O167">
        <v>11</v>
      </c>
      <c r="P167">
        <v>330000</v>
      </c>
      <c r="Q167" t="s">
        <v>373</v>
      </c>
      <c r="R167" t="str">
        <f>IF(mtn_tbl[[#This Row],[Age]]&lt;=25,"18-25",IF(mtn_tbl[[#This Row],[Age]]&lt;=35,"26-35",IF(mtn_tbl[[#This Row],[Age]]&lt;=45,"36-45",IF(mtn_tbl[[#This Row],[Age]]&lt;=55,"46-55","56+"))))</f>
        <v>26-35</v>
      </c>
      <c r="S167">
        <v>153.99</v>
      </c>
      <c r="T16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7" t="s">
        <v>31</v>
      </c>
      <c r="V167" t="s">
        <v>101</v>
      </c>
    </row>
    <row r="168" spans="1:22">
      <c r="A168" t="s">
        <v>405</v>
      </c>
      <c r="B168" t="s">
        <v>406</v>
      </c>
      <c r="C168" s="1" t="s">
        <v>22</v>
      </c>
      <c r="D168" t="str">
        <f>IF((LEFT(mtn_tbl[[#This Row],[Date of Purchase]],1)="1"),"January",IF((LEFT(mtn_tbl[[#This Row],[Date of Purchase]],1)="2"),"February","March"))</f>
        <v>January</v>
      </c>
      <c r="E168">
        <v>32</v>
      </c>
      <c r="F168" t="s">
        <v>376</v>
      </c>
      <c r="G168" t="s">
        <v>84</v>
      </c>
      <c r="H168" t="s">
        <v>25</v>
      </c>
      <c r="I168">
        <v>2</v>
      </c>
      <c r="J168" t="s">
        <v>26</v>
      </c>
      <c r="K168">
        <v>58</v>
      </c>
      <c r="L168" t="s">
        <v>165</v>
      </c>
      <c r="M168" t="s">
        <v>166</v>
      </c>
      <c r="N168" t="s">
        <v>167</v>
      </c>
      <c r="O168">
        <v>3</v>
      </c>
      <c r="P168">
        <v>72000</v>
      </c>
      <c r="Q168" t="s">
        <v>132</v>
      </c>
      <c r="R168" t="str">
        <f>IF(mtn_tbl[[#This Row],[Age]]&lt;=25,"18-25",IF(mtn_tbl[[#This Row],[Age]]&lt;=35,"26-35",IF(mtn_tbl[[#This Row],[Age]]&lt;=45,"36-45",IF(mtn_tbl[[#This Row],[Age]]&lt;=55,"46-55","56+"))))</f>
        <v>26-35</v>
      </c>
      <c r="S168">
        <v>32.81</v>
      </c>
      <c r="T1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68" t="s">
        <v>31</v>
      </c>
      <c r="V168" t="s">
        <v>101</v>
      </c>
    </row>
    <row r="169" spans="1:22">
      <c r="A169" t="s">
        <v>405</v>
      </c>
      <c r="B169" t="s">
        <v>406</v>
      </c>
      <c r="C169" s="1" t="s">
        <v>22</v>
      </c>
      <c r="D169" t="str">
        <f>IF((LEFT(mtn_tbl[[#This Row],[Date of Purchase]],1)="1"),"January",IF((LEFT(mtn_tbl[[#This Row],[Date of Purchase]],1)="2"),"February","March"))</f>
        <v>January</v>
      </c>
      <c r="E169">
        <v>32</v>
      </c>
      <c r="F169" t="s">
        <v>376</v>
      </c>
      <c r="G169" t="s">
        <v>24</v>
      </c>
      <c r="H169" t="s">
        <v>25</v>
      </c>
      <c r="I169">
        <v>2</v>
      </c>
      <c r="J169" t="s">
        <v>26</v>
      </c>
      <c r="K169">
        <v>58</v>
      </c>
      <c r="L169" t="s">
        <v>37</v>
      </c>
      <c r="M169" t="s">
        <v>38</v>
      </c>
      <c r="N169" t="s">
        <v>39</v>
      </c>
      <c r="O169">
        <v>13</v>
      </c>
      <c r="P169">
        <v>117000</v>
      </c>
      <c r="Q169" t="s">
        <v>102</v>
      </c>
      <c r="R169" t="str">
        <f>IF(mtn_tbl[[#This Row],[Age]]&lt;=25,"18-25",IF(mtn_tbl[[#This Row],[Age]]&lt;=35,"26-35",IF(mtn_tbl[[#This Row],[Age]]&lt;=45,"36-45",IF(mtn_tbl[[#This Row],[Age]]&lt;=55,"46-55","56+"))))</f>
        <v>26-35</v>
      </c>
      <c r="S169">
        <v>155.53</v>
      </c>
      <c r="T16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9" t="s">
        <v>31</v>
      </c>
      <c r="V169" t="s">
        <v>101</v>
      </c>
    </row>
    <row r="170" spans="1:22">
      <c r="A170" t="s">
        <v>407</v>
      </c>
      <c r="B170" t="s">
        <v>408</v>
      </c>
      <c r="C170" s="1" t="s">
        <v>22</v>
      </c>
      <c r="D170" t="str">
        <f>IF((LEFT(mtn_tbl[[#This Row],[Date of Purchase]],1)="1"),"January",IF((LEFT(mtn_tbl[[#This Row],[Date of Purchase]],1)="2"),"February","March"))</f>
        <v>January</v>
      </c>
      <c r="E170">
        <v>29</v>
      </c>
      <c r="F170" t="s">
        <v>140</v>
      </c>
      <c r="G170" t="s">
        <v>62</v>
      </c>
      <c r="H170" t="s">
        <v>57</v>
      </c>
      <c r="I170">
        <v>1</v>
      </c>
      <c r="J170" t="s">
        <v>164</v>
      </c>
      <c r="K170">
        <v>7</v>
      </c>
      <c r="L170" t="s">
        <v>115</v>
      </c>
      <c r="M170" t="s">
        <v>116</v>
      </c>
      <c r="N170" t="s">
        <v>117</v>
      </c>
      <c r="O170">
        <v>1</v>
      </c>
      <c r="P170">
        <v>5500</v>
      </c>
      <c r="Q170" t="s">
        <v>118</v>
      </c>
      <c r="R170" t="str">
        <f>IF(mtn_tbl[[#This Row],[Age]]&lt;=25,"18-25",IF(mtn_tbl[[#This Row],[Age]]&lt;=35,"26-35",IF(mtn_tbl[[#This Row],[Age]]&lt;=45,"36-45",IF(mtn_tbl[[#This Row],[Age]]&lt;=55,"46-55","56+"))))</f>
        <v>26-35</v>
      </c>
      <c r="S170">
        <v>30.2</v>
      </c>
      <c r="T17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70" t="s">
        <v>31</v>
      </c>
      <c r="V170" t="s">
        <v>275</v>
      </c>
    </row>
    <row r="171" spans="1:22">
      <c r="A171" t="s">
        <v>407</v>
      </c>
      <c r="B171" t="s">
        <v>408</v>
      </c>
      <c r="C171" s="1" t="s">
        <v>22</v>
      </c>
      <c r="D171" t="str">
        <f>IF((LEFT(mtn_tbl[[#This Row],[Date of Purchase]],1)="1"),"January",IF((LEFT(mtn_tbl[[#This Row],[Date of Purchase]],1)="2"),"February","March"))</f>
        <v>January</v>
      </c>
      <c r="E171">
        <v>29</v>
      </c>
      <c r="F171" t="s">
        <v>140</v>
      </c>
      <c r="G171" t="s">
        <v>44</v>
      </c>
      <c r="H171" t="s">
        <v>57</v>
      </c>
      <c r="I171">
        <v>1</v>
      </c>
      <c r="J171" t="s">
        <v>164</v>
      </c>
      <c r="K171">
        <v>7</v>
      </c>
      <c r="L171" t="s">
        <v>100</v>
      </c>
      <c r="M171" t="s">
        <v>38</v>
      </c>
      <c r="N171" t="s">
        <v>39</v>
      </c>
      <c r="O171">
        <v>9</v>
      </c>
      <c r="P171">
        <v>81000</v>
      </c>
      <c r="Q171" t="s">
        <v>265</v>
      </c>
      <c r="R171" t="str">
        <f>IF(mtn_tbl[[#This Row],[Age]]&lt;=25,"18-25",IF(mtn_tbl[[#This Row],[Age]]&lt;=35,"26-35",IF(mtn_tbl[[#This Row],[Age]]&lt;=45,"36-45",IF(mtn_tbl[[#This Row],[Age]]&lt;=55,"46-55","56+"))))</f>
        <v>26-35</v>
      </c>
      <c r="S171">
        <v>133.09</v>
      </c>
      <c r="T17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71" t="s">
        <v>31</v>
      </c>
      <c r="V171" t="s">
        <v>275</v>
      </c>
    </row>
    <row r="172" spans="1:22">
      <c r="A172" t="s">
        <v>409</v>
      </c>
      <c r="B172" t="s">
        <v>410</v>
      </c>
      <c r="C172" s="1" t="s">
        <v>22</v>
      </c>
      <c r="D172" t="str">
        <f>IF((LEFT(mtn_tbl[[#This Row],[Date of Purchase]],1)="1"),"January",IF((LEFT(mtn_tbl[[#This Row],[Date of Purchase]],1)="2"),"February","March"))</f>
        <v>January</v>
      </c>
      <c r="E172">
        <v>79</v>
      </c>
      <c r="F172" t="s">
        <v>411</v>
      </c>
      <c r="G172" t="s">
        <v>44</v>
      </c>
      <c r="H172" t="s">
        <v>57</v>
      </c>
      <c r="I172">
        <v>3</v>
      </c>
      <c r="J172" t="s">
        <v>36</v>
      </c>
      <c r="K172">
        <v>2</v>
      </c>
      <c r="L172" t="s">
        <v>80</v>
      </c>
      <c r="M172" t="s">
        <v>81</v>
      </c>
      <c r="N172" t="s">
        <v>82</v>
      </c>
      <c r="O172">
        <v>17</v>
      </c>
      <c r="P172">
        <v>340000</v>
      </c>
      <c r="Q172" t="s">
        <v>412</v>
      </c>
      <c r="R172" t="str">
        <f>IF(mtn_tbl[[#This Row],[Age]]&lt;=25,"18-25",IF(mtn_tbl[[#This Row],[Age]]&lt;=35,"26-35",IF(mtn_tbl[[#This Row],[Age]]&lt;=45,"36-45",IF(mtn_tbl[[#This Row],[Age]]&lt;=55,"46-55","56+"))))</f>
        <v>56+</v>
      </c>
      <c r="S172">
        <v>161.52000000000001</v>
      </c>
      <c r="T17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2" t="s">
        <v>31</v>
      </c>
      <c r="V172" t="s">
        <v>182</v>
      </c>
    </row>
    <row r="173" spans="1:22">
      <c r="A173" t="s">
        <v>409</v>
      </c>
      <c r="B173" t="s">
        <v>410</v>
      </c>
      <c r="C173" s="1" t="s">
        <v>22</v>
      </c>
      <c r="D173" t="str">
        <f>IF((LEFT(mtn_tbl[[#This Row],[Date of Purchase]],1)="1"),"January",IF((LEFT(mtn_tbl[[#This Row],[Date of Purchase]],1)="2"),"February","March"))</f>
        <v>January</v>
      </c>
      <c r="E173">
        <v>79</v>
      </c>
      <c r="F173" t="s">
        <v>411</v>
      </c>
      <c r="G173" t="s">
        <v>24</v>
      </c>
      <c r="H173" t="s">
        <v>57</v>
      </c>
      <c r="I173">
        <v>3</v>
      </c>
      <c r="J173" t="s">
        <v>36</v>
      </c>
      <c r="K173">
        <v>2</v>
      </c>
      <c r="L173" t="s">
        <v>27</v>
      </c>
      <c r="M173" t="s">
        <v>28</v>
      </c>
      <c r="N173" t="s">
        <v>29</v>
      </c>
      <c r="O173">
        <v>18</v>
      </c>
      <c r="P173">
        <v>630000</v>
      </c>
      <c r="Q173" t="s">
        <v>413</v>
      </c>
      <c r="R173" t="str">
        <f>IF(mtn_tbl[[#This Row],[Age]]&lt;=25,"18-25",IF(mtn_tbl[[#This Row],[Age]]&lt;=35,"26-35",IF(mtn_tbl[[#This Row],[Age]]&lt;=45,"36-45",IF(mtn_tbl[[#This Row],[Age]]&lt;=55,"46-55","56+"))))</f>
        <v>56+</v>
      </c>
      <c r="S173">
        <v>188.05</v>
      </c>
      <c r="T1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3" t="s">
        <v>31</v>
      </c>
      <c r="V173" t="s">
        <v>182</v>
      </c>
    </row>
    <row r="174" spans="1:22">
      <c r="A174" t="s">
        <v>409</v>
      </c>
      <c r="B174" t="s">
        <v>410</v>
      </c>
      <c r="C174" s="1" t="s">
        <v>22</v>
      </c>
      <c r="D174" t="str">
        <f>IF((LEFT(mtn_tbl[[#This Row],[Date of Purchase]],1)="1"),"January",IF((LEFT(mtn_tbl[[#This Row],[Date of Purchase]],1)="2"),"February","March"))</f>
        <v>January</v>
      </c>
      <c r="E174">
        <v>79</v>
      </c>
      <c r="F174" t="s">
        <v>411</v>
      </c>
      <c r="G174" t="s">
        <v>62</v>
      </c>
      <c r="H174" t="s">
        <v>57</v>
      </c>
      <c r="I174">
        <v>3</v>
      </c>
      <c r="J174" t="s">
        <v>36</v>
      </c>
      <c r="K174">
        <v>2</v>
      </c>
      <c r="L174" t="s">
        <v>208</v>
      </c>
      <c r="M174" t="s">
        <v>209</v>
      </c>
      <c r="N174" t="s">
        <v>210</v>
      </c>
      <c r="O174">
        <v>8</v>
      </c>
      <c r="P174">
        <v>4800</v>
      </c>
      <c r="Q174" t="s">
        <v>414</v>
      </c>
      <c r="R174" t="str">
        <f>IF(mtn_tbl[[#This Row],[Age]]&lt;=25,"18-25",IF(mtn_tbl[[#This Row],[Age]]&lt;=35,"26-35",IF(mtn_tbl[[#This Row],[Age]]&lt;=45,"36-45",IF(mtn_tbl[[#This Row],[Age]]&lt;=55,"46-55","56+"))))</f>
        <v>56+</v>
      </c>
      <c r="S174">
        <v>148.34</v>
      </c>
      <c r="T1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74" t="s">
        <v>31</v>
      </c>
      <c r="V174" t="s">
        <v>182</v>
      </c>
    </row>
    <row r="175" spans="1:22">
      <c r="A175" t="s">
        <v>415</v>
      </c>
      <c r="B175" t="s">
        <v>416</v>
      </c>
      <c r="C175" s="1" t="s">
        <v>22</v>
      </c>
      <c r="D175" t="str">
        <f>IF((LEFT(mtn_tbl[[#This Row],[Date of Purchase]],1)="1"),"January",IF((LEFT(mtn_tbl[[#This Row],[Date of Purchase]],1)="2"),"February","March"))</f>
        <v>January</v>
      </c>
      <c r="E175">
        <v>20</v>
      </c>
      <c r="F175" t="s">
        <v>135</v>
      </c>
      <c r="G175" t="s">
        <v>44</v>
      </c>
      <c r="H175" t="s">
        <v>57</v>
      </c>
      <c r="I175">
        <v>4</v>
      </c>
      <c r="J175" t="s">
        <v>70</v>
      </c>
      <c r="K175">
        <v>42</v>
      </c>
      <c r="L175" t="s">
        <v>100</v>
      </c>
      <c r="M175" t="s">
        <v>38</v>
      </c>
      <c r="N175" t="s">
        <v>39</v>
      </c>
      <c r="O175">
        <v>2</v>
      </c>
      <c r="P175">
        <v>18000</v>
      </c>
      <c r="Q175" t="s">
        <v>66</v>
      </c>
      <c r="R175" t="str">
        <f>IF(mtn_tbl[[#This Row],[Age]]&lt;=25,"18-25",IF(mtn_tbl[[#This Row],[Age]]&lt;=35,"26-35",IF(mtn_tbl[[#This Row],[Age]]&lt;=45,"36-45",IF(mtn_tbl[[#This Row],[Age]]&lt;=55,"46-55","56+"))))</f>
        <v>18-25</v>
      </c>
      <c r="S175">
        <v>34.86</v>
      </c>
      <c r="T17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75" t="s">
        <v>41</v>
      </c>
    </row>
    <row r="176" spans="1:22">
      <c r="A176" t="s">
        <v>415</v>
      </c>
      <c r="B176" t="s">
        <v>416</v>
      </c>
      <c r="C176" s="1" t="s">
        <v>22</v>
      </c>
      <c r="D176" t="str">
        <f>IF((LEFT(mtn_tbl[[#This Row],[Date of Purchase]],1)="1"),"January",IF((LEFT(mtn_tbl[[#This Row],[Date of Purchase]],1)="2"),"February","March"))</f>
        <v>January</v>
      </c>
      <c r="E176">
        <v>20</v>
      </c>
      <c r="F176" t="s">
        <v>135</v>
      </c>
      <c r="G176" t="s">
        <v>62</v>
      </c>
      <c r="H176" t="s">
        <v>57</v>
      </c>
      <c r="I176">
        <v>4</v>
      </c>
      <c r="J176" t="s">
        <v>70</v>
      </c>
      <c r="K176">
        <v>42</v>
      </c>
      <c r="L176" t="s">
        <v>156</v>
      </c>
      <c r="M176" t="s">
        <v>157</v>
      </c>
      <c r="N176" t="s">
        <v>158</v>
      </c>
      <c r="O176">
        <v>4</v>
      </c>
      <c r="P176">
        <v>2000</v>
      </c>
      <c r="Q176" t="s">
        <v>417</v>
      </c>
      <c r="R176" t="str">
        <f>IF(mtn_tbl[[#This Row],[Age]]&lt;=25,"18-25",IF(mtn_tbl[[#This Row],[Age]]&lt;=35,"26-35",IF(mtn_tbl[[#This Row],[Age]]&lt;=45,"36-45",IF(mtn_tbl[[#This Row],[Age]]&lt;=55,"46-55","56+"))))</f>
        <v>18-25</v>
      </c>
      <c r="S176">
        <v>164.24</v>
      </c>
      <c r="T1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6" t="s">
        <v>41</v>
      </c>
    </row>
    <row r="177" spans="1:22">
      <c r="A177" t="s">
        <v>415</v>
      </c>
      <c r="B177" t="s">
        <v>416</v>
      </c>
      <c r="C177" s="1" t="s">
        <v>22</v>
      </c>
      <c r="D177" t="str">
        <f>IF((LEFT(mtn_tbl[[#This Row],[Date of Purchase]],1)="1"),"January",IF((LEFT(mtn_tbl[[#This Row],[Date of Purchase]],1)="2"),"February","March"))</f>
        <v>January</v>
      </c>
      <c r="E177">
        <v>20</v>
      </c>
      <c r="F177" t="s">
        <v>135</v>
      </c>
      <c r="G177" t="s">
        <v>84</v>
      </c>
      <c r="H177" t="s">
        <v>57</v>
      </c>
      <c r="I177">
        <v>4</v>
      </c>
      <c r="J177" t="s">
        <v>70</v>
      </c>
      <c r="K177">
        <v>42</v>
      </c>
      <c r="L177" t="s">
        <v>145</v>
      </c>
      <c r="M177" t="s">
        <v>146</v>
      </c>
      <c r="N177" t="s">
        <v>147</v>
      </c>
      <c r="O177">
        <v>19</v>
      </c>
      <c r="P177">
        <v>2850000</v>
      </c>
      <c r="Q177" t="s">
        <v>418</v>
      </c>
      <c r="R177" t="str">
        <f>IF(mtn_tbl[[#This Row],[Age]]&lt;=25,"18-25",IF(mtn_tbl[[#This Row],[Age]]&lt;=35,"26-35",IF(mtn_tbl[[#This Row],[Age]]&lt;=45,"36-45",IF(mtn_tbl[[#This Row],[Age]]&lt;=55,"46-55","56+"))))</f>
        <v>18-25</v>
      </c>
      <c r="S177">
        <v>122.44</v>
      </c>
      <c r="T1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77" t="s">
        <v>41</v>
      </c>
    </row>
    <row r="178" spans="1:22">
      <c r="A178" t="s">
        <v>419</v>
      </c>
      <c r="B178" t="s">
        <v>420</v>
      </c>
      <c r="C178" s="1" t="s">
        <v>22</v>
      </c>
      <c r="D178" t="str">
        <f>IF((LEFT(mtn_tbl[[#This Row],[Date of Purchase]],1)="1"),"January",IF((LEFT(mtn_tbl[[#This Row],[Date of Purchase]],1)="2"),"February","March"))</f>
        <v>January</v>
      </c>
      <c r="E178">
        <v>69</v>
      </c>
      <c r="F178" t="s">
        <v>354</v>
      </c>
      <c r="G178" t="s">
        <v>84</v>
      </c>
      <c r="H178" t="s">
        <v>25</v>
      </c>
      <c r="I178">
        <v>5</v>
      </c>
      <c r="J178" t="s">
        <v>52</v>
      </c>
      <c r="K178">
        <v>13</v>
      </c>
      <c r="L178" t="s">
        <v>145</v>
      </c>
      <c r="M178" t="s">
        <v>146</v>
      </c>
      <c r="N178" t="s">
        <v>147</v>
      </c>
      <c r="O178">
        <v>7</v>
      </c>
      <c r="P178">
        <v>1050000</v>
      </c>
      <c r="Q178" t="s">
        <v>221</v>
      </c>
      <c r="R178" t="str">
        <f>IF(mtn_tbl[[#This Row],[Age]]&lt;=25,"18-25",IF(mtn_tbl[[#This Row],[Age]]&lt;=35,"26-35",IF(mtn_tbl[[#This Row],[Age]]&lt;=45,"36-45",IF(mtn_tbl[[#This Row],[Age]]&lt;=55,"46-55","56+"))))</f>
        <v>56+</v>
      </c>
      <c r="S178">
        <v>154.18</v>
      </c>
      <c r="T17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8" t="s">
        <v>41</v>
      </c>
    </row>
    <row r="179" spans="1:22">
      <c r="A179" t="s">
        <v>419</v>
      </c>
      <c r="B179" t="s">
        <v>420</v>
      </c>
      <c r="C179" s="1" t="s">
        <v>22</v>
      </c>
      <c r="D179" t="str">
        <f>IF((LEFT(mtn_tbl[[#This Row],[Date of Purchase]],1)="1"),"January",IF((LEFT(mtn_tbl[[#This Row],[Date of Purchase]],1)="2"),"February","March"))</f>
        <v>January</v>
      </c>
      <c r="E179">
        <v>69</v>
      </c>
      <c r="F179" t="s">
        <v>354</v>
      </c>
      <c r="G179" t="s">
        <v>62</v>
      </c>
      <c r="H179" t="s">
        <v>25</v>
      </c>
      <c r="I179">
        <v>5</v>
      </c>
      <c r="J179" t="s">
        <v>52</v>
      </c>
      <c r="K179">
        <v>13</v>
      </c>
      <c r="L179" t="s">
        <v>156</v>
      </c>
      <c r="M179" t="s">
        <v>157</v>
      </c>
      <c r="N179" t="s">
        <v>158</v>
      </c>
      <c r="O179">
        <v>4</v>
      </c>
      <c r="P179">
        <v>2000</v>
      </c>
      <c r="Q179" t="s">
        <v>417</v>
      </c>
      <c r="R179" t="str">
        <f>IF(mtn_tbl[[#This Row],[Age]]&lt;=25,"18-25",IF(mtn_tbl[[#This Row],[Age]]&lt;=35,"26-35",IF(mtn_tbl[[#This Row],[Age]]&lt;=45,"36-45",IF(mtn_tbl[[#This Row],[Age]]&lt;=55,"46-55","56+"))))</f>
        <v>56+</v>
      </c>
      <c r="S179">
        <v>11.09</v>
      </c>
      <c r="T17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79" t="s">
        <v>41</v>
      </c>
    </row>
    <row r="180" spans="1:22">
      <c r="A180" t="s">
        <v>419</v>
      </c>
      <c r="B180" t="s">
        <v>420</v>
      </c>
      <c r="C180" s="1" t="s">
        <v>22</v>
      </c>
      <c r="D180" t="str">
        <f>IF((LEFT(mtn_tbl[[#This Row],[Date of Purchase]],1)="1"),"January",IF((LEFT(mtn_tbl[[#This Row],[Date of Purchase]],1)="2"),"February","March"))</f>
        <v>January</v>
      </c>
      <c r="E180">
        <v>69</v>
      </c>
      <c r="F180" t="s">
        <v>354</v>
      </c>
      <c r="G180" t="s">
        <v>44</v>
      </c>
      <c r="H180" t="s">
        <v>25</v>
      </c>
      <c r="I180">
        <v>5</v>
      </c>
      <c r="J180" t="s">
        <v>52</v>
      </c>
      <c r="K180">
        <v>13</v>
      </c>
      <c r="L180" t="s">
        <v>80</v>
      </c>
      <c r="M180" t="s">
        <v>81</v>
      </c>
      <c r="N180" t="s">
        <v>82</v>
      </c>
      <c r="O180">
        <v>16</v>
      </c>
      <c r="P180">
        <v>320000</v>
      </c>
      <c r="Q180" t="s">
        <v>278</v>
      </c>
      <c r="R180" t="str">
        <f>IF(mtn_tbl[[#This Row],[Age]]&lt;=25,"18-25",IF(mtn_tbl[[#This Row],[Age]]&lt;=35,"26-35",IF(mtn_tbl[[#This Row],[Age]]&lt;=45,"36-45",IF(mtn_tbl[[#This Row],[Age]]&lt;=55,"46-55","56+"))))</f>
        <v>56+</v>
      </c>
      <c r="S180">
        <v>137.21</v>
      </c>
      <c r="T18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80" t="s">
        <v>41</v>
      </c>
    </row>
    <row r="181" spans="1:22">
      <c r="A181" t="s">
        <v>421</v>
      </c>
      <c r="B181" t="s">
        <v>422</v>
      </c>
      <c r="C181" s="1" t="s">
        <v>22</v>
      </c>
      <c r="D181" t="str">
        <f>IF((LEFT(mtn_tbl[[#This Row],[Date of Purchase]],1)="1"),"January",IF((LEFT(mtn_tbl[[#This Row],[Date of Purchase]],1)="2"),"February","March"))</f>
        <v>January</v>
      </c>
      <c r="E181">
        <v>50</v>
      </c>
      <c r="F181" t="s">
        <v>340</v>
      </c>
      <c r="G181" t="s">
        <v>62</v>
      </c>
      <c r="H181" t="s">
        <v>57</v>
      </c>
      <c r="I181">
        <v>5</v>
      </c>
      <c r="J181" t="s">
        <v>52</v>
      </c>
      <c r="K181">
        <v>9</v>
      </c>
      <c r="L181" t="s">
        <v>115</v>
      </c>
      <c r="M181" t="s">
        <v>116</v>
      </c>
      <c r="N181" t="s">
        <v>117</v>
      </c>
      <c r="O181">
        <v>11</v>
      </c>
      <c r="P181">
        <v>60500</v>
      </c>
      <c r="Q181" t="s">
        <v>423</v>
      </c>
      <c r="R181" t="str">
        <f>IF(mtn_tbl[[#This Row],[Age]]&lt;=25,"18-25",IF(mtn_tbl[[#This Row],[Age]]&lt;=35,"26-35",IF(mtn_tbl[[#This Row],[Age]]&lt;=45,"36-45",IF(mtn_tbl[[#This Row],[Age]]&lt;=55,"46-55","56+"))))</f>
        <v>46-55</v>
      </c>
      <c r="S181">
        <v>83.94</v>
      </c>
      <c r="T1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1" t="s">
        <v>31</v>
      </c>
      <c r="V181" t="s">
        <v>244</v>
      </c>
    </row>
    <row r="182" spans="1:22">
      <c r="A182" t="s">
        <v>424</v>
      </c>
      <c r="B182" t="s">
        <v>425</v>
      </c>
      <c r="C182" s="1" t="s">
        <v>22</v>
      </c>
      <c r="D182" t="str">
        <f>IF((LEFT(mtn_tbl[[#This Row],[Date of Purchase]],1)="1"),"January",IF((LEFT(mtn_tbl[[#This Row],[Date of Purchase]],1)="2"),"February","March"))</f>
        <v>January</v>
      </c>
      <c r="E182">
        <v>34</v>
      </c>
      <c r="F182" t="s">
        <v>144</v>
      </c>
      <c r="G182" t="s">
        <v>84</v>
      </c>
      <c r="H182" t="s">
        <v>57</v>
      </c>
      <c r="I182">
        <v>5</v>
      </c>
      <c r="J182" t="s">
        <v>52</v>
      </c>
      <c r="K182">
        <v>10</v>
      </c>
      <c r="L182" t="s">
        <v>165</v>
      </c>
      <c r="M182" t="s">
        <v>166</v>
      </c>
      <c r="N182" t="s">
        <v>167</v>
      </c>
      <c r="O182">
        <v>19</v>
      </c>
      <c r="P182">
        <v>456000</v>
      </c>
      <c r="Q182" t="s">
        <v>426</v>
      </c>
      <c r="R182" t="str">
        <f>IF(mtn_tbl[[#This Row],[Age]]&lt;=25,"18-25",IF(mtn_tbl[[#This Row],[Age]]&lt;=35,"26-35",IF(mtn_tbl[[#This Row],[Age]]&lt;=45,"36-45",IF(mtn_tbl[[#This Row],[Age]]&lt;=55,"46-55","56+"))))</f>
        <v>26-35</v>
      </c>
      <c r="S182">
        <v>193.94</v>
      </c>
      <c r="T18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82" t="s">
        <v>41</v>
      </c>
    </row>
    <row r="183" spans="1:22">
      <c r="A183" t="s">
        <v>424</v>
      </c>
      <c r="B183" t="s">
        <v>425</v>
      </c>
      <c r="C183" s="1" t="s">
        <v>22</v>
      </c>
      <c r="D183" t="str">
        <f>IF((LEFT(mtn_tbl[[#This Row],[Date of Purchase]],1)="1"),"January",IF((LEFT(mtn_tbl[[#This Row],[Date of Purchase]],1)="2"),"February","March"))</f>
        <v>January</v>
      </c>
      <c r="E183">
        <v>34</v>
      </c>
      <c r="F183" t="s">
        <v>144</v>
      </c>
      <c r="G183" t="s">
        <v>24</v>
      </c>
      <c r="H183" t="s">
        <v>57</v>
      </c>
      <c r="I183">
        <v>5</v>
      </c>
      <c r="J183" t="s">
        <v>52</v>
      </c>
      <c r="K183">
        <v>10</v>
      </c>
      <c r="L183" t="s">
        <v>58</v>
      </c>
      <c r="M183" t="s">
        <v>59</v>
      </c>
      <c r="N183" t="s">
        <v>60</v>
      </c>
      <c r="O183">
        <v>15</v>
      </c>
      <c r="P183">
        <v>67500</v>
      </c>
      <c r="Q183" t="s">
        <v>427</v>
      </c>
      <c r="R183" t="str">
        <f>IF(mtn_tbl[[#This Row],[Age]]&lt;=25,"18-25",IF(mtn_tbl[[#This Row],[Age]]&lt;=35,"26-35",IF(mtn_tbl[[#This Row],[Age]]&lt;=45,"36-45",IF(mtn_tbl[[#This Row],[Age]]&lt;=55,"46-55","56+"))))</f>
        <v>26-35</v>
      </c>
      <c r="S183">
        <v>160.02000000000001</v>
      </c>
      <c r="T18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83" t="s">
        <v>41</v>
      </c>
    </row>
    <row r="184" spans="1:22">
      <c r="A184" t="s">
        <v>428</v>
      </c>
      <c r="B184" t="s">
        <v>429</v>
      </c>
      <c r="C184" s="1" t="s">
        <v>22</v>
      </c>
      <c r="D184" t="str">
        <f>IF((LEFT(mtn_tbl[[#This Row],[Date of Purchase]],1)="1"),"January",IF((LEFT(mtn_tbl[[#This Row],[Date of Purchase]],1)="2"),"February","March"))</f>
        <v>January</v>
      </c>
      <c r="E184">
        <v>30</v>
      </c>
      <c r="F184" t="s">
        <v>331</v>
      </c>
      <c r="G184" t="s">
        <v>62</v>
      </c>
      <c r="H184" t="s">
        <v>25</v>
      </c>
      <c r="I184">
        <v>3</v>
      </c>
      <c r="J184" t="s">
        <v>36</v>
      </c>
      <c r="K184">
        <v>9</v>
      </c>
      <c r="L184" t="s">
        <v>188</v>
      </c>
      <c r="M184" t="s">
        <v>189</v>
      </c>
      <c r="N184" t="s">
        <v>190</v>
      </c>
      <c r="O184">
        <v>2</v>
      </c>
      <c r="P184">
        <v>7000</v>
      </c>
      <c r="Q184" t="s">
        <v>430</v>
      </c>
      <c r="R184" t="str">
        <f>IF(mtn_tbl[[#This Row],[Age]]&lt;=25,"18-25",IF(mtn_tbl[[#This Row],[Age]]&lt;=35,"26-35",IF(mtn_tbl[[#This Row],[Age]]&lt;=45,"36-45",IF(mtn_tbl[[#This Row],[Age]]&lt;=55,"46-55","56+"))))</f>
        <v>26-35</v>
      </c>
      <c r="S184">
        <v>18.95</v>
      </c>
      <c r="T18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84" t="s">
        <v>31</v>
      </c>
      <c r="V184" t="s">
        <v>32</v>
      </c>
    </row>
    <row r="185" spans="1:22">
      <c r="A185" t="s">
        <v>431</v>
      </c>
      <c r="B185" t="s">
        <v>432</v>
      </c>
      <c r="C185" s="1" t="s">
        <v>22</v>
      </c>
      <c r="D185" t="str">
        <f>IF((LEFT(mtn_tbl[[#This Row],[Date of Purchase]],1)="1"),"January",IF((LEFT(mtn_tbl[[#This Row],[Date of Purchase]],1)="2"),"February","March"))</f>
        <v>January</v>
      </c>
      <c r="E185">
        <v>44</v>
      </c>
      <c r="F185" t="s">
        <v>155</v>
      </c>
      <c r="G185" t="s">
        <v>44</v>
      </c>
      <c r="H185" t="s">
        <v>25</v>
      </c>
      <c r="I185">
        <v>5</v>
      </c>
      <c r="J185" t="s">
        <v>52</v>
      </c>
      <c r="K185">
        <v>2</v>
      </c>
      <c r="L185" t="s">
        <v>80</v>
      </c>
      <c r="M185" t="s">
        <v>81</v>
      </c>
      <c r="N185" t="s">
        <v>82</v>
      </c>
      <c r="O185">
        <v>20</v>
      </c>
      <c r="P185">
        <v>400000</v>
      </c>
      <c r="Q185" t="s">
        <v>294</v>
      </c>
      <c r="R185" t="str">
        <f>IF(mtn_tbl[[#This Row],[Age]]&lt;=25,"18-25",IF(mtn_tbl[[#This Row],[Age]]&lt;=35,"26-35",IF(mtn_tbl[[#This Row],[Age]]&lt;=45,"36-45",IF(mtn_tbl[[#This Row],[Age]]&lt;=55,"46-55","56+"))))</f>
        <v>36-45</v>
      </c>
      <c r="S185">
        <v>98.35</v>
      </c>
      <c r="T1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5" t="s">
        <v>41</v>
      </c>
    </row>
    <row r="186" spans="1:22">
      <c r="A186" t="s">
        <v>431</v>
      </c>
      <c r="B186" t="s">
        <v>432</v>
      </c>
      <c r="C186" s="1" t="s">
        <v>22</v>
      </c>
      <c r="D186" t="str">
        <f>IF((LEFT(mtn_tbl[[#This Row],[Date of Purchase]],1)="1"),"January",IF((LEFT(mtn_tbl[[#This Row],[Date of Purchase]],1)="2"),"February","March"))</f>
        <v>January</v>
      </c>
      <c r="E186">
        <v>44</v>
      </c>
      <c r="F186" t="s">
        <v>155</v>
      </c>
      <c r="G186" t="s">
        <v>84</v>
      </c>
      <c r="H186" t="s">
        <v>25</v>
      </c>
      <c r="I186">
        <v>5</v>
      </c>
      <c r="J186" t="s">
        <v>52</v>
      </c>
      <c r="K186">
        <v>2</v>
      </c>
      <c r="L186" t="s">
        <v>100</v>
      </c>
      <c r="M186" t="s">
        <v>38</v>
      </c>
      <c r="N186" t="s">
        <v>39</v>
      </c>
      <c r="O186">
        <v>12</v>
      </c>
      <c r="P186">
        <v>108000</v>
      </c>
      <c r="Q186" t="s">
        <v>433</v>
      </c>
      <c r="R186" t="str">
        <f>IF(mtn_tbl[[#This Row],[Age]]&lt;=25,"18-25",IF(mtn_tbl[[#This Row],[Age]]&lt;=35,"26-35",IF(mtn_tbl[[#This Row],[Age]]&lt;=45,"36-45",IF(mtn_tbl[[#This Row],[Age]]&lt;=55,"46-55","56+"))))</f>
        <v>36-45</v>
      </c>
      <c r="S186">
        <v>181.74</v>
      </c>
      <c r="T18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86" t="s">
        <v>41</v>
      </c>
    </row>
    <row r="187" spans="1:22">
      <c r="A187" t="s">
        <v>431</v>
      </c>
      <c r="B187" t="s">
        <v>432</v>
      </c>
      <c r="C187" s="1" t="s">
        <v>22</v>
      </c>
      <c r="D187" t="str">
        <f>IF((LEFT(mtn_tbl[[#This Row],[Date of Purchase]],1)="1"),"January",IF((LEFT(mtn_tbl[[#This Row],[Date of Purchase]],1)="2"),"February","March"))</f>
        <v>January</v>
      </c>
      <c r="E187">
        <v>44</v>
      </c>
      <c r="F187" t="s">
        <v>155</v>
      </c>
      <c r="G187" t="s">
        <v>24</v>
      </c>
      <c r="H187" t="s">
        <v>25</v>
      </c>
      <c r="I187">
        <v>5</v>
      </c>
      <c r="J187" t="s">
        <v>52</v>
      </c>
      <c r="K187">
        <v>2</v>
      </c>
      <c r="L187" t="s">
        <v>27</v>
      </c>
      <c r="M187" t="s">
        <v>28</v>
      </c>
      <c r="N187" t="s">
        <v>29</v>
      </c>
      <c r="O187">
        <v>14</v>
      </c>
      <c r="P187">
        <v>490000</v>
      </c>
      <c r="Q187" t="s">
        <v>434</v>
      </c>
      <c r="R187" t="str">
        <f>IF(mtn_tbl[[#This Row],[Age]]&lt;=25,"18-25",IF(mtn_tbl[[#This Row],[Age]]&lt;=35,"26-35",IF(mtn_tbl[[#This Row],[Age]]&lt;=45,"36-45",IF(mtn_tbl[[#This Row],[Age]]&lt;=55,"46-55","56+"))))</f>
        <v>36-45</v>
      </c>
      <c r="S187">
        <v>30.02</v>
      </c>
      <c r="T18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87" t="s">
        <v>41</v>
      </c>
    </row>
    <row r="188" spans="1:22">
      <c r="A188" t="s">
        <v>435</v>
      </c>
      <c r="B188" t="s">
        <v>436</v>
      </c>
      <c r="C188" s="1" t="s">
        <v>22</v>
      </c>
      <c r="D188" t="str">
        <f>IF((LEFT(mtn_tbl[[#This Row],[Date of Purchase]],1)="1"),"January",IF((LEFT(mtn_tbl[[#This Row],[Date of Purchase]],1)="2"),"February","March"))</f>
        <v>January</v>
      </c>
      <c r="E188">
        <v>38</v>
      </c>
      <c r="F188" t="s">
        <v>99</v>
      </c>
      <c r="G188" t="s">
        <v>84</v>
      </c>
      <c r="H188" t="s">
        <v>25</v>
      </c>
      <c r="I188">
        <v>3</v>
      </c>
      <c r="J188" t="s">
        <v>36</v>
      </c>
      <c r="K188">
        <v>2</v>
      </c>
      <c r="L188" t="s">
        <v>145</v>
      </c>
      <c r="M188" t="s">
        <v>146</v>
      </c>
      <c r="N188" t="s">
        <v>147</v>
      </c>
      <c r="O188">
        <v>9</v>
      </c>
      <c r="P188">
        <v>1350000</v>
      </c>
      <c r="Q188" t="s">
        <v>437</v>
      </c>
      <c r="R188" t="str">
        <f>IF(mtn_tbl[[#This Row],[Age]]&lt;=25,"18-25",IF(mtn_tbl[[#This Row],[Age]]&lt;=35,"26-35",IF(mtn_tbl[[#This Row],[Age]]&lt;=45,"36-45",IF(mtn_tbl[[#This Row],[Age]]&lt;=55,"46-55","56+"))))</f>
        <v>36-45</v>
      </c>
      <c r="S188">
        <v>113.33</v>
      </c>
      <c r="T18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88" t="s">
        <v>41</v>
      </c>
    </row>
    <row r="189" spans="1:22">
      <c r="A189" t="s">
        <v>438</v>
      </c>
      <c r="B189" t="s">
        <v>439</v>
      </c>
      <c r="C189" s="1" t="s">
        <v>22</v>
      </c>
      <c r="D189" t="str">
        <f>IF((LEFT(mtn_tbl[[#This Row],[Date of Purchase]],1)="1"),"January",IF((LEFT(mtn_tbl[[#This Row],[Date of Purchase]],1)="2"),"February","March"))</f>
        <v>January</v>
      </c>
      <c r="E189">
        <v>30</v>
      </c>
      <c r="F189" t="s">
        <v>274</v>
      </c>
      <c r="G189" t="s">
        <v>62</v>
      </c>
      <c r="H189" t="s">
        <v>57</v>
      </c>
      <c r="I189">
        <v>1</v>
      </c>
      <c r="J189" t="s">
        <v>164</v>
      </c>
      <c r="K189">
        <v>59</v>
      </c>
      <c r="L189" t="s">
        <v>188</v>
      </c>
      <c r="M189" t="s">
        <v>189</v>
      </c>
      <c r="N189" t="s">
        <v>190</v>
      </c>
      <c r="O189">
        <v>12</v>
      </c>
      <c r="P189">
        <v>42000</v>
      </c>
      <c r="Q189" t="s">
        <v>440</v>
      </c>
      <c r="R189" t="str">
        <f>IF(mtn_tbl[[#This Row],[Age]]&lt;=25,"18-25",IF(mtn_tbl[[#This Row],[Age]]&lt;=35,"26-35",IF(mtn_tbl[[#This Row],[Age]]&lt;=45,"36-45",IF(mtn_tbl[[#This Row],[Age]]&lt;=55,"46-55","56+"))))</f>
        <v>26-35</v>
      </c>
      <c r="S189">
        <v>62.66</v>
      </c>
      <c r="T1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9" t="s">
        <v>41</v>
      </c>
    </row>
    <row r="190" spans="1:22">
      <c r="A190" t="s">
        <v>441</v>
      </c>
      <c r="B190" t="s">
        <v>442</v>
      </c>
      <c r="C190" s="1" t="s">
        <v>22</v>
      </c>
      <c r="D190" t="str">
        <f>IF((LEFT(mtn_tbl[[#This Row],[Date of Purchase]],1)="1"),"January",IF((LEFT(mtn_tbl[[#This Row],[Date of Purchase]],1)="2"),"February","March"))</f>
        <v>January</v>
      </c>
      <c r="E190">
        <v>55</v>
      </c>
      <c r="F190" t="s">
        <v>185</v>
      </c>
      <c r="G190" t="s">
        <v>44</v>
      </c>
      <c r="H190" t="s">
        <v>25</v>
      </c>
      <c r="I190">
        <v>4</v>
      </c>
      <c r="J190" t="s">
        <v>70</v>
      </c>
      <c r="K190">
        <v>9</v>
      </c>
      <c r="L190" t="s">
        <v>100</v>
      </c>
      <c r="M190" t="s">
        <v>38</v>
      </c>
      <c r="N190" t="s">
        <v>39</v>
      </c>
      <c r="O190">
        <v>14</v>
      </c>
      <c r="P190">
        <v>126000</v>
      </c>
      <c r="Q190" t="s">
        <v>443</v>
      </c>
      <c r="R190" t="str">
        <f>IF(mtn_tbl[[#This Row],[Age]]&lt;=25,"18-25",IF(mtn_tbl[[#This Row],[Age]]&lt;=35,"26-35",IF(mtn_tbl[[#This Row],[Age]]&lt;=45,"36-45",IF(mtn_tbl[[#This Row],[Age]]&lt;=55,"46-55","56+"))))</f>
        <v>46-55</v>
      </c>
      <c r="S190">
        <v>155.05000000000001</v>
      </c>
      <c r="T19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90" t="s">
        <v>41</v>
      </c>
    </row>
    <row r="191" spans="1:22">
      <c r="A191" t="s">
        <v>444</v>
      </c>
      <c r="B191" t="s">
        <v>445</v>
      </c>
      <c r="C191" s="1" t="s">
        <v>22</v>
      </c>
      <c r="D191" t="str">
        <f>IF((LEFT(mtn_tbl[[#This Row],[Date of Purchase]],1)="1"),"January",IF((LEFT(mtn_tbl[[#This Row],[Date of Purchase]],1)="2"),"February","March"))</f>
        <v>January</v>
      </c>
      <c r="E191">
        <v>41</v>
      </c>
      <c r="F191" t="s">
        <v>446</v>
      </c>
      <c r="G191" t="s">
        <v>44</v>
      </c>
      <c r="H191" t="s">
        <v>25</v>
      </c>
      <c r="I191">
        <v>4</v>
      </c>
      <c r="J191" t="s">
        <v>70</v>
      </c>
      <c r="K191">
        <v>51</v>
      </c>
      <c r="L191" t="s">
        <v>45</v>
      </c>
      <c r="M191" t="s">
        <v>46</v>
      </c>
      <c r="N191" t="s">
        <v>47</v>
      </c>
      <c r="O191">
        <v>4</v>
      </c>
      <c r="P191">
        <v>120000</v>
      </c>
      <c r="Q191" t="s">
        <v>200</v>
      </c>
      <c r="R191" t="str">
        <f>IF(mtn_tbl[[#This Row],[Age]]&lt;=25,"18-25",IF(mtn_tbl[[#This Row],[Age]]&lt;=35,"26-35",IF(mtn_tbl[[#This Row],[Age]]&lt;=45,"36-45",IF(mtn_tbl[[#This Row],[Age]]&lt;=55,"46-55","56+"))))</f>
        <v>36-45</v>
      </c>
      <c r="S191">
        <v>133.68</v>
      </c>
      <c r="T1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91" t="s">
        <v>31</v>
      </c>
      <c r="V191" t="s">
        <v>290</v>
      </c>
    </row>
    <row r="192" spans="1:22">
      <c r="A192" t="s">
        <v>447</v>
      </c>
      <c r="B192" t="s">
        <v>448</v>
      </c>
      <c r="C192" s="1" t="s">
        <v>22</v>
      </c>
      <c r="D192" t="str">
        <f>IF((LEFT(mtn_tbl[[#This Row],[Date of Purchase]],1)="1"),"January",IF((LEFT(mtn_tbl[[#This Row],[Date of Purchase]],1)="2"),"February","March"))</f>
        <v>January</v>
      </c>
      <c r="E192">
        <v>43</v>
      </c>
      <c r="F192" t="s">
        <v>340</v>
      </c>
      <c r="G192" t="s">
        <v>62</v>
      </c>
      <c r="H192" t="s">
        <v>57</v>
      </c>
      <c r="I192">
        <v>1</v>
      </c>
      <c r="J192" t="s">
        <v>164</v>
      </c>
      <c r="K192">
        <v>11</v>
      </c>
      <c r="L192" t="s">
        <v>115</v>
      </c>
      <c r="M192" t="s">
        <v>116</v>
      </c>
      <c r="N192" t="s">
        <v>117</v>
      </c>
      <c r="O192">
        <v>4</v>
      </c>
      <c r="P192">
        <v>22000</v>
      </c>
      <c r="Q192" t="s">
        <v>449</v>
      </c>
      <c r="R192" t="str">
        <f>IF(mtn_tbl[[#This Row],[Age]]&lt;=25,"18-25",IF(mtn_tbl[[#This Row],[Age]]&lt;=35,"26-35",IF(mtn_tbl[[#This Row],[Age]]&lt;=45,"36-45",IF(mtn_tbl[[#This Row],[Age]]&lt;=55,"46-55","56+"))))</f>
        <v>36-45</v>
      </c>
      <c r="S192">
        <v>134.87</v>
      </c>
      <c r="T19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92" t="s">
        <v>41</v>
      </c>
    </row>
    <row r="193" spans="1:22">
      <c r="A193" t="s">
        <v>447</v>
      </c>
      <c r="B193" t="s">
        <v>448</v>
      </c>
      <c r="C193" s="1" t="s">
        <v>22</v>
      </c>
      <c r="D193" t="str">
        <f>IF((LEFT(mtn_tbl[[#This Row],[Date of Purchase]],1)="1"),"January",IF((LEFT(mtn_tbl[[#This Row],[Date of Purchase]],1)="2"),"February","March"))</f>
        <v>January</v>
      </c>
      <c r="E193">
        <v>43</v>
      </c>
      <c r="F193" t="s">
        <v>340</v>
      </c>
      <c r="G193" t="s">
        <v>24</v>
      </c>
      <c r="H193" t="s">
        <v>57</v>
      </c>
      <c r="I193">
        <v>1</v>
      </c>
      <c r="J193" t="s">
        <v>164</v>
      </c>
      <c r="K193">
        <v>11</v>
      </c>
      <c r="L193" t="s">
        <v>58</v>
      </c>
      <c r="M193" t="s">
        <v>59</v>
      </c>
      <c r="N193" t="s">
        <v>60</v>
      </c>
      <c r="O193">
        <v>13</v>
      </c>
      <c r="P193">
        <v>58500</v>
      </c>
      <c r="Q193" t="s">
        <v>238</v>
      </c>
      <c r="R193" t="str">
        <f>IF(mtn_tbl[[#This Row],[Age]]&lt;=25,"18-25",IF(mtn_tbl[[#This Row],[Age]]&lt;=35,"26-35",IF(mtn_tbl[[#This Row],[Age]]&lt;=45,"36-45",IF(mtn_tbl[[#This Row],[Age]]&lt;=55,"46-55","56+"))))</f>
        <v>36-45</v>
      </c>
      <c r="S193">
        <v>167.03</v>
      </c>
      <c r="T1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93" t="s">
        <v>41</v>
      </c>
    </row>
    <row r="194" spans="1:22">
      <c r="A194" t="s">
        <v>447</v>
      </c>
      <c r="B194" t="s">
        <v>448</v>
      </c>
      <c r="C194" s="1" t="s">
        <v>22</v>
      </c>
      <c r="D194" t="str">
        <f>IF((LEFT(mtn_tbl[[#This Row],[Date of Purchase]],1)="1"),"January",IF((LEFT(mtn_tbl[[#This Row],[Date of Purchase]],1)="2"),"February","March"))</f>
        <v>January</v>
      </c>
      <c r="E194">
        <v>43</v>
      </c>
      <c r="F194" t="s">
        <v>340</v>
      </c>
      <c r="G194" t="s">
        <v>44</v>
      </c>
      <c r="H194" t="s">
        <v>57</v>
      </c>
      <c r="I194">
        <v>1</v>
      </c>
      <c r="J194" t="s">
        <v>164</v>
      </c>
      <c r="K194">
        <v>11</v>
      </c>
      <c r="L194" t="s">
        <v>119</v>
      </c>
      <c r="M194" t="s">
        <v>120</v>
      </c>
      <c r="N194" t="s">
        <v>121</v>
      </c>
      <c r="O194">
        <v>8</v>
      </c>
      <c r="P194">
        <v>116000</v>
      </c>
      <c r="Q194" t="s">
        <v>377</v>
      </c>
      <c r="R194" t="str">
        <f>IF(mtn_tbl[[#This Row],[Age]]&lt;=25,"18-25",IF(mtn_tbl[[#This Row],[Age]]&lt;=35,"26-35",IF(mtn_tbl[[#This Row],[Age]]&lt;=45,"36-45",IF(mtn_tbl[[#This Row],[Age]]&lt;=55,"46-55","56+"))))</f>
        <v>36-45</v>
      </c>
      <c r="S194">
        <v>43.25</v>
      </c>
      <c r="T19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4" t="s">
        <v>41</v>
      </c>
    </row>
    <row r="195" spans="1:22">
      <c r="A195" t="s">
        <v>450</v>
      </c>
      <c r="B195" t="s">
        <v>451</v>
      </c>
      <c r="C195" s="1" t="s">
        <v>22</v>
      </c>
      <c r="D195" t="str">
        <f>IF((LEFT(mtn_tbl[[#This Row],[Date of Purchase]],1)="1"),"January",IF((LEFT(mtn_tbl[[#This Row],[Date of Purchase]],1)="2"),"February","March"))</f>
        <v>January</v>
      </c>
      <c r="E195">
        <v>30</v>
      </c>
      <c r="F195" t="s">
        <v>250</v>
      </c>
      <c r="G195" t="s">
        <v>84</v>
      </c>
      <c r="H195" t="s">
        <v>25</v>
      </c>
      <c r="I195">
        <v>5</v>
      </c>
      <c r="J195" t="s">
        <v>52</v>
      </c>
      <c r="K195">
        <v>30</v>
      </c>
      <c r="L195" t="s">
        <v>100</v>
      </c>
      <c r="M195" t="s">
        <v>38</v>
      </c>
      <c r="N195" t="s">
        <v>39</v>
      </c>
      <c r="O195">
        <v>16</v>
      </c>
      <c r="P195">
        <v>144000</v>
      </c>
      <c r="Q195" t="s">
        <v>40</v>
      </c>
      <c r="R195" t="str">
        <f>IF(mtn_tbl[[#This Row],[Age]]&lt;=25,"18-25",IF(mtn_tbl[[#This Row],[Age]]&lt;=35,"26-35",IF(mtn_tbl[[#This Row],[Age]]&lt;=45,"36-45",IF(mtn_tbl[[#This Row],[Age]]&lt;=55,"46-55","56+"))))</f>
        <v>26-35</v>
      </c>
      <c r="S195">
        <v>16.91</v>
      </c>
      <c r="T1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5" t="s">
        <v>31</v>
      </c>
      <c r="V195" t="s">
        <v>182</v>
      </c>
    </row>
    <row r="196" spans="1:22">
      <c r="A196" t="s">
        <v>450</v>
      </c>
      <c r="B196" t="s">
        <v>451</v>
      </c>
      <c r="C196" s="1" t="s">
        <v>22</v>
      </c>
      <c r="D196" t="str">
        <f>IF((LEFT(mtn_tbl[[#This Row],[Date of Purchase]],1)="1"),"January",IF((LEFT(mtn_tbl[[#This Row],[Date of Purchase]],1)="2"),"February","March"))</f>
        <v>January</v>
      </c>
      <c r="E196">
        <v>30</v>
      </c>
      <c r="F196" t="s">
        <v>250</v>
      </c>
      <c r="G196" t="s">
        <v>62</v>
      </c>
      <c r="H196" t="s">
        <v>25</v>
      </c>
      <c r="I196">
        <v>5</v>
      </c>
      <c r="J196" t="s">
        <v>52</v>
      </c>
      <c r="K196">
        <v>30</v>
      </c>
      <c r="L196" t="s">
        <v>63</v>
      </c>
      <c r="M196" t="s">
        <v>64</v>
      </c>
      <c r="N196" t="s">
        <v>65</v>
      </c>
      <c r="O196">
        <v>15</v>
      </c>
      <c r="P196">
        <v>15000</v>
      </c>
      <c r="Q196" t="s">
        <v>306</v>
      </c>
      <c r="R196" t="str">
        <f>IF(mtn_tbl[[#This Row],[Age]]&lt;=25,"18-25",IF(mtn_tbl[[#This Row],[Age]]&lt;=35,"26-35",IF(mtn_tbl[[#This Row],[Age]]&lt;=45,"36-45",IF(mtn_tbl[[#This Row],[Age]]&lt;=55,"46-55","56+"))))</f>
        <v>26-35</v>
      </c>
      <c r="S196">
        <v>77.260000000000005</v>
      </c>
      <c r="T19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96" t="s">
        <v>31</v>
      </c>
      <c r="V196" t="s">
        <v>182</v>
      </c>
    </row>
    <row r="197" spans="1:22">
      <c r="A197" t="s">
        <v>452</v>
      </c>
      <c r="B197" t="s">
        <v>453</v>
      </c>
      <c r="C197" s="1" t="s">
        <v>22</v>
      </c>
      <c r="D197" t="str">
        <f>IF((LEFT(mtn_tbl[[#This Row],[Date of Purchase]],1)="1"),"January",IF((LEFT(mtn_tbl[[#This Row],[Date of Purchase]],1)="2"),"February","March"))</f>
        <v>January</v>
      </c>
      <c r="E197">
        <v>31</v>
      </c>
      <c r="F197" t="s">
        <v>135</v>
      </c>
      <c r="G197" t="s">
        <v>24</v>
      </c>
      <c r="H197" t="s">
        <v>57</v>
      </c>
      <c r="I197">
        <v>2</v>
      </c>
      <c r="J197" t="s">
        <v>26</v>
      </c>
      <c r="K197">
        <v>26</v>
      </c>
      <c r="L197" t="s">
        <v>27</v>
      </c>
      <c r="M197" t="s">
        <v>28</v>
      </c>
      <c r="N197" t="s">
        <v>29</v>
      </c>
      <c r="O197">
        <v>14</v>
      </c>
      <c r="P197">
        <v>490000</v>
      </c>
      <c r="Q197" t="s">
        <v>434</v>
      </c>
      <c r="R197" t="str">
        <f>IF(mtn_tbl[[#This Row],[Age]]&lt;=25,"18-25",IF(mtn_tbl[[#This Row],[Age]]&lt;=35,"26-35",IF(mtn_tbl[[#This Row],[Age]]&lt;=45,"36-45",IF(mtn_tbl[[#This Row],[Age]]&lt;=55,"46-55","56+"))))</f>
        <v>26-35</v>
      </c>
      <c r="S197">
        <v>24.99</v>
      </c>
      <c r="T19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7" t="s">
        <v>31</v>
      </c>
      <c r="V197" t="s">
        <v>244</v>
      </c>
    </row>
    <row r="198" spans="1:22">
      <c r="A198" t="s">
        <v>452</v>
      </c>
      <c r="B198" t="s">
        <v>453</v>
      </c>
      <c r="C198" s="1" t="s">
        <v>22</v>
      </c>
      <c r="D198" t="str">
        <f>IF((LEFT(mtn_tbl[[#This Row],[Date of Purchase]],1)="1"),"January",IF((LEFT(mtn_tbl[[#This Row],[Date of Purchase]],1)="2"),"February","March"))</f>
        <v>January</v>
      </c>
      <c r="E198">
        <v>31</v>
      </c>
      <c r="F198" t="s">
        <v>135</v>
      </c>
      <c r="G198" t="s">
        <v>84</v>
      </c>
      <c r="H198" t="s">
        <v>57</v>
      </c>
      <c r="I198">
        <v>2</v>
      </c>
      <c r="J198" t="s">
        <v>26</v>
      </c>
      <c r="K198">
        <v>26</v>
      </c>
      <c r="L198" t="s">
        <v>145</v>
      </c>
      <c r="M198" t="s">
        <v>146</v>
      </c>
      <c r="N198" t="s">
        <v>147</v>
      </c>
      <c r="O198">
        <v>19</v>
      </c>
      <c r="P198">
        <v>2850000</v>
      </c>
      <c r="Q198" t="s">
        <v>418</v>
      </c>
      <c r="R198" t="str">
        <f>IF(mtn_tbl[[#This Row],[Age]]&lt;=25,"18-25",IF(mtn_tbl[[#This Row],[Age]]&lt;=35,"26-35",IF(mtn_tbl[[#This Row],[Age]]&lt;=45,"36-45",IF(mtn_tbl[[#This Row],[Age]]&lt;=55,"46-55","56+"))))</f>
        <v>26-35</v>
      </c>
      <c r="S198">
        <v>56.06</v>
      </c>
      <c r="T19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98" t="s">
        <v>31</v>
      </c>
      <c r="V198" t="s">
        <v>244</v>
      </c>
    </row>
    <row r="199" spans="1:22">
      <c r="A199" t="s">
        <v>454</v>
      </c>
      <c r="B199" t="s">
        <v>455</v>
      </c>
      <c r="C199" s="1" t="s">
        <v>22</v>
      </c>
      <c r="D199" t="str">
        <f>IF((LEFT(mtn_tbl[[#This Row],[Date of Purchase]],1)="1"),"January",IF((LEFT(mtn_tbl[[#This Row],[Date of Purchase]],1)="2"),"February","March"))</f>
        <v>January</v>
      </c>
      <c r="E199">
        <v>45</v>
      </c>
      <c r="F199" t="s">
        <v>185</v>
      </c>
      <c r="G199" t="s">
        <v>24</v>
      </c>
      <c r="H199" t="s">
        <v>25</v>
      </c>
      <c r="I199">
        <v>1</v>
      </c>
      <c r="J199" t="s">
        <v>164</v>
      </c>
      <c r="K199">
        <v>7</v>
      </c>
      <c r="L199" t="s">
        <v>27</v>
      </c>
      <c r="M199" t="s">
        <v>28</v>
      </c>
      <c r="N199" t="s">
        <v>29</v>
      </c>
      <c r="O199">
        <v>11</v>
      </c>
      <c r="P199">
        <v>385000</v>
      </c>
      <c r="Q199" t="s">
        <v>394</v>
      </c>
      <c r="R199" t="str">
        <f>IF(mtn_tbl[[#This Row],[Age]]&lt;=25,"18-25",IF(mtn_tbl[[#This Row],[Age]]&lt;=35,"26-35",IF(mtn_tbl[[#This Row],[Age]]&lt;=45,"36-45",IF(mtn_tbl[[#This Row],[Age]]&lt;=55,"46-55","56+"))))</f>
        <v>36-45</v>
      </c>
      <c r="S199">
        <v>121.11</v>
      </c>
      <c r="T1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99" t="s">
        <v>41</v>
      </c>
    </row>
    <row r="200" spans="1:22">
      <c r="A200" t="s">
        <v>456</v>
      </c>
      <c r="B200" t="s">
        <v>457</v>
      </c>
      <c r="C200" s="1" t="s">
        <v>22</v>
      </c>
      <c r="D200" t="str">
        <f>IF((LEFT(mtn_tbl[[#This Row],[Date of Purchase]],1)="1"),"January",IF((LEFT(mtn_tbl[[#This Row],[Date of Purchase]],1)="2"),"February","March"))</f>
        <v>January</v>
      </c>
      <c r="E200">
        <v>57</v>
      </c>
      <c r="F200" t="s">
        <v>35</v>
      </c>
      <c r="G200" t="s">
        <v>44</v>
      </c>
      <c r="H200" t="s">
        <v>25</v>
      </c>
      <c r="I200">
        <v>2</v>
      </c>
      <c r="J200" t="s">
        <v>26</v>
      </c>
      <c r="K200">
        <v>38</v>
      </c>
      <c r="L200" t="s">
        <v>45</v>
      </c>
      <c r="M200" t="s">
        <v>46</v>
      </c>
      <c r="N200" t="s">
        <v>47</v>
      </c>
      <c r="O200">
        <v>14</v>
      </c>
      <c r="P200">
        <v>420000</v>
      </c>
      <c r="Q200" t="s">
        <v>360</v>
      </c>
      <c r="R200" t="str">
        <f>IF(mtn_tbl[[#This Row],[Age]]&lt;=25,"18-25",IF(mtn_tbl[[#This Row],[Age]]&lt;=35,"26-35",IF(mtn_tbl[[#This Row],[Age]]&lt;=45,"36-45",IF(mtn_tbl[[#This Row],[Age]]&lt;=55,"46-55","56+"))))</f>
        <v>56+</v>
      </c>
      <c r="S200">
        <v>76.42</v>
      </c>
      <c r="T20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00" t="s">
        <v>41</v>
      </c>
    </row>
    <row r="201" spans="1:22">
      <c r="A201" t="s">
        <v>456</v>
      </c>
      <c r="B201" t="s">
        <v>457</v>
      </c>
      <c r="C201" s="1" t="s">
        <v>22</v>
      </c>
      <c r="D201" t="str">
        <f>IF((LEFT(mtn_tbl[[#This Row],[Date of Purchase]],1)="1"),"January",IF((LEFT(mtn_tbl[[#This Row],[Date of Purchase]],1)="2"),"February","March"))</f>
        <v>January</v>
      </c>
      <c r="E201">
        <v>57</v>
      </c>
      <c r="F201" t="s">
        <v>35</v>
      </c>
      <c r="G201" t="s">
        <v>84</v>
      </c>
      <c r="H201" t="s">
        <v>25</v>
      </c>
      <c r="I201">
        <v>2</v>
      </c>
      <c r="J201" t="s">
        <v>26</v>
      </c>
      <c r="K201">
        <v>38</v>
      </c>
      <c r="L201" t="s">
        <v>85</v>
      </c>
      <c r="M201" t="s">
        <v>86</v>
      </c>
      <c r="N201" t="s">
        <v>87</v>
      </c>
      <c r="O201">
        <v>14</v>
      </c>
      <c r="P201">
        <v>350000</v>
      </c>
      <c r="Q201" t="s">
        <v>458</v>
      </c>
      <c r="R201" t="str">
        <f>IF(mtn_tbl[[#This Row],[Age]]&lt;=25,"18-25",IF(mtn_tbl[[#This Row],[Age]]&lt;=35,"26-35",IF(mtn_tbl[[#This Row],[Age]]&lt;=45,"36-45",IF(mtn_tbl[[#This Row],[Age]]&lt;=55,"46-55","56+"))))</f>
        <v>56+</v>
      </c>
      <c r="S201">
        <v>198.39</v>
      </c>
      <c r="T2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1" t="s">
        <v>41</v>
      </c>
    </row>
    <row r="202" spans="1:22">
      <c r="A202" t="s">
        <v>459</v>
      </c>
      <c r="B202" t="s">
        <v>460</v>
      </c>
      <c r="C202" s="1" t="s">
        <v>22</v>
      </c>
      <c r="D202" t="str">
        <f>IF((LEFT(mtn_tbl[[#This Row],[Date of Purchase]],1)="1"),"January",IF((LEFT(mtn_tbl[[#This Row],[Date of Purchase]],1)="2"),"February","March"))</f>
        <v>January</v>
      </c>
      <c r="E202">
        <v>67</v>
      </c>
      <c r="F202" t="s">
        <v>177</v>
      </c>
      <c r="G202" t="s">
        <v>62</v>
      </c>
      <c r="H202" t="s">
        <v>25</v>
      </c>
      <c r="I202">
        <v>5</v>
      </c>
      <c r="J202" t="s">
        <v>52</v>
      </c>
      <c r="K202">
        <v>46</v>
      </c>
      <c r="L202" t="s">
        <v>341</v>
      </c>
      <c r="M202" t="s">
        <v>342</v>
      </c>
      <c r="N202" t="s">
        <v>343</v>
      </c>
      <c r="O202">
        <v>3</v>
      </c>
      <c r="P202">
        <v>22500</v>
      </c>
      <c r="Q202" t="s">
        <v>71</v>
      </c>
      <c r="R202" t="str">
        <f>IF(mtn_tbl[[#This Row],[Age]]&lt;=25,"18-25",IF(mtn_tbl[[#This Row],[Age]]&lt;=35,"26-35",IF(mtn_tbl[[#This Row],[Age]]&lt;=45,"36-45",IF(mtn_tbl[[#This Row],[Age]]&lt;=55,"46-55","56+"))))</f>
        <v>56+</v>
      </c>
      <c r="S202">
        <v>42.34</v>
      </c>
      <c r="T20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02" t="s">
        <v>41</v>
      </c>
    </row>
    <row r="203" spans="1:22">
      <c r="A203" t="s">
        <v>461</v>
      </c>
      <c r="B203" t="s">
        <v>462</v>
      </c>
      <c r="C203" s="1" t="s">
        <v>22</v>
      </c>
      <c r="D203" t="str">
        <f>IF((LEFT(mtn_tbl[[#This Row],[Date of Purchase]],1)="1"),"January",IF((LEFT(mtn_tbl[[#This Row],[Date of Purchase]],1)="2"),"February","March"))</f>
        <v>January</v>
      </c>
      <c r="E203">
        <v>50</v>
      </c>
      <c r="F203" t="s">
        <v>411</v>
      </c>
      <c r="G203" t="s">
        <v>24</v>
      </c>
      <c r="H203" t="s">
        <v>57</v>
      </c>
      <c r="I203">
        <v>5</v>
      </c>
      <c r="J203" t="s">
        <v>52</v>
      </c>
      <c r="K203">
        <v>60</v>
      </c>
      <c r="L203" t="s">
        <v>58</v>
      </c>
      <c r="M203" t="s">
        <v>59</v>
      </c>
      <c r="N203" t="s">
        <v>60</v>
      </c>
      <c r="O203">
        <v>10</v>
      </c>
      <c r="P203">
        <v>45000</v>
      </c>
      <c r="Q203" t="s">
        <v>128</v>
      </c>
      <c r="R203" t="str">
        <f>IF(mtn_tbl[[#This Row],[Age]]&lt;=25,"18-25",IF(mtn_tbl[[#This Row],[Age]]&lt;=35,"26-35",IF(mtn_tbl[[#This Row],[Age]]&lt;=45,"36-45",IF(mtn_tbl[[#This Row],[Age]]&lt;=55,"46-55","56+"))))</f>
        <v>46-55</v>
      </c>
      <c r="S203">
        <v>149.41</v>
      </c>
      <c r="T20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03" t="s">
        <v>31</v>
      </c>
      <c r="V203" t="s">
        <v>101</v>
      </c>
    </row>
    <row r="204" spans="1:22">
      <c r="A204" t="s">
        <v>463</v>
      </c>
      <c r="B204" t="s">
        <v>464</v>
      </c>
      <c r="C204" s="1" t="s">
        <v>22</v>
      </c>
      <c r="D204" t="str">
        <f>IF((LEFT(mtn_tbl[[#This Row],[Date of Purchase]],1)="1"),"January",IF((LEFT(mtn_tbl[[#This Row],[Date of Purchase]],1)="2"),"February","March"))</f>
        <v>January</v>
      </c>
      <c r="E204">
        <v>65</v>
      </c>
      <c r="F204" t="s">
        <v>91</v>
      </c>
      <c r="G204" t="s">
        <v>62</v>
      </c>
      <c r="H204" t="s">
        <v>57</v>
      </c>
      <c r="I204">
        <v>5</v>
      </c>
      <c r="J204" t="s">
        <v>52</v>
      </c>
      <c r="K204">
        <v>58</v>
      </c>
      <c r="L204" t="s">
        <v>341</v>
      </c>
      <c r="M204" t="s">
        <v>342</v>
      </c>
      <c r="N204" t="s">
        <v>343</v>
      </c>
      <c r="O204">
        <v>9</v>
      </c>
      <c r="P204">
        <v>67500</v>
      </c>
      <c r="Q204" t="s">
        <v>427</v>
      </c>
      <c r="R204" t="str">
        <f>IF(mtn_tbl[[#This Row],[Age]]&lt;=25,"18-25",IF(mtn_tbl[[#This Row],[Age]]&lt;=35,"26-35",IF(mtn_tbl[[#This Row],[Age]]&lt;=45,"36-45",IF(mtn_tbl[[#This Row],[Age]]&lt;=55,"46-55","56+"))))</f>
        <v>56+</v>
      </c>
      <c r="S204">
        <v>185.54</v>
      </c>
      <c r="T2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4" t="s">
        <v>41</v>
      </c>
    </row>
    <row r="205" spans="1:22">
      <c r="A205" t="s">
        <v>463</v>
      </c>
      <c r="B205" t="s">
        <v>464</v>
      </c>
      <c r="C205" s="1" t="s">
        <v>22</v>
      </c>
      <c r="D205" t="str">
        <f>IF((LEFT(mtn_tbl[[#This Row],[Date of Purchase]],1)="1"),"January",IF((LEFT(mtn_tbl[[#This Row],[Date of Purchase]],1)="2"),"February","March"))</f>
        <v>January</v>
      </c>
      <c r="E205">
        <v>65</v>
      </c>
      <c r="F205" t="s">
        <v>91</v>
      </c>
      <c r="G205" t="s">
        <v>44</v>
      </c>
      <c r="H205" t="s">
        <v>57</v>
      </c>
      <c r="I205">
        <v>5</v>
      </c>
      <c r="J205" t="s">
        <v>52</v>
      </c>
      <c r="K205">
        <v>58</v>
      </c>
      <c r="L205" t="s">
        <v>45</v>
      </c>
      <c r="M205" t="s">
        <v>46</v>
      </c>
      <c r="N205" t="s">
        <v>47</v>
      </c>
      <c r="O205">
        <v>8</v>
      </c>
      <c r="P205">
        <v>240000</v>
      </c>
      <c r="Q205" t="s">
        <v>126</v>
      </c>
      <c r="R205" t="str">
        <f>IF(mtn_tbl[[#This Row],[Age]]&lt;=25,"18-25",IF(mtn_tbl[[#This Row],[Age]]&lt;=35,"26-35",IF(mtn_tbl[[#This Row],[Age]]&lt;=45,"36-45",IF(mtn_tbl[[#This Row],[Age]]&lt;=55,"46-55","56+"))))</f>
        <v>56+</v>
      </c>
      <c r="S205">
        <v>18.5</v>
      </c>
      <c r="T20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05" t="s">
        <v>41</v>
      </c>
    </row>
    <row r="206" spans="1:22">
      <c r="A206" t="s">
        <v>465</v>
      </c>
      <c r="B206" t="s">
        <v>466</v>
      </c>
      <c r="C206" s="1" t="s">
        <v>22</v>
      </c>
      <c r="D206" t="str">
        <f>IF((LEFT(mtn_tbl[[#This Row],[Date of Purchase]],1)="1"),"January",IF((LEFT(mtn_tbl[[#This Row],[Date of Purchase]],1)="2"),"February","March"))</f>
        <v>January</v>
      </c>
      <c r="E206">
        <v>80</v>
      </c>
      <c r="F206" t="s">
        <v>99</v>
      </c>
      <c r="G206" t="s">
        <v>62</v>
      </c>
      <c r="H206" t="s">
        <v>57</v>
      </c>
      <c r="I206">
        <v>2</v>
      </c>
      <c r="J206" t="s">
        <v>26</v>
      </c>
      <c r="K206">
        <v>57</v>
      </c>
      <c r="L206" t="s">
        <v>63</v>
      </c>
      <c r="M206" t="s">
        <v>64</v>
      </c>
      <c r="N206" t="s">
        <v>65</v>
      </c>
      <c r="O206">
        <v>5</v>
      </c>
      <c r="P206">
        <v>5000</v>
      </c>
      <c r="Q206" t="s">
        <v>467</v>
      </c>
      <c r="R206" t="str">
        <f>IF(mtn_tbl[[#This Row],[Age]]&lt;=25,"18-25",IF(mtn_tbl[[#This Row],[Age]]&lt;=35,"26-35",IF(mtn_tbl[[#This Row],[Age]]&lt;=45,"36-45",IF(mtn_tbl[[#This Row],[Age]]&lt;=55,"46-55","56+"))))</f>
        <v>56+</v>
      </c>
      <c r="S206">
        <v>63</v>
      </c>
      <c r="T20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06" t="s">
        <v>31</v>
      </c>
      <c r="V206" t="s">
        <v>275</v>
      </c>
    </row>
    <row r="207" spans="1:22">
      <c r="A207" t="s">
        <v>465</v>
      </c>
      <c r="B207" t="s">
        <v>466</v>
      </c>
      <c r="C207" s="1" t="s">
        <v>22</v>
      </c>
      <c r="D207" t="str">
        <f>IF((LEFT(mtn_tbl[[#This Row],[Date of Purchase]],1)="1"),"January",IF((LEFT(mtn_tbl[[#This Row],[Date of Purchase]],1)="2"),"February","March"))</f>
        <v>January</v>
      </c>
      <c r="E207">
        <v>80</v>
      </c>
      <c r="F207" t="s">
        <v>99</v>
      </c>
      <c r="G207" t="s">
        <v>44</v>
      </c>
      <c r="H207" t="s">
        <v>57</v>
      </c>
      <c r="I207">
        <v>2</v>
      </c>
      <c r="J207" t="s">
        <v>26</v>
      </c>
      <c r="K207">
        <v>57</v>
      </c>
      <c r="L207" t="s">
        <v>119</v>
      </c>
      <c r="M207" t="s">
        <v>120</v>
      </c>
      <c r="N207" t="s">
        <v>121</v>
      </c>
      <c r="O207">
        <v>9</v>
      </c>
      <c r="P207">
        <v>130500</v>
      </c>
      <c r="Q207" t="s">
        <v>247</v>
      </c>
      <c r="R207" t="str">
        <f>IF(mtn_tbl[[#This Row],[Age]]&lt;=25,"18-25",IF(mtn_tbl[[#This Row],[Age]]&lt;=35,"26-35",IF(mtn_tbl[[#This Row],[Age]]&lt;=45,"36-45",IF(mtn_tbl[[#This Row],[Age]]&lt;=55,"46-55","56+"))))</f>
        <v>56+</v>
      </c>
      <c r="S207">
        <v>174.4</v>
      </c>
      <c r="T2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7" t="s">
        <v>31</v>
      </c>
      <c r="V207" t="s">
        <v>275</v>
      </c>
    </row>
    <row r="208" spans="1:22">
      <c r="A208" t="s">
        <v>465</v>
      </c>
      <c r="B208" t="s">
        <v>466</v>
      </c>
      <c r="C208" s="1" t="s">
        <v>22</v>
      </c>
      <c r="D208" t="str">
        <f>IF((LEFT(mtn_tbl[[#This Row],[Date of Purchase]],1)="1"),"January",IF((LEFT(mtn_tbl[[#This Row],[Date of Purchase]],1)="2"),"February","March"))</f>
        <v>January</v>
      </c>
      <c r="E208">
        <v>80</v>
      </c>
      <c r="F208" t="s">
        <v>99</v>
      </c>
      <c r="G208" t="s">
        <v>24</v>
      </c>
      <c r="H208" t="s">
        <v>57</v>
      </c>
      <c r="I208">
        <v>2</v>
      </c>
      <c r="J208" t="s">
        <v>26</v>
      </c>
      <c r="K208">
        <v>57</v>
      </c>
      <c r="L208" t="s">
        <v>37</v>
      </c>
      <c r="M208" t="s">
        <v>38</v>
      </c>
      <c r="N208" t="s">
        <v>39</v>
      </c>
      <c r="O208">
        <v>10</v>
      </c>
      <c r="P208">
        <v>90000</v>
      </c>
      <c r="Q208" t="s">
        <v>160</v>
      </c>
      <c r="R208" t="str">
        <f>IF(mtn_tbl[[#This Row],[Age]]&lt;=25,"18-25",IF(mtn_tbl[[#This Row],[Age]]&lt;=35,"26-35",IF(mtn_tbl[[#This Row],[Age]]&lt;=45,"36-45",IF(mtn_tbl[[#This Row],[Age]]&lt;=55,"46-55","56+"))))</f>
        <v>56+</v>
      </c>
      <c r="S208">
        <v>185.28</v>
      </c>
      <c r="T20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8" t="s">
        <v>31</v>
      </c>
      <c r="V208" t="s">
        <v>275</v>
      </c>
    </row>
    <row r="209" spans="1:22">
      <c r="A209" t="s">
        <v>468</v>
      </c>
      <c r="B209" t="s">
        <v>469</v>
      </c>
      <c r="C209" s="1" t="s">
        <v>22</v>
      </c>
      <c r="D209" t="str">
        <f>IF((LEFT(mtn_tbl[[#This Row],[Date of Purchase]],1)="1"),"January",IF((LEFT(mtn_tbl[[#This Row],[Date of Purchase]],1)="2"),"February","March"))</f>
        <v>January</v>
      </c>
      <c r="E209">
        <v>49</v>
      </c>
      <c r="F209" t="s">
        <v>268</v>
      </c>
      <c r="G209" t="s">
        <v>62</v>
      </c>
      <c r="H209" t="s">
        <v>57</v>
      </c>
      <c r="I209">
        <v>4</v>
      </c>
      <c r="J209" t="s">
        <v>70</v>
      </c>
      <c r="K209">
        <v>28</v>
      </c>
      <c r="L209" t="s">
        <v>63</v>
      </c>
      <c r="M209" t="s">
        <v>64</v>
      </c>
      <c r="N209" t="s">
        <v>65</v>
      </c>
      <c r="O209">
        <v>5</v>
      </c>
      <c r="P209">
        <v>5000</v>
      </c>
      <c r="Q209" t="s">
        <v>467</v>
      </c>
      <c r="R209" t="str">
        <f>IF(mtn_tbl[[#This Row],[Age]]&lt;=25,"18-25",IF(mtn_tbl[[#This Row],[Age]]&lt;=35,"26-35",IF(mtn_tbl[[#This Row],[Age]]&lt;=45,"36-45",IF(mtn_tbl[[#This Row],[Age]]&lt;=55,"46-55","56+"))))</f>
        <v>46-55</v>
      </c>
      <c r="S209">
        <v>169.24</v>
      </c>
      <c r="T20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9" t="s">
        <v>31</v>
      </c>
      <c r="V209" t="s">
        <v>290</v>
      </c>
    </row>
    <row r="210" spans="1:22">
      <c r="A210" t="s">
        <v>468</v>
      </c>
      <c r="B210" t="s">
        <v>469</v>
      </c>
      <c r="C210" s="1" t="s">
        <v>22</v>
      </c>
      <c r="D210" t="str">
        <f>IF((LEFT(mtn_tbl[[#This Row],[Date of Purchase]],1)="1"),"January",IF((LEFT(mtn_tbl[[#This Row],[Date of Purchase]],1)="2"),"February","March"))</f>
        <v>January</v>
      </c>
      <c r="E210">
        <v>49</v>
      </c>
      <c r="F210" t="s">
        <v>268</v>
      </c>
      <c r="G210" t="s">
        <v>24</v>
      </c>
      <c r="H210" t="s">
        <v>57</v>
      </c>
      <c r="I210">
        <v>4</v>
      </c>
      <c r="J210" t="s">
        <v>70</v>
      </c>
      <c r="K210">
        <v>28</v>
      </c>
      <c r="L210" t="s">
        <v>148</v>
      </c>
      <c r="M210" t="s">
        <v>149</v>
      </c>
      <c r="N210" t="s">
        <v>150</v>
      </c>
      <c r="O210">
        <v>7</v>
      </c>
      <c r="P210">
        <v>112000</v>
      </c>
      <c r="Q210" t="s">
        <v>348</v>
      </c>
      <c r="R210" t="str">
        <f>IF(mtn_tbl[[#This Row],[Age]]&lt;=25,"18-25",IF(mtn_tbl[[#This Row],[Age]]&lt;=35,"26-35",IF(mtn_tbl[[#This Row],[Age]]&lt;=45,"36-45",IF(mtn_tbl[[#This Row],[Age]]&lt;=55,"46-55","56+"))))</f>
        <v>46-55</v>
      </c>
      <c r="S210">
        <v>70.25</v>
      </c>
      <c r="T21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10" t="s">
        <v>31</v>
      </c>
      <c r="V210" t="s">
        <v>290</v>
      </c>
    </row>
    <row r="211" spans="1:22">
      <c r="A211" t="s">
        <v>468</v>
      </c>
      <c r="B211" t="s">
        <v>469</v>
      </c>
      <c r="C211" s="1" t="s">
        <v>22</v>
      </c>
      <c r="D211" t="str">
        <f>IF((LEFT(mtn_tbl[[#This Row],[Date of Purchase]],1)="1"),"January",IF((LEFT(mtn_tbl[[#This Row],[Date of Purchase]],1)="2"),"February","March"))</f>
        <v>January</v>
      </c>
      <c r="E211">
        <v>49</v>
      </c>
      <c r="F211" t="s">
        <v>268</v>
      </c>
      <c r="G211" t="s">
        <v>84</v>
      </c>
      <c r="H211" t="s">
        <v>57</v>
      </c>
      <c r="I211">
        <v>4</v>
      </c>
      <c r="J211" t="s">
        <v>70</v>
      </c>
      <c r="K211">
        <v>28</v>
      </c>
      <c r="L211" t="s">
        <v>165</v>
      </c>
      <c r="M211" t="s">
        <v>166</v>
      </c>
      <c r="N211" t="s">
        <v>167</v>
      </c>
      <c r="O211">
        <v>6</v>
      </c>
      <c r="P211">
        <v>144000</v>
      </c>
      <c r="Q211" t="s">
        <v>40</v>
      </c>
      <c r="R211" t="str">
        <f>IF(mtn_tbl[[#This Row],[Age]]&lt;=25,"18-25",IF(mtn_tbl[[#This Row],[Age]]&lt;=35,"26-35",IF(mtn_tbl[[#This Row],[Age]]&lt;=45,"36-45",IF(mtn_tbl[[#This Row],[Age]]&lt;=55,"46-55","56+"))))</f>
        <v>46-55</v>
      </c>
      <c r="S211">
        <v>36.54</v>
      </c>
      <c r="T21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11" t="s">
        <v>31</v>
      </c>
      <c r="V211" t="s">
        <v>290</v>
      </c>
    </row>
    <row r="212" spans="1:22">
      <c r="A212" t="s">
        <v>470</v>
      </c>
      <c r="B212" t="s">
        <v>471</v>
      </c>
      <c r="C212" s="1" t="s">
        <v>22</v>
      </c>
      <c r="D212" t="str">
        <f>IF((LEFT(mtn_tbl[[#This Row],[Date of Purchase]],1)="1"),"January",IF((LEFT(mtn_tbl[[#This Row],[Date of Purchase]],1)="2"),"February","March"))</f>
        <v>January</v>
      </c>
      <c r="E212">
        <v>31</v>
      </c>
      <c r="F212" t="s">
        <v>56</v>
      </c>
      <c r="G212" t="s">
        <v>62</v>
      </c>
      <c r="H212" t="s">
        <v>57</v>
      </c>
      <c r="I212">
        <v>3</v>
      </c>
      <c r="J212" t="s">
        <v>36</v>
      </c>
      <c r="K212">
        <v>38</v>
      </c>
      <c r="L212" t="s">
        <v>156</v>
      </c>
      <c r="M212" t="s">
        <v>157</v>
      </c>
      <c r="N212" t="s">
        <v>158</v>
      </c>
      <c r="O212">
        <v>1</v>
      </c>
      <c r="P212">
        <v>500</v>
      </c>
      <c r="Q212" t="s">
        <v>472</v>
      </c>
      <c r="R212" t="str">
        <f>IF(mtn_tbl[[#This Row],[Age]]&lt;=25,"18-25",IF(mtn_tbl[[#This Row],[Age]]&lt;=35,"26-35",IF(mtn_tbl[[#This Row],[Age]]&lt;=45,"36-45",IF(mtn_tbl[[#This Row],[Age]]&lt;=55,"46-55","56+"))))</f>
        <v>26-35</v>
      </c>
      <c r="S212">
        <v>119.04</v>
      </c>
      <c r="T21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2" t="s">
        <v>31</v>
      </c>
      <c r="V212" t="s">
        <v>79</v>
      </c>
    </row>
    <row r="213" spans="1:22">
      <c r="A213" t="s">
        <v>470</v>
      </c>
      <c r="B213" t="s">
        <v>471</v>
      </c>
      <c r="C213" s="1" t="s">
        <v>22</v>
      </c>
      <c r="D213" t="str">
        <f>IF((LEFT(mtn_tbl[[#This Row],[Date of Purchase]],1)="1"),"January",IF((LEFT(mtn_tbl[[#This Row],[Date of Purchase]],1)="2"),"February","March"))</f>
        <v>January</v>
      </c>
      <c r="E213">
        <v>31</v>
      </c>
      <c r="F213" t="s">
        <v>56</v>
      </c>
      <c r="G213" t="s">
        <v>24</v>
      </c>
      <c r="H213" t="s">
        <v>57</v>
      </c>
      <c r="I213">
        <v>3</v>
      </c>
      <c r="J213" t="s">
        <v>36</v>
      </c>
      <c r="K213">
        <v>38</v>
      </c>
      <c r="L213" t="s">
        <v>37</v>
      </c>
      <c r="M213" t="s">
        <v>38</v>
      </c>
      <c r="N213" t="s">
        <v>39</v>
      </c>
      <c r="O213">
        <v>20</v>
      </c>
      <c r="P213">
        <v>180000</v>
      </c>
      <c r="Q213" t="s">
        <v>83</v>
      </c>
      <c r="R213" t="str">
        <f>IF(mtn_tbl[[#This Row],[Age]]&lt;=25,"18-25",IF(mtn_tbl[[#This Row],[Age]]&lt;=35,"26-35",IF(mtn_tbl[[#This Row],[Age]]&lt;=45,"36-45",IF(mtn_tbl[[#This Row],[Age]]&lt;=55,"46-55","56+"))))</f>
        <v>26-35</v>
      </c>
      <c r="S213">
        <v>193.97</v>
      </c>
      <c r="T21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13" t="s">
        <v>31</v>
      </c>
      <c r="V213" t="s">
        <v>79</v>
      </c>
    </row>
    <row r="214" spans="1:22">
      <c r="A214" t="s">
        <v>473</v>
      </c>
      <c r="B214" t="s">
        <v>474</v>
      </c>
      <c r="C214" s="1" t="s">
        <v>22</v>
      </c>
      <c r="D214" t="str">
        <f>IF((LEFT(mtn_tbl[[#This Row],[Date of Purchase]],1)="1"),"January",IF((LEFT(mtn_tbl[[#This Row],[Date of Purchase]],1)="2"),"February","March"))</f>
        <v>January</v>
      </c>
      <c r="E214">
        <v>57</v>
      </c>
      <c r="F214" t="s">
        <v>185</v>
      </c>
      <c r="G214" t="s">
        <v>44</v>
      </c>
      <c r="H214" t="s">
        <v>25</v>
      </c>
      <c r="I214">
        <v>3</v>
      </c>
      <c r="J214" t="s">
        <v>36</v>
      </c>
      <c r="K214">
        <v>56</v>
      </c>
      <c r="L214" t="s">
        <v>165</v>
      </c>
      <c r="M214" t="s">
        <v>166</v>
      </c>
      <c r="N214" t="s">
        <v>167</v>
      </c>
      <c r="O214">
        <v>13</v>
      </c>
      <c r="P214">
        <v>312000</v>
      </c>
      <c r="Q214" t="s">
        <v>328</v>
      </c>
      <c r="R214" t="str">
        <f>IF(mtn_tbl[[#This Row],[Age]]&lt;=25,"18-25",IF(mtn_tbl[[#This Row],[Age]]&lt;=35,"26-35",IF(mtn_tbl[[#This Row],[Age]]&lt;=45,"36-45",IF(mtn_tbl[[#This Row],[Age]]&lt;=55,"46-55","56+"))))</f>
        <v>56+</v>
      </c>
      <c r="S214">
        <v>190.4</v>
      </c>
      <c r="T21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14" t="s">
        <v>41</v>
      </c>
    </row>
    <row r="215" spans="1:22">
      <c r="A215" t="s">
        <v>475</v>
      </c>
      <c r="B215" t="s">
        <v>476</v>
      </c>
      <c r="C215" s="1" t="s">
        <v>22</v>
      </c>
      <c r="D215" t="str">
        <f>IF((LEFT(mtn_tbl[[#This Row],[Date of Purchase]],1)="1"),"January",IF((LEFT(mtn_tbl[[#This Row],[Date of Purchase]],1)="2"),"February","March"))</f>
        <v>January</v>
      </c>
      <c r="E215">
        <v>67</v>
      </c>
      <c r="F215" t="s">
        <v>163</v>
      </c>
      <c r="G215" t="s">
        <v>62</v>
      </c>
      <c r="H215" t="s">
        <v>25</v>
      </c>
      <c r="I215">
        <v>1</v>
      </c>
      <c r="J215" t="s">
        <v>164</v>
      </c>
      <c r="K215">
        <v>16</v>
      </c>
      <c r="L215" t="s">
        <v>341</v>
      </c>
      <c r="M215" t="s">
        <v>342</v>
      </c>
      <c r="N215" t="s">
        <v>343</v>
      </c>
      <c r="O215">
        <v>5</v>
      </c>
      <c r="P215">
        <v>37500</v>
      </c>
      <c r="Q215" t="s">
        <v>477</v>
      </c>
      <c r="R215" t="str">
        <f>IF(mtn_tbl[[#This Row],[Age]]&lt;=25,"18-25",IF(mtn_tbl[[#This Row],[Age]]&lt;=35,"26-35",IF(mtn_tbl[[#This Row],[Age]]&lt;=45,"36-45",IF(mtn_tbl[[#This Row],[Age]]&lt;=55,"46-55","56+"))))</f>
        <v>56+</v>
      </c>
      <c r="S215">
        <v>57.34</v>
      </c>
      <c r="T21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15" t="s">
        <v>31</v>
      </c>
      <c r="V215" t="s">
        <v>244</v>
      </c>
    </row>
    <row r="216" spans="1:22">
      <c r="A216" t="s">
        <v>478</v>
      </c>
      <c r="B216" t="s">
        <v>479</v>
      </c>
      <c r="C216" s="1" t="s">
        <v>22</v>
      </c>
      <c r="D216" t="str">
        <f>IF((LEFT(mtn_tbl[[#This Row],[Date of Purchase]],1)="1"),"January",IF((LEFT(mtn_tbl[[#This Row],[Date of Purchase]],1)="2"),"February","March"))</f>
        <v>January</v>
      </c>
      <c r="E216">
        <v>50</v>
      </c>
      <c r="F216" t="s">
        <v>23</v>
      </c>
      <c r="G216" t="s">
        <v>62</v>
      </c>
      <c r="H216" t="s">
        <v>25</v>
      </c>
      <c r="I216">
        <v>3</v>
      </c>
      <c r="J216" t="s">
        <v>36</v>
      </c>
      <c r="K216">
        <v>49</v>
      </c>
      <c r="L216" t="s">
        <v>72</v>
      </c>
      <c r="M216" t="s">
        <v>73</v>
      </c>
      <c r="N216" t="s">
        <v>74</v>
      </c>
      <c r="O216">
        <v>15</v>
      </c>
      <c r="P216">
        <v>13500</v>
      </c>
      <c r="Q216" t="s">
        <v>105</v>
      </c>
      <c r="R216" t="str">
        <f>IF(mtn_tbl[[#This Row],[Age]]&lt;=25,"18-25",IF(mtn_tbl[[#This Row],[Age]]&lt;=35,"26-35",IF(mtn_tbl[[#This Row],[Age]]&lt;=45,"36-45",IF(mtn_tbl[[#This Row],[Age]]&lt;=55,"46-55","56+"))))</f>
        <v>46-55</v>
      </c>
      <c r="S216">
        <v>102.91</v>
      </c>
      <c r="T2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6" t="s">
        <v>41</v>
      </c>
    </row>
    <row r="217" spans="1:22">
      <c r="A217" t="s">
        <v>478</v>
      </c>
      <c r="B217" t="s">
        <v>479</v>
      </c>
      <c r="C217" s="1" t="s">
        <v>22</v>
      </c>
      <c r="D217" t="str">
        <f>IF((LEFT(mtn_tbl[[#This Row],[Date of Purchase]],1)="1"),"January",IF((LEFT(mtn_tbl[[#This Row],[Date of Purchase]],1)="2"),"February","March"))</f>
        <v>January</v>
      </c>
      <c r="E217">
        <v>50</v>
      </c>
      <c r="F217" t="s">
        <v>23</v>
      </c>
      <c r="G217" t="s">
        <v>44</v>
      </c>
      <c r="H217" t="s">
        <v>25</v>
      </c>
      <c r="I217">
        <v>3</v>
      </c>
      <c r="J217" t="s">
        <v>36</v>
      </c>
      <c r="K217">
        <v>49</v>
      </c>
      <c r="L217" t="s">
        <v>80</v>
      </c>
      <c r="M217" t="s">
        <v>81</v>
      </c>
      <c r="N217" t="s">
        <v>82</v>
      </c>
      <c r="O217">
        <v>5</v>
      </c>
      <c r="P217">
        <v>100000</v>
      </c>
      <c r="Q217" t="s">
        <v>215</v>
      </c>
      <c r="R217" t="str">
        <f>IF(mtn_tbl[[#This Row],[Age]]&lt;=25,"18-25",IF(mtn_tbl[[#This Row],[Age]]&lt;=35,"26-35",IF(mtn_tbl[[#This Row],[Age]]&lt;=45,"36-45",IF(mtn_tbl[[#This Row],[Age]]&lt;=55,"46-55","56+"))))</f>
        <v>46-55</v>
      </c>
      <c r="S217">
        <v>129.69999999999999</v>
      </c>
      <c r="T2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7" t="s">
        <v>41</v>
      </c>
    </row>
    <row r="218" spans="1:22">
      <c r="A218" t="s">
        <v>480</v>
      </c>
      <c r="B218" t="s">
        <v>481</v>
      </c>
      <c r="C218" s="1" t="s">
        <v>22</v>
      </c>
      <c r="D218" t="str">
        <f>IF((LEFT(mtn_tbl[[#This Row],[Date of Purchase]],1)="1"),"January",IF((LEFT(mtn_tbl[[#This Row],[Date of Purchase]],1)="2"),"February","March"))</f>
        <v>January</v>
      </c>
      <c r="E218">
        <v>26</v>
      </c>
      <c r="F218" t="s">
        <v>302</v>
      </c>
      <c r="G218" t="s">
        <v>84</v>
      </c>
      <c r="H218" t="s">
        <v>57</v>
      </c>
      <c r="I218">
        <v>4</v>
      </c>
      <c r="J218" t="s">
        <v>70</v>
      </c>
      <c r="K218">
        <v>28</v>
      </c>
      <c r="L218" t="s">
        <v>119</v>
      </c>
      <c r="M218" t="s">
        <v>120</v>
      </c>
      <c r="N218" t="s">
        <v>121</v>
      </c>
      <c r="O218">
        <v>10</v>
      </c>
      <c r="P218">
        <v>145000</v>
      </c>
      <c r="Q218" t="s">
        <v>482</v>
      </c>
      <c r="R218" t="str">
        <f>IF(mtn_tbl[[#This Row],[Age]]&lt;=25,"18-25",IF(mtn_tbl[[#This Row],[Age]]&lt;=35,"26-35",IF(mtn_tbl[[#This Row],[Age]]&lt;=45,"36-45",IF(mtn_tbl[[#This Row],[Age]]&lt;=55,"46-55","56+"))))</f>
        <v>26-35</v>
      </c>
      <c r="S218">
        <v>104.86</v>
      </c>
      <c r="T21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8" t="s">
        <v>41</v>
      </c>
    </row>
    <row r="219" spans="1:22">
      <c r="A219" t="s">
        <v>483</v>
      </c>
      <c r="B219" t="s">
        <v>484</v>
      </c>
      <c r="C219" s="1" t="s">
        <v>22</v>
      </c>
      <c r="D219" t="str">
        <f>IF((LEFT(mtn_tbl[[#This Row],[Date of Purchase]],1)="1"),"January",IF((LEFT(mtn_tbl[[#This Row],[Date of Purchase]],1)="2"),"February","March"))</f>
        <v>January</v>
      </c>
      <c r="E219">
        <v>25</v>
      </c>
      <c r="F219" t="s">
        <v>69</v>
      </c>
      <c r="G219" t="s">
        <v>84</v>
      </c>
      <c r="H219" t="s">
        <v>25</v>
      </c>
      <c r="I219">
        <v>4</v>
      </c>
      <c r="J219" t="s">
        <v>70</v>
      </c>
      <c r="K219">
        <v>33</v>
      </c>
      <c r="L219" t="s">
        <v>80</v>
      </c>
      <c r="M219" t="s">
        <v>81</v>
      </c>
      <c r="N219" t="s">
        <v>82</v>
      </c>
      <c r="O219">
        <v>1</v>
      </c>
      <c r="P219">
        <v>20000</v>
      </c>
      <c r="Q219" t="s">
        <v>485</v>
      </c>
      <c r="R219" t="str">
        <f>IF(mtn_tbl[[#This Row],[Age]]&lt;=25,"18-25",IF(mtn_tbl[[#This Row],[Age]]&lt;=35,"26-35",IF(mtn_tbl[[#This Row],[Age]]&lt;=45,"36-45",IF(mtn_tbl[[#This Row],[Age]]&lt;=55,"46-55","56+"))))</f>
        <v>18-25</v>
      </c>
      <c r="S219">
        <v>153.85</v>
      </c>
      <c r="T2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19" t="s">
        <v>31</v>
      </c>
      <c r="V219" t="s">
        <v>275</v>
      </c>
    </row>
    <row r="220" spans="1:22">
      <c r="A220" t="s">
        <v>483</v>
      </c>
      <c r="B220" t="s">
        <v>484</v>
      </c>
      <c r="C220" s="1" t="s">
        <v>22</v>
      </c>
      <c r="D220" t="str">
        <f>IF((LEFT(mtn_tbl[[#This Row],[Date of Purchase]],1)="1"),"January",IF((LEFT(mtn_tbl[[#This Row],[Date of Purchase]],1)="2"),"February","March"))</f>
        <v>January</v>
      </c>
      <c r="E220">
        <v>25</v>
      </c>
      <c r="F220" t="s">
        <v>69</v>
      </c>
      <c r="G220" t="s">
        <v>24</v>
      </c>
      <c r="H220" t="s">
        <v>25</v>
      </c>
      <c r="I220">
        <v>4</v>
      </c>
      <c r="J220" t="s">
        <v>70</v>
      </c>
      <c r="K220">
        <v>33</v>
      </c>
      <c r="L220" t="s">
        <v>148</v>
      </c>
      <c r="M220" t="s">
        <v>149</v>
      </c>
      <c r="N220" t="s">
        <v>150</v>
      </c>
      <c r="O220">
        <v>15</v>
      </c>
      <c r="P220">
        <v>240000</v>
      </c>
      <c r="Q220" t="s">
        <v>126</v>
      </c>
      <c r="R220" t="str">
        <f>IF(mtn_tbl[[#This Row],[Age]]&lt;=25,"18-25",IF(mtn_tbl[[#This Row],[Age]]&lt;=35,"26-35",IF(mtn_tbl[[#This Row],[Age]]&lt;=45,"36-45",IF(mtn_tbl[[#This Row],[Age]]&lt;=55,"46-55","56+"))))</f>
        <v>18-25</v>
      </c>
      <c r="S220">
        <v>148.22999999999999</v>
      </c>
      <c r="T2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20" t="s">
        <v>31</v>
      </c>
      <c r="V220" t="s">
        <v>275</v>
      </c>
    </row>
    <row r="221" spans="1:22">
      <c r="A221" t="s">
        <v>483</v>
      </c>
      <c r="B221" t="s">
        <v>484</v>
      </c>
      <c r="C221" s="1" t="s">
        <v>22</v>
      </c>
      <c r="D221" t="str">
        <f>IF((LEFT(mtn_tbl[[#This Row],[Date of Purchase]],1)="1"),"January",IF((LEFT(mtn_tbl[[#This Row],[Date of Purchase]],1)="2"),"February","March"))</f>
        <v>January</v>
      </c>
      <c r="E221">
        <v>25</v>
      </c>
      <c r="F221" t="s">
        <v>69</v>
      </c>
      <c r="G221" t="s">
        <v>62</v>
      </c>
      <c r="H221" t="s">
        <v>25</v>
      </c>
      <c r="I221">
        <v>4</v>
      </c>
      <c r="J221" t="s">
        <v>70</v>
      </c>
      <c r="K221">
        <v>33</v>
      </c>
      <c r="L221" t="s">
        <v>208</v>
      </c>
      <c r="M221" t="s">
        <v>209</v>
      </c>
      <c r="N221" t="s">
        <v>210</v>
      </c>
      <c r="O221">
        <v>13</v>
      </c>
      <c r="P221">
        <v>7800</v>
      </c>
      <c r="Q221" t="s">
        <v>211</v>
      </c>
      <c r="R221" t="str">
        <f>IF(mtn_tbl[[#This Row],[Age]]&lt;=25,"18-25",IF(mtn_tbl[[#This Row],[Age]]&lt;=35,"26-35",IF(mtn_tbl[[#This Row],[Age]]&lt;=45,"36-45",IF(mtn_tbl[[#This Row],[Age]]&lt;=55,"46-55","56+"))))</f>
        <v>18-25</v>
      </c>
      <c r="S221">
        <v>157.34</v>
      </c>
      <c r="T2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21" t="s">
        <v>31</v>
      </c>
      <c r="V221" t="s">
        <v>275</v>
      </c>
    </row>
    <row r="222" spans="1:22">
      <c r="A222" t="s">
        <v>486</v>
      </c>
      <c r="B222" t="s">
        <v>487</v>
      </c>
      <c r="C222" s="1" t="s">
        <v>22</v>
      </c>
      <c r="D222" t="str">
        <f>IF((LEFT(mtn_tbl[[#This Row],[Date of Purchase]],1)="1"),"January",IF((LEFT(mtn_tbl[[#This Row],[Date of Purchase]],1)="2"),"February","March"))</f>
        <v>January</v>
      </c>
      <c r="E222">
        <v>26</v>
      </c>
      <c r="F222" t="s">
        <v>274</v>
      </c>
      <c r="G222" t="s">
        <v>84</v>
      </c>
      <c r="H222" t="s">
        <v>57</v>
      </c>
      <c r="I222">
        <v>4</v>
      </c>
      <c r="J222" t="s">
        <v>70</v>
      </c>
      <c r="K222">
        <v>21</v>
      </c>
      <c r="L222" t="s">
        <v>119</v>
      </c>
      <c r="M222" t="s">
        <v>120</v>
      </c>
      <c r="N222" t="s">
        <v>121</v>
      </c>
      <c r="O222">
        <v>20</v>
      </c>
      <c r="P222">
        <v>290000</v>
      </c>
      <c r="Q222" t="s">
        <v>388</v>
      </c>
      <c r="R222" t="str">
        <f>IF(mtn_tbl[[#This Row],[Age]]&lt;=25,"18-25",IF(mtn_tbl[[#This Row],[Age]]&lt;=35,"26-35",IF(mtn_tbl[[#This Row],[Age]]&lt;=45,"36-45",IF(mtn_tbl[[#This Row],[Age]]&lt;=55,"46-55","56+"))))</f>
        <v>26-35</v>
      </c>
      <c r="S222">
        <v>37.42</v>
      </c>
      <c r="T22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22" t="s">
        <v>41</v>
      </c>
    </row>
    <row r="223" spans="1:22">
      <c r="A223" t="s">
        <v>486</v>
      </c>
      <c r="B223" t="s">
        <v>487</v>
      </c>
      <c r="C223" s="1" t="s">
        <v>22</v>
      </c>
      <c r="D223" t="str">
        <f>IF((LEFT(mtn_tbl[[#This Row],[Date of Purchase]],1)="1"),"January",IF((LEFT(mtn_tbl[[#This Row],[Date of Purchase]],1)="2"),"February","March"))</f>
        <v>January</v>
      </c>
      <c r="E223">
        <v>26</v>
      </c>
      <c r="F223" t="s">
        <v>274</v>
      </c>
      <c r="G223" t="s">
        <v>44</v>
      </c>
      <c r="H223" t="s">
        <v>57</v>
      </c>
      <c r="I223">
        <v>4</v>
      </c>
      <c r="J223" t="s">
        <v>70</v>
      </c>
      <c r="K223">
        <v>21</v>
      </c>
      <c r="L223" t="s">
        <v>45</v>
      </c>
      <c r="M223" t="s">
        <v>46</v>
      </c>
      <c r="N223" t="s">
        <v>47</v>
      </c>
      <c r="O223">
        <v>4</v>
      </c>
      <c r="P223">
        <v>120000</v>
      </c>
      <c r="Q223" t="s">
        <v>200</v>
      </c>
      <c r="R223" t="str">
        <f>IF(mtn_tbl[[#This Row],[Age]]&lt;=25,"18-25",IF(mtn_tbl[[#This Row],[Age]]&lt;=35,"26-35",IF(mtn_tbl[[#This Row],[Age]]&lt;=45,"36-45",IF(mtn_tbl[[#This Row],[Age]]&lt;=55,"46-55","56+"))))</f>
        <v>26-35</v>
      </c>
      <c r="S223">
        <v>174.39</v>
      </c>
      <c r="T2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23" t="s">
        <v>41</v>
      </c>
    </row>
    <row r="224" spans="1:22">
      <c r="A224" t="s">
        <v>488</v>
      </c>
      <c r="B224" t="s">
        <v>489</v>
      </c>
      <c r="C224" s="1" t="s">
        <v>22</v>
      </c>
      <c r="D224" t="str">
        <f>IF((LEFT(mtn_tbl[[#This Row],[Date of Purchase]],1)="1"),"January",IF((LEFT(mtn_tbl[[#This Row],[Date of Purchase]],1)="2"),"February","March"))</f>
        <v>January</v>
      </c>
      <c r="E224">
        <v>18</v>
      </c>
      <c r="F224" t="s">
        <v>354</v>
      </c>
      <c r="G224" t="s">
        <v>62</v>
      </c>
      <c r="H224" t="s">
        <v>57</v>
      </c>
      <c r="I224">
        <v>2</v>
      </c>
      <c r="J224" t="s">
        <v>26</v>
      </c>
      <c r="K224">
        <v>8</v>
      </c>
      <c r="L224" t="s">
        <v>235</v>
      </c>
      <c r="M224" t="s">
        <v>236</v>
      </c>
      <c r="N224" t="s">
        <v>237</v>
      </c>
      <c r="O224">
        <v>20</v>
      </c>
      <c r="P224">
        <v>130000</v>
      </c>
      <c r="Q224" t="s">
        <v>490</v>
      </c>
      <c r="R224" t="str">
        <f>IF(mtn_tbl[[#This Row],[Age]]&lt;=25,"18-25",IF(mtn_tbl[[#This Row],[Age]]&lt;=35,"26-35",IF(mtn_tbl[[#This Row],[Age]]&lt;=45,"36-45",IF(mtn_tbl[[#This Row],[Age]]&lt;=55,"46-55","56+"))))</f>
        <v>18-25</v>
      </c>
      <c r="S224">
        <v>60.91</v>
      </c>
      <c r="T22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4" t="s">
        <v>41</v>
      </c>
    </row>
    <row r="225" spans="1:21">
      <c r="A225" t="s">
        <v>491</v>
      </c>
      <c r="B225" t="s">
        <v>492</v>
      </c>
      <c r="C225" s="1" t="s">
        <v>22</v>
      </c>
      <c r="D225" t="str">
        <f>IF((LEFT(mtn_tbl[[#This Row],[Date of Purchase]],1)="1"),"January",IF((LEFT(mtn_tbl[[#This Row],[Date of Purchase]],1)="2"),"February","March"))</f>
        <v>January</v>
      </c>
      <c r="E225">
        <v>20</v>
      </c>
      <c r="F225" t="s">
        <v>99</v>
      </c>
      <c r="G225" t="s">
        <v>44</v>
      </c>
      <c r="H225" t="s">
        <v>57</v>
      </c>
      <c r="I225">
        <v>2</v>
      </c>
      <c r="J225" t="s">
        <v>26</v>
      </c>
      <c r="K225">
        <v>32</v>
      </c>
      <c r="L225" t="s">
        <v>165</v>
      </c>
      <c r="M225" t="s">
        <v>166</v>
      </c>
      <c r="N225" t="s">
        <v>167</v>
      </c>
      <c r="O225">
        <v>14</v>
      </c>
      <c r="P225">
        <v>336000</v>
      </c>
      <c r="Q225" t="s">
        <v>493</v>
      </c>
      <c r="R225" t="str">
        <f>IF(mtn_tbl[[#This Row],[Age]]&lt;=25,"18-25",IF(mtn_tbl[[#This Row],[Age]]&lt;=35,"26-35",IF(mtn_tbl[[#This Row],[Age]]&lt;=45,"36-45",IF(mtn_tbl[[#This Row],[Age]]&lt;=55,"46-55","56+"))))</f>
        <v>18-25</v>
      </c>
      <c r="S225">
        <v>13.17</v>
      </c>
      <c r="T22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25" t="s">
        <v>41</v>
      </c>
    </row>
    <row r="226" spans="1:21">
      <c r="A226" t="s">
        <v>491</v>
      </c>
      <c r="B226" t="s">
        <v>492</v>
      </c>
      <c r="C226" s="1" t="s">
        <v>22</v>
      </c>
      <c r="D226" t="str">
        <f>IF((LEFT(mtn_tbl[[#This Row],[Date of Purchase]],1)="1"),"January",IF((LEFT(mtn_tbl[[#This Row],[Date of Purchase]],1)="2"),"February","March"))</f>
        <v>January</v>
      </c>
      <c r="E226">
        <v>20</v>
      </c>
      <c r="F226" t="s">
        <v>99</v>
      </c>
      <c r="G226" t="s">
        <v>24</v>
      </c>
      <c r="H226" t="s">
        <v>57</v>
      </c>
      <c r="I226">
        <v>2</v>
      </c>
      <c r="J226" t="s">
        <v>26</v>
      </c>
      <c r="K226">
        <v>32</v>
      </c>
      <c r="L226" t="s">
        <v>27</v>
      </c>
      <c r="M226" t="s">
        <v>28</v>
      </c>
      <c r="N226" t="s">
        <v>29</v>
      </c>
      <c r="O226">
        <v>20</v>
      </c>
      <c r="P226">
        <v>700000</v>
      </c>
      <c r="Q226" t="s">
        <v>494</v>
      </c>
      <c r="R226" t="str">
        <f>IF(mtn_tbl[[#This Row],[Age]]&lt;=25,"18-25",IF(mtn_tbl[[#This Row],[Age]]&lt;=35,"26-35",IF(mtn_tbl[[#This Row],[Age]]&lt;=45,"36-45",IF(mtn_tbl[[#This Row],[Age]]&lt;=55,"46-55","56+"))))</f>
        <v>18-25</v>
      </c>
      <c r="S226">
        <v>23.83</v>
      </c>
      <c r="T22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26" t="s">
        <v>41</v>
      </c>
    </row>
    <row r="227" spans="1:21">
      <c r="A227" t="s">
        <v>491</v>
      </c>
      <c r="B227" t="s">
        <v>492</v>
      </c>
      <c r="C227" s="1" t="s">
        <v>22</v>
      </c>
      <c r="D227" t="str">
        <f>IF((LEFT(mtn_tbl[[#This Row],[Date of Purchase]],1)="1"),"January",IF((LEFT(mtn_tbl[[#This Row],[Date of Purchase]],1)="2"),"February","March"))</f>
        <v>January</v>
      </c>
      <c r="E227">
        <v>20</v>
      </c>
      <c r="F227" t="s">
        <v>99</v>
      </c>
      <c r="G227" t="s">
        <v>84</v>
      </c>
      <c r="H227" t="s">
        <v>57</v>
      </c>
      <c r="I227">
        <v>2</v>
      </c>
      <c r="J227" t="s">
        <v>26</v>
      </c>
      <c r="K227">
        <v>32</v>
      </c>
      <c r="L227" t="s">
        <v>85</v>
      </c>
      <c r="M227" t="s">
        <v>86</v>
      </c>
      <c r="N227" t="s">
        <v>87</v>
      </c>
      <c r="O227">
        <v>14</v>
      </c>
      <c r="P227">
        <v>350000</v>
      </c>
      <c r="Q227" t="s">
        <v>458</v>
      </c>
      <c r="R227" t="str">
        <f>IF(mtn_tbl[[#This Row],[Age]]&lt;=25,"18-25",IF(mtn_tbl[[#This Row],[Age]]&lt;=35,"26-35",IF(mtn_tbl[[#This Row],[Age]]&lt;=45,"36-45",IF(mtn_tbl[[#This Row],[Age]]&lt;=55,"46-55","56+"))))</f>
        <v>18-25</v>
      </c>
      <c r="S227">
        <v>89.94</v>
      </c>
      <c r="T2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7" t="s">
        <v>41</v>
      </c>
    </row>
    <row r="228" spans="1:21">
      <c r="A228" t="s">
        <v>495</v>
      </c>
      <c r="B228" t="s">
        <v>496</v>
      </c>
      <c r="C228" s="1" t="s">
        <v>22</v>
      </c>
      <c r="D228" t="str">
        <f>IF((LEFT(mtn_tbl[[#This Row],[Date of Purchase]],1)="1"),"January",IF((LEFT(mtn_tbl[[#This Row],[Date of Purchase]],1)="2"),"February","March"))</f>
        <v>January</v>
      </c>
      <c r="E228">
        <v>71</v>
      </c>
      <c r="F228" t="s">
        <v>35</v>
      </c>
      <c r="G228" t="s">
        <v>84</v>
      </c>
      <c r="H228" t="s">
        <v>57</v>
      </c>
      <c r="I228">
        <v>2</v>
      </c>
      <c r="J228" t="s">
        <v>26</v>
      </c>
      <c r="K228">
        <v>49</v>
      </c>
      <c r="L228" t="s">
        <v>171</v>
      </c>
      <c r="M228" t="s">
        <v>172</v>
      </c>
      <c r="N228" t="s">
        <v>173</v>
      </c>
      <c r="O228">
        <v>18</v>
      </c>
      <c r="P228">
        <v>1350000</v>
      </c>
      <c r="Q228" t="s">
        <v>437</v>
      </c>
      <c r="R228" t="str">
        <f>IF(mtn_tbl[[#This Row],[Age]]&lt;=25,"18-25",IF(mtn_tbl[[#This Row],[Age]]&lt;=35,"26-35",IF(mtn_tbl[[#This Row],[Age]]&lt;=45,"36-45",IF(mtn_tbl[[#This Row],[Age]]&lt;=55,"46-55","56+"))))</f>
        <v>56+</v>
      </c>
      <c r="S228">
        <v>80.7</v>
      </c>
      <c r="T2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8" t="s">
        <v>41</v>
      </c>
    </row>
    <row r="229" spans="1:21">
      <c r="A229" t="s">
        <v>497</v>
      </c>
      <c r="B229" t="s">
        <v>498</v>
      </c>
      <c r="C229" s="1" t="s">
        <v>22</v>
      </c>
      <c r="D229" t="str">
        <f>IF((LEFT(mtn_tbl[[#This Row],[Date of Purchase]],1)="1"),"January",IF((LEFT(mtn_tbl[[#This Row],[Date of Purchase]],1)="2"),"February","March"))</f>
        <v>January</v>
      </c>
      <c r="E229">
        <v>49</v>
      </c>
      <c r="F229" t="s">
        <v>261</v>
      </c>
      <c r="G229" t="s">
        <v>44</v>
      </c>
      <c r="H229" t="s">
        <v>57</v>
      </c>
      <c r="I229">
        <v>1</v>
      </c>
      <c r="J229" t="s">
        <v>164</v>
      </c>
      <c r="K229">
        <v>8</v>
      </c>
      <c r="L229" t="s">
        <v>80</v>
      </c>
      <c r="M229" t="s">
        <v>81</v>
      </c>
      <c r="N229" t="s">
        <v>82</v>
      </c>
      <c r="O229">
        <v>19</v>
      </c>
      <c r="P229">
        <v>380000</v>
      </c>
      <c r="Q229" t="s">
        <v>152</v>
      </c>
      <c r="R229" t="str">
        <f>IF(mtn_tbl[[#This Row],[Age]]&lt;=25,"18-25",IF(mtn_tbl[[#This Row],[Age]]&lt;=35,"26-35",IF(mtn_tbl[[#This Row],[Age]]&lt;=45,"36-45",IF(mtn_tbl[[#This Row],[Age]]&lt;=55,"46-55","56+"))))</f>
        <v>46-55</v>
      </c>
      <c r="S229">
        <v>161.16999999999999</v>
      </c>
      <c r="T22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29" t="s">
        <v>41</v>
      </c>
    </row>
    <row r="230" spans="1:21">
      <c r="A230" t="s">
        <v>497</v>
      </c>
      <c r="B230" t="s">
        <v>498</v>
      </c>
      <c r="C230" s="1" t="s">
        <v>22</v>
      </c>
      <c r="D230" t="str">
        <f>IF((LEFT(mtn_tbl[[#This Row],[Date of Purchase]],1)="1"),"January",IF((LEFT(mtn_tbl[[#This Row],[Date of Purchase]],1)="2"),"February","March"))</f>
        <v>January</v>
      </c>
      <c r="E230">
        <v>49</v>
      </c>
      <c r="F230" t="s">
        <v>261</v>
      </c>
      <c r="G230" t="s">
        <v>24</v>
      </c>
      <c r="H230" t="s">
        <v>57</v>
      </c>
      <c r="I230">
        <v>1</v>
      </c>
      <c r="J230" t="s">
        <v>164</v>
      </c>
      <c r="K230">
        <v>8</v>
      </c>
      <c r="L230" t="s">
        <v>58</v>
      </c>
      <c r="M230" t="s">
        <v>59</v>
      </c>
      <c r="N230" t="s">
        <v>60</v>
      </c>
      <c r="O230">
        <v>10</v>
      </c>
      <c r="P230">
        <v>45000</v>
      </c>
      <c r="Q230" t="s">
        <v>128</v>
      </c>
      <c r="R230" t="str">
        <f>IF(mtn_tbl[[#This Row],[Age]]&lt;=25,"18-25",IF(mtn_tbl[[#This Row],[Age]]&lt;=35,"26-35",IF(mtn_tbl[[#This Row],[Age]]&lt;=45,"36-45",IF(mtn_tbl[[#This Row],[Age]]&lt;=55,"46-55","56+"))))</f>
        <v>46-55</v>
      </c>
      <c r="S230">
        <v>70.39</v>
      </c>
      <c r="T23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30" t="s">
        <v>41</v>
      </c>
    </row>
    <row r="231" spans="1:21">
      <c r="A231" t="s">
        <v>497</v>
      </c>
      <c r="B231" t="s">
        <v>498</v>
      </c>
      <c r="C231" s="1" t="s">
        <v>22</v>
      </c>
      <c r="D231" t="str">
        <f>IF((LEFT(mtn_tbl[[#This Row],[Date of Purchase]],1)="1"),"January",IF((LEFT(mtn_tbl[[#This Row],[Date of Purchase]],1)="2"),"February","March"))</f>
        <v>January</v>
      </c>
      <c r="E231">
        <v>49</v>
      </c>
      <c r="F231" t="s">
        <v>261</v>
      </c>
      <c r="G231" t="s">
        <v>84</v>
      </c>
      <c r="H231" t="s">
        <v>57</v>
      </c>
      <c r="I231">
        <v>1</v>
      </c>
      <c r="J231" t="s">
        <v>164</v>
      </c>
      <c r="K231">
        <v>8</v>
      </c>
      <c r="L231" t="s">
        <v>45</v>
      </c>
      <c r="M231" t="s">
        <v>46</v>
      </c>
      <c r="N231" t="s">
        <v>47</v>
      </c>
      <c r="O231">
        <v>17</v>
      </c>
      <c r="P231">
        <v>510000</v>
      </c>
      <c r="Q231" t="s">
        <v>48</v>
      </c>
      <c r="R231" t="str">
        <f>IF(mtn_tbl[[#This Row],[Age]]&lt;=25,"18-25",IF(mtn_tbl[[#This Row],[Age]]&lt;=35,"26-35",IF(mtn_tbl[[#This Row],[Age]]&lt;=45,"36-45",IF(mtn_tbl[[#This Row],[Age]]&lt;=55,"46-55","56+"))))</f>
        <v>46-55</v>
      </c>
      <c r="S231">
        <v>143.01</v>
      </c>
      <c r="T23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1" t="s">
        <v>41</v>
      </c>
    </row>
    <row r="232" spans="1:21">
      <c r="A232" t="s">
        <v>499</v>
      </c>
      <c r="B232" t="s">
        <v>500</v>
      </c>
      <c r="C232" s="1" t="s">
        <v>22</v>
      </c>
      <c r="D232" t="str">
        <f>IF((LEFT(mtn_tbl[[#This Row],[Date of Purchase]],1)="1"),"January",IF((LEFT(mtn_tbl[[#This Row],[Date of Purchase]],1)="2"),"February","March"))</f>
        <v>January</v>
      </c>
      <c r="E232">
        <v>43</v>
      </c>
      <c r="F232" t="s">
        <v>108</v>
      </c>
      <c r="G232" t="s">
        <v>62</v>
      </c>
      <c r="H232" t="s">
        <v>57</v>
      </c>
      <c r="I232">
        <v>5</v>
      </c>
      <c r="J232" t="s">
        <v>52</v>
      </c>
      <c r="K232">
        <v>1</v>
      </c>
      <c r="L232" t="s">
        <v>115</v>
      </c>
      <c r="M232" t="s">
        <v>116</v>
      </c>
      <c r="N232" t="s">
        <v>117</v>
      </c>
      <c r="O232">
        <v>19</v>
      </c>
      <c r="P232">
        <v>104500</v>
      </c>
      <c r="Q232" t="s">
        <v>501</v>
      </c>
      <c r="R232" t="str">
        <f>IF(mtn_tbl[[#This Row],[Age]]&lt;=25,"18-25",IF(mtn_tbl[[#This Row],[Age]]&lt;=35,"26-35",IF(mtn_tbl[[#This Row],[Age]]&lt;=45,"36-45",IF(mtn_tbl[[#This Row],[Age]]&lt;=55,"46-55","56+"))))</f>
        <v>36-45</v>
      </c>
      <c r="S232">
        <v>114.83</v>
      </c>
      <c r="T2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2" t="s">
        <v>41</v>
      </c>
    </row>
    <row r="233" spans="1:21">
      <c r="A233" t="s">
        <v>502</v>
      </c>
      <c r="B233" t="s">
        <v>503</v>
      </c>
      <c r="C233" s="1" t="s">
        <v>22</v>
      </c>
      <c r="D233" t="str">
        <f>IF((LEFT(mtn_tbl[[#This Row],[Date of Purchase]],1)="1"),"January",IF((LEFT(mtn_tbl[[#This Row],[Date of Purchase]],1)="2"),"February","March"))</f>
        <v>January</v>
      </c>
      <c r="E233">
        <v>65</v>
      </c>
      <c r="F233" t="s">
        <v>177</v>
      </c>
      <c r="G233" t="s">
        <v>44</v>
      </c>
      <c r="H233" t="s">
        <v>57</v>
      </c>
      <c r="I233">
        <v>4</v>
      </c>
      <c r="J233" t="s">
        <v>70</v>
      </c>
      <c r="K233">
        <v>22</v>
      </c>
      <c r="L233" t="s">
        <v>165</v>
      </c>
      <c r="M233" t="s">
        <v>166</v>
      </c>
      <c r="N233" t="s">
        <v>167</v>
      </c>
      <c r="O233">
        <v>10</v>
      </c>
      <c r="P233">
        <v>240000</v>
      </c>
      <c r="Q233" t="s">
        <v>126</v>
      </c>
      <c r="R233" t="str">
        <f>IF(mtn_tbl[[#This Row],[Age]]&lt;=25,"18-25",IF(mtn_tbl[[#This Row],[Age]]&lt;=35,"26-35",IF(mtn_tbl[[#This Row],[Age]]&lt;=45,"36-45",IF(mtn_tbl[[#This Row],[Age]]&lt;=55,"46-55","56+"))))</f>
        <v>56+</v>
      </c>
      <c r="S233">
        <v>126.21</v>
      </c>
      <c r="T2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3" t="s">
        <v>41</v>
      </c>
    </row>
    <row r="234" spans="1:21">
      <c r="A234" t="s">
        <v>502</v>
      </c>
      <c r="B234" t="s">
        <v>503</v>
      </c>
      <c r="C234" s="1" t="s">
        <v>22</v>
      </c>
      <c r="D234" t="str">
        <f>IF((LEFT(mtn_tbl[[#This Row],[Date of Purchase]],1)="1"),"January",IF((LEFT(mtn_tbl[[#This Row],[Date of Purchase]],1)="2"),"February","March"))</f>
        <v>January</v>
      </c>
      <c r="E234">
        <v>65</v>
      </c>
      <c r="F234" t="s">
        <v>177</v>
      </c>
      <c r="G234" t="s">
        <v>62</v>
      </c>
      <c r="H234" t="s">
        <v>57</v>
      </c>
      <c r="I234">
        <v>4</v>
      </c>
      <c r="J234" t="s">
        <v>70</v>
      </c>
      <c r="K234">
        <v>22</v>
      </c>
      <c r="L234" t="s">
        <v>235</v>
      </c>
      <c r="M234" t="s">
        <v>236</v>
      </c>
      <c r="N234" t="s">
        <v>237</v>
      </c>
      <c r="O234">
        <v>18</v>
      </c>
      <c r="P234">
        <v>117000</v>
      </c>
      <c r="Q234" t="s">
        <v>102</v>
      </c>
      <c r="R234" t="str">
        <f>IF(mtn_tbl[[#This Row],[Age]]&lt;=25,"18-25",IF(mtn_tbl[[#This Row],[Age]]&lt;=35,"26-35",IF(mtn_tbl[[#This Row],[Age]]&lt;=45,"36-45",IF(mtn_tbl[[#This Row],[Age]]&lt;=55,"46-55","56+"))))</f>
        <v>56+</v>
      </c>
      <c r="S234">
        <v>129.21</v>
      </c>
      <c r="T23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4" t="s">
        <v>41</v>
      </c>
    </row>
    <row r="235" spans="1:21">
      <c r="A235" t="s">
        <v>502</v>
      </c>
      <c r="B235" t="s">
        <v>503</v>
      </c>
      <c r="C235" s="1" t="s">
        <v>22</v>
      </c>
      <c r="D235" t="str">
        <f>IF((LEFT(mtn_tbl[[#This Row],[Date of Purchase]],1)="1"),"January",IF((LEFT(mtn_tbl[[#This Row],[Date of Purchase]],1)="2"),"February","March"))</f>
        <v>January</v>
      </c>
      <c r="E235">
        <v>65</v>
      </c>
      <c r="F235" t="s">
        <v>177</v>
      </c>
      <c r="G235" t="s">
        <v>84</v>
      </c>
      <c r="H235" t="s">
        <v>57</v>
      </c>
      <c r="I235">
        <v>4</v>
      </c>
      <c r="J235" t="s">
        <v>70</v>
      </c>
      <c r="K235">
        <v>22</v>
      </c>
      <c r="L235" t="s">
        <v>80</v>
      </c>
      <c r="M235" t="s">
        <v>81</v>
      </c>
      <c r="N235" t="s">
        <v>82</v>
      </c>
      <c r="O235">
        <v>20</v>
      </c>
      <c r="P235">
        <v>400000</v>
      </c>
      <c r="Q235" t="s">
        <v>294</v>
      </c>
      <c r="R235" t="str">
        <f>IF(mtn_tbl[[#This Row],[Age]]&lt;=25,"18-25",IF(mtn_tbl[[#This Row],[Age]]&lt;=35,"26-35",IF(mtn_tbl[[#This Row],[Age]]&lt;=45,"36-45",IF(mtn_tbl[[#This Row],[Age]]&lt;=55,"46-55","56+"))))</f>
        <v>56+</v>
      </c>
      <c r="S235">
        <v>38.89</v>
      </c>
      <c r="T2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35" t="s">
        <v>41</v>
      </c>
    </row>
    <row r="236" spans="1:21">
      <c r="A236" t="s">
        <v>504</v>
      </c>
      <c r="B236" t="s">
        <v>505</v>
      </c>
      <c r="C236" s="1" t="s">
        <v>22</v>
      </c>
      <c r="D236" t="str">
        <f>IF((LEFT(mtn_tbl[[#This Row],[Date of Purchase]],1)="1"),"January",IF((LEFT(mtn_tbl[[#This Row],[Date of Purchase]],1)="2"),"February","March"))</f>
        <v>January</v>
      </c>
      <c r="E236">
        <v>22</v>
      </c>
      <c r="F236" t="s">
        <v>225</v>
      </c>
      <c r="G236" t="s">
        <v>24</v>
      </c>
      <c r="H236" t="s">
        <v>25</v>
      </c>
      <c r="I236">
        <v>5</v>
      </c>
      <c r="J236" t="s">
        <v>52</v>
      </c>
      <c r="K236">
        <v>49</v>
      </c>
      <c r="L236" t="s">
        <v>148</v>
      </c>
      <c r="M236" t="s">
        <v>149</v>
      </c>
      <c r="N236" t="s">
        <v>150</v>
      </c>
      <c r="O236">
        <v>7</v>
      </c>
      <c r="P236">
        <v>112000</v>
      </c>
      <c r="Q236" t="s">
        <v>348</v>
      </c>
      <c r="R236" t="str">
        <f>IF(mtn_tbl[[#This Row],[Age]]&lt;=25,"18-25",IF(mtn_tbl[[#This Row],[Age]]&lt;=35,"26-35",IF(mtn_tbl[[#This Row],[Age]]&lt;=45,"36-45",IF(mtn_tbl[[#This Row],[Age]]&lt;=55,"46-55","56+"))))</f>
        <v>18-25</v>
      </c>
      <c r="S236">
        <v>55.36</v>
      </c>
      <c r="T23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36" t="s">
        <v>41</v>
      </c>
    </row>
    <row r="237" spans="1:21">
      <c r="A237" t="s">
        <v>506</v>
      </c>
      <c r="B237" t="s">
        <v>507</v>
      </c>
      <c r="C237" s="1" t="s">
        <v>22</v>
      </c>
      <c r="D237" t="str">
        <f>IF((LEFT(mtn_tbl[[#This Row],[Date of Purchase]],1)="1"),"January",IF((LEFT(mtn_tbl[[#This Row],[Date of Purchase]],1)="2"),"February","March"))</f>
        <v>January</v>
      </c>
      <c r="E237">
        <v>72</v>
      </c>
      <c r="F237" t="s">
        <v>281</v>
      </c>
      <c r="G237" t="s">
        <v>84</v>
      </c>
      <c r="H237" t="s">
        <v>57</v>
      </c>
      <c r="I237">
        <v>4</v>
      </c>
      <c r="J237" t="s">
        <v>70</v>
      </c>
      <c r="K237">
        <v>26</v>
      </c>
      <c r="L237" t="s">
        <v>171</v>
      </c>
      <c r="M237" t="s">
        <v>172</v>
      </c>
      <c r="N237" t="s">
        <v>173</v>
      </c>
      <c r="O237">
        <v>1</v>
      </c>
      <c r="P237">
        <v>75000</v>
      </c>
      <c r="Q237" t="s">
        <v>344</v>
      </c>
      <c r="R237" t="str">
        <f>IF(mtn_tbl[[#This Row],[Age]]&lt;=25,"18-25",IF(mtn_tbl[[#This Row],[Age]]&lt;=35,"26-35",IF(mtn_tbl[[#This Row],[Age]]&lt;=45,"36-45",IF(mtn_tbl[[#This Row],[Age]]&lt;=55,"46-55","56+"))))</f>
        <v>56+</v>
      </c>
      <c r="S237">
        <v>36.51</v>
      </c>
      <c r="T2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37" t="s">
        <v>41</v>
      </c>
    </row>
    <row r="238" spans="1:21">
      <c r="A238" t="s">
        <v>508</v>
      </c>
      <c r="B238" t="s">
        <v>509</v>
      </c>
      <c r="C238" s="1" t="s">
        <v>22</v>
      </c>
      <c r="D238" t="str">
        <f>IF((LEFT(mtn_tbl[[#This Row],[Date of Purchase]],1)="1"),"January",IF((LEFT(mtn_tbl[[#This Row],[Date of Purchase]],1)="2"),"February","March"))</f>
        <v>January</v>
      </c>
      <c r="E238">
        <v>56</v>
      </c>
      <c r="F238" t="s">
        <v>376</v>
      </c>
      <c r="G238" t="s">
        <v>24</v>
      </c>
      <c r="H238" t="s">
        <v>57</v>
      </c>
      <c r="I238">
        <v>1</v>
      </c>
      <c r="J238" t="s">
        <v>164</v>
      </c>
      <c r="K238">
        <v>6</v>
      </c>
      <c r="L238" t="s">
        <v>37</v>
      </c>
      <c r="M238" t="s">
        <v>38</v>
      </c>
      <c r="N238" t="s">
        <v>39</v>
      </c>
      <c r="O238">
        <v>5</v>
      </c>
      <c r="P238">
        <v>45000</v>
      </c>
      <c r="Q238" t="s">
        <v>128</v>
      </c>
      <c r="R238" t="str">
        <f>IF(mtn_tbl[[#This Row],[Age]]&lt;=25,"18-25",IF(mtn_tbl[[#This Row],[Age]]&lt;=35,"26-35",IF(mtn_tbl[[#This Row],[Age]]&lt;=45,"36-45",IF(mtn_tbl[[#This Row],[Age]]&lt;=55,"46-55","56+"))))</f>
        <v>56+</v>
      </c>
      <c r="S238">
        <v>153.78</v>
      </c>
      <c r="T23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38" t="s">
        <v>41</v>
      </c>
    </row>
    <row r="239" spans="1:21">
      <c r="A239" t="s">
        <v>508</v>
      </c>
      <c r="B239" t="s">
        <v>509</v>
      </c>
      <c r="C239" s="1" t="s">
        <v>22</v>
      </c>
      <c r="D239" t="str">
        <f>IF((LEFT(mtn_tbl[[#This Row],[Date of Purchase]],1)="1"),"January",IF((LEFT(mtn_tbl[[#This Row],[Date of Purchase]],1)="2"),"February","March"))</f>
        <v>January</v>
      </c>
      <c r="E239">
        <v>56</v>
      </c>
      <c r="F239" t="s">
        <v>376</v>
      </c>
      <c r="G239" t="s">
        <v>44</v>
      </c>
      <c r="H239" t="s">
        <v>57</v>
      </c>
      <c r="I239">
        <v>1</v>
      </c>
      <c r="J239" t="s">
        <v>164</v>
      </c>
      <c r="K239">
        <v>6</v>
      </c>
      <c r="L239" t="s">
        <v>45</v>
      </c>
      <c r="M239" t="s">
        <v>46</v>
      </c>
      <c r="N239" t="s">
        <v>47</v>
      </c>
      <c r="O239">
        <v>6</v>
      </c>
      <c r="P239">
        <v>180000</v>
      </c>
      <c r="Q239" t="s">
        <v>83</v>
      </c>
      <c r="R239" t="str">
        <f>IF(mtn_tbl[[#This Row],[Age]]&lt;=25,"18-25",IF(mtn_tbl[[#This Row],[Age]]&lt;=35,"26-35",IF(mtn_tbl[[#This Row],[Age]]&lt;=45,"36-45",IF(mtn_tbl[[#This Row],[Age]]&lt;=55,"46-55","56+"))))</f>
        <v>56+</v>
      </c>
      <c r="S239">
        <v>190.46</v>
      </c>
      <c r="T2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39" t="s">
        <v>41</v>
      </c>
    </row>
    <row r="240" spans="1:21">
      <c r="A240" t="s">
        <v>510</v>
      </c>
      <c r="B240" t="s">
        <v>511</v>
      </c>
      <c r="C240" s="1" t="s">
        <v>22</v>
      </c>
      <c r="D240" t="str">
        <f>IF((LEFT(mtn_tbl[[#This Row],[Date of Purchase]],1)="1"),"January",IF((LEFT(mtn_tbl[[#This Row],[Date of Purchase]],1)="2"),"February","March"))</f>
        <v>January</v>
      </c>
      <c r="E240">
        <v>57</v>
      </c>
      <c r="F240" t="s">
        <v>108</v>
      </c>
      <c r="G240" t="s">
        <v>24</v>
      </c>
      <c r="H240" t="s">
        <v>25</v>
      </c>
      <c r="I240">
        <v>3</v>
      </c>
      <c r="J240" t="s">
        <v>36</v>
      </c>
      <c r="K240">
        <v>46</v>
      </c>
      <c r="L240" t="s">
        <v>37</v>
      </c>
      <c r="M240" t="s">
        <v>38</v>
      </c>
      <c r="N240" t="s">
        <v>39</v>
      </c>
      <c r="O240">
        <v>4</v>
      </c>
      <c r="P240">
        <v>36000</v>
      </c>
      <c r="Q240" t="s">
        <v>61</v>
      </c>
      <c r="R240" t="str">
        <f>IF(mtn_tbl[[#This Row],[Age]]&lt;=25,"18-25",IF(mtn_tbl[[#This Row],[Age]]&lt;=35,"26-35",IF(mtn_tbl[[#This Row],[Age]]&lt;=45,"36-45",IF(mtn_tbl[[#This Row],[Age]]&lt;=55,"46-55","56+"))))</f>
        <v>56+</v>
      </c>
      <c r="S240">
        <v>51.96</v>
      </c>
      <c r="T24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40" t="s">
        <v>41</v>
      </c>
    </row>
    <row r="241" spans="1:21">
      <c r="A241" t="s">
        <v>510</v>
      </c>
      <c r="B241" t="s">
        <v>511</v>
      </c>
      <c r="C241" s="1" t="s">
        <v>22</v>
      </c>
      <c r="D241" t="str">
        <f>IF((LEFT(mtn_tbl[[#This Row],[Date of Purchase]],1)="1"),"January",IF((LEFT(mtn_tbl[[#This Row],[Date of Purchase]],1)="2"),"February","March"))</f>
        <v>January</v>
      </c>
      <c r="E241">
        <v>57</v>
      </c>
      <c r="F241" t="s">
        <v>108</v>
      </c>
      <c r="G241" t="s">
        <v>62</v>
      </c>
      <c r="H241" t="s">
        <v>25</v>
      </c>
      <c r="I241">
        <v>3</v>
      </c>
      <c r="J241" t="s">
        <v>36</v>
      </c>
      <c r="K241">
        <v>46</v>
      </c>
      <c r="L241" t="s">
        <v>72</v>
      </c>
      <c r="M241" t="s">
        <v>73</v>
      </c>
      <c r="N241" t="s">
        <v>74</v>
      </c>
      <c r="O241">
        <v>20</v>
      </c>
      <c r="P241">
        <v>18000</v>
      </c>
      <c r="Q241" t="s">
        <v>66</v>
      </c>
      <c r="R241" t="str">
        <f>IF(mtn_tbl[[#This Row],[Age]]&lt;=25,"18-25",IF(mtn_tbl[[#This Row],[Age]]&lt;=35,"26-35",IF(mtn_tbl[[#This Row],[Age]]&lt;=45,"36-45",IF(mtn_tbl[[#This Row],[Age]]&lt;=55,"46-55","56+"))))</f>
        <v>56+</v>
      </c>
      <c r="S241">
        <v>40.909999999999997</v>
      </c>
      <c r="T2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1" t="s">
        <v>41</v>
      </c>
    </row>
    <row r="242" spans="1:21">
      <c r="A242" t="s">
        <v>512</v>
      </c>
      <c r="B242" t="s">
        <v>513</v>
      </c>
      <c r="C242" s="1" t="s">
        <v>22</v>
      </c>
      <c r="D242" t="str">
        <f>IF((LEFT(mtn_tbl[[#This Row],[Date of Purchase]],1)="1"),"January",IF((LEFT(mtn_tbl[[#This Row],[Date of Purchase]],1)="2"),"February","March"))</f>
        <v>January</v>
      </c>
      <c r="E242">
        <v>24</v>
      </c>
      <c r="F242" t="s">
        <v>91</v>
      </c>
      <c r="G242" t="s">
        <v>62</v>
      </c>
      <c r="H242" t="s">
        <v>25</v>
      </c>
      <c r="I242">
        <v>2</v>
      </c>
      <c r="J242" t="s">
        <v>26</v>
      </c>
      <c r="K242">
        <v>26</v>
      </c>
      <c r="L242" t="s">
        <v>235</v>
      </c>
      <c r="M242" t="s">
        <v>236</v>
      </c>
      <c r="N242" t="s">
        <v>237</v>
      </c>
      <c r="O242">
        <v>11</v>
      </c>
      <c r="P242">
        <v>71500</v>
      </c>
      <c r="Q242" t="s">
        <v>514</v>
      </c>
      <c r="R242" t="str">
        <f>IF(mtn_tbl[[#This Row],[Age]]&lt;=25,"18-25",IF(mtn_tbl[[#This Row],[Age]]&lt;=35,"26-35",IF(mtn_tbl[[#This Row],[Age]]&lt;=45,"36-45",IF(mtn_tbl[[#This Row],[Age]]&lt;=55,"46-55","56+"))))</f>
        <v>18-25</v>
      </c>
      <c r="S242">
        <v>191.5</v>
      </c>
      <c r="T24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42" t="s">
        <v>41</v>
      </c>
    </row>
    <row r="243" spans="1:21">
      <c r="A243" t="s">
        <v>512</v>
      </c>
      <c r="B243" t="s">
        <v>513</v>
      </c>
      <c r="C243" s="1" t="s">
        <v>22</v>
      </c>
      <c r="D243" t="str">
        <f>IF((LEFT(mtn_tbl[[#This Row],[Date of Purchase]],1)="1"),"January",IF((LEFT(mtn_tbl[[#This Row],[Date of Purchase]],1)="2"),"February","March"))</f>
        <v>January</v>
      </c>
      <c r="E243">
        <v>24</v>
      </c>
      <c r="F243" t="s">
        <v>91</v>
      </c>
      <c r="G243" t="s">
        <v>44</v>
      </c>
      <c r="H243" t="s">
        <v>25</v>
      </c>
      <c r="I243">
        <v>2</v>
      </c>
      <c r="J243" t="s">
        <v>26</v>
      </c>
      <c r="K243">
        <v>26</v>
      </c>
      <c r="L243" t="s">
        <v>45</v>
      </c>
      <c r="M243" t="s">
        <v>46</v>
      </c>
      <c r="N243" t="s">
        <v>47</v>
      </c>
      <c r="O243">
        <v>15</v>
      </c>
      <c r="P243">
        <v>450000</v>
      </c>
      <c r="Q243" t="s">
        <v>136</v>
      </c>
      <c r="R243" t="str">
        <f>IF(mtn_tbl[[#This Row],[Age]]&lt;=25,"18-25",IF(mtn_tbl[[#This Row],[Age]]&lt;=35,"26-35",IF(mtn_tbl[[#This Row],[Age]]&lt;=45,"36-45",IF(mtn_tbl[[#This Row],[Age]]&lt;=55,"46-55","56+"))))</f>
        <v>18-25</v>
      </c>
      <c r="S243">
        <v>127.22</v>
      </c>
      <c r="T24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43" t="s">
        <v>41</v>
      </c>
    </row>
    <row r="244" spans="1:21">
      <c r="A244" t="s">
        <v>515</v>
      </c>
      <c r="B244" t="s">
        <v>516</v>
      </c>
      <c r="C244" s="1" t="s">
        <v>22</v>
      </c>
      <c r="D244" t="str">
        <f>IF((LEFT(mtn_tbl[[#This Row],[Date of Purchase]],1)="1"),"January",IF((LEFT(mtn_tbl[[#This Row],[Date of Purchase]],1)="2"),"February","March"))</f>
        <v>January</v>
      </c>
      <c r="E244">
        <v>47</v>
      </c>
      <c r="F244" t="s">
        <v>250</v>
      </c>
      <c r="G244" t="s">
        <v>24</v>
      </c>
      <c r="H244" t="s">
        <v>57</v>
      </c>
      <c r="I244">
        <v>5</v>
      </c>
      <c r="J244" t="s">
        <v>52</v>
      </c>
      <c r="K244">
        <v>14</v>
      </c>
      <c r="L244" t="s">
        <v>27</v>
      </c>
      <c r="M244" t="s">
        <v>28</v>
      </c>
      <c r="N244" t="s">
        <v>29</v>
      </c>
      <c r="O244">
        <v>1</v>
      </c>
      <c r="P244">
        <v>35000</v>
      </c>
      <c r="Q244" t="s">
        <v>319</v>
      </c>
      <c r="R244" t="str">
        <f>IF(mtn_tbl[[#This Row],[Age]]&lt;=25,"18-25",IF(mtn_tbl[[#This Row],[Age]]&lt;=35,"26-35",IF(mtn_tbl[[#This Row],[Age]]&lt;=45,"36-45",IF(mtn_tbl[[#This Row],[Age]]&lt;=55,"46-55","56+"))))</f>
        <v>46-55</v>
      </c>
      <c r="S244">
        <v>1.35</v>
      </c>
      <c r="T24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4" t="s">
        <v>41</v>
      </c>
    </row>
    <row r="245" spans="1:21">
      <c r="A245" t="s">
        <v>515</v>
      </c>
      <c r="B245" t="s">
        <v>516</v>
      </c>
      <c r="C245" s="1" t="s">
        <v>22</v>
      </c>
      <c r="D245" t="str">
        <f>IF((LEFT(mtn_tbl[[#This Row],[Date of Purchase]],1)="1"),"January",IF((LEFT(mtn_tbl[[#This Row],[Date of Purchase]],1)="2"),"February","March"))</f>
        <v>January</v>
      </c>
      <c r="E245">
        <v>47</v>
      </c>
      <c r="F245" t="s">
        <v>250</v>
      </c>
      <c r="G245" t="s">
        <v>84</v>
      </c>
      <c r="H245" t="s">
        <v>57</v>
      </c>
      <c r="I245">
        <v>5</v>
      </c>
      <c r="J245" t="s">
        <v>52</v>
      </c>
      <c r="K245">
        <v>14</v>
      </c>
      <c r="L245" t="s">
        <v>45</v>
      </c>
      <c r="M245" t="s">
        <v>46</v>
      </c>
      <c r="N245" t="s">
        <v>47</v>
      </c>
      <c r="O245">
        <v>16</v>
      </c>
      <c r="P245">
        <v>480000</v>
      </c>
      <c r="Q245" t="s">
        <v>178</v>
      </c>
      <c r="R245" t="str">
        <f>IF(mtn_tbl[[#This Row],[Age]]&lt;=25,"18-25",IF(mtn_tbl[[#This Row],[Age]]&lt;=35,"26-35",IF(mtn_tbl[[#This Row],[Age]]&lt;=45,"36-45",IF(mtn_tbl[[#This Row],[Age]]&lt;=55,"46-55","56+"))))</f>
        <v>46-55</v>
      </c>
      <c r="S245">
        <v>82.93</v>
      </c>
      <c r="T24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45" t="s">
        <v>41</v>
      </c>
    </row>
    <row r="246" spans="1:21">
      <c r="A246" t="s">
        <v>515</v>
      </c>
      <c r="B246" t="s">
        <v>516</v>
      </c>
      <c r="C246" s="1" t="s">
        <v>22</v>
      </c>
      <c r="D246" t="str">
        <f>IF((LEFT(mtn_tbl[[#This Row],[Date of Purchase]],1)="1"),"January",IF((LEFT(mtn_tbl[[#This Row],[Date of Purchase]],1)="2"),"February","March"))</f>
        <v>January</v>
      </c>
      <c r="E246">
        <v>47</v>
      </c>
      <c r="F246" t="s">
        <v>250</v>
      </c>
      <c r="G246" t="s">
        <v>44</v>
      </c>
      <c r="H246" t="s">
        <v>57</v>
      </c>
      <c r="I246">
        <v>5</v>
      </c>
      <c r="J246" t="s">
        <v>52</v>
      </c>
      <c r="K246">
        <v>14</v>
      </c>
      <c r="L246" t="s">
        <v>119</v>
      </c>
      <c r="M246" t="s">
        <v>120</v>
      </c>
      <c r="N246" t="s">
        <v>121</v>
      </c>
      <c r="O246">
        <v>3</v>
      </c>
      <c r="P246">
        <v>43500</v>
      </c>
      <c r="Q246" t="s">
        <v>391</v>
      </c>
      <c r="R246" t="str">
        <f>IF(mtn_tbl[[#This Row],[Age]]&lt;=25,"18-25",IF(mtn_tbl[[#This Row],[Age]]&lt;=35,"26-35",IF(mtn_tbl[[#This Row],[Age]]&lt;=45,"36-45",IF(mtn_tbl[[#This Row],[Age]]&lt;=55,"46-55","56+"))))</f>
        <v>46-55</v>
      </c>
      <c r="S246">
        <v>107.86</v>
      </c>
      <c r="T2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46" t="s">
        <v>41</v>
      </c>
    </row>
    <row r="247" spans="1:21">
      <c r="A247" t="s">
        <v>517</v>
      </c>
      <c r="B247" t="s">
        <v>518</v>
      </c>
      <c r="C247" s="1" t="s">
        <v>22</v>
      </c>
      <c r="D247" t="str">
        <f>IF((LEFT(mtn_tbl[[#This Row],[Date of Purchase]],1)="1"),"January",IF((LEFT(mtn_tbl[[#This Row],[Date of Purchase]],1)="2"),"February","March"))</f>
        <v>January</v>
      </c>
      <c r="E247">
        <v>75</v>
      </c>
      <c r="F247" t="s">
        <v>51</v>
      </c>
      <c r="G247" t="s">
        <v>84</v>
      </c>
      <c r="H247" t="s">
        <v>25</v>
      </c>
      <c r="I247">
        <v>2</v>
      </c>
      <c r="J247" t="s">
        <v>26</v>
      </c>
      <c r="K247">
        <v>29</v>
      </c>
      <c r="L247" t="s">
        <v>80</v>
      </c>
      <c r="M247" t="s">
        <v>81</v>
      </c>
      <c r="N247" t="s">
        <v>82</v>
      </c>
      <c r="O247">
        <v>10</v>
      </c>
      <c r="P247">
        <v>200000</v>
      </c>
      <c r="Q247" t="s">
        <v>96</v>
      </c>
      <c r="R247" t="str">
        <f>IF(mtn_tbl[[#This Row],[Age]]&lt;=25,"18-25",IF(mtn_tbl[[#This Row],[Age]]&lt;=35,"26-35",IF(mtn_tbl[[#This Row],[Age]]&lt;=45,"36-45",IF(mtn_tbl[[#This Row],[Age]]&lt;=55,"46-55","56+"))))</f>
        <v>56+</v>
      </c>
      <c r="S247">
        <v>163.35</v>
      </c>
      <c r="T24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47" t="s">
        <v>41</v>
      </c>
    </row>
    <row r="248" spans="1:21">
      <c r="A248" t="s">
        <v>517</v>
      </c>
      <c r="B248" t="s">
        <v>518</v>
      </c>
      <c r="C248" s="1" t="s">
        <v>22</v>
      </c>
      <c r="D248" t="str">
        <f>IF((LEFT(mtn_tbl[[#This Row],[Date of Purchase]],1)="1"),"January",IF((LEFT(mtn_tbl[[#This Row],[Date of Purchase]],1)="2"),"February","March"))</f>
        <v>January</v>
      </c>
      <c r="E248">
        <v>75</v>
      </c>
      <c r="F248" t="s">
        <v>51</v>
      </c>
      <c r="G248" t="s">
        <v>44</v>
      </c>
      <c r="H248" t="s">
        <v>25</v>
      </c>
      <c r="I248">
        <v>2</v>
      </c>
      <c r="J248" t="s">
        <v>26</v>
      </c>
      <c r="K248">
        <v>29</v>
      </c>
      <c r="L248" t="s">
        <v>80</v>
      </c>
      <c r="M248" t="s">
        <v>81</v>
      </c>
      <c r="N248" t="s">
        <v>82</v>
      </c>
      <c r="O248">
        <v>16</v>
      </c>
      <c r="P248">
        <v>320000</v>
      </c>
      <c r="Q248" t="s">
        <v>278</v>
      </c>
      <c r="R248" t="str">
        <f>IF(mtn_tbl[[#This Row],[Age]]&lt;=25,"18-25",IF(mtn_tbl[[#This Row],[Age]]&lt;=35,"26-35",IF(mtn_tbl[[#This Row],[Age]]&lt;=45,"36-45",IF(mtn_tbl[[#This Row],[Age]]&lt;=55,"46-55","56+"))))</f>
        <v>56+</v>
      </c>
      <c r="S248">
        <v>47.23</v>
      </c>
      <c r="T24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8" t="s">
        <v>41</v>
      </c>
    </row>
    <row r="249" spans="1:21">
      <c r="A249" t="s">
        <v>519</v>
      </c>
      <c r="B249" t="s">
        <v>520</v>
      </c>
      <c r="C249" s="1" t="s">
        <v>22</v>
      </c>
      <c r="D249" t="str">
        <f>IF((LEFT(mtn_tbl[[#This Row],[Date of Purchase]],1)="1"),"January",IF((LEFT(mtn_tbl[[#This Row],[Date of Purchase]],1)="2"),"February","March"))</f>
        <v>January</v>
      </c>
      <c r="E249">
        <v>57</v>
      </c>
      <c r="F249" t="s">
        <v>23</v>
      </c>
      <c r="G249" t="s">
        <v>44</v>
      </c>
      <c r="H249" t="s">
        <v>57</v>
      </c>
      <c r="I249">
        <v>5</v>
      </c>
      <c r="J249" t="s">
        <v>52</v>
      </c>
      <c r="K249">
        <v>18</v>
      </c>
      <c r="L249" t="s">
        <v>80</v>
      </c>
      <c r="M249" t="s">
        <v>81</v>
      </c>
      <c r="N249" t="s">
        <v>82</v>
      </c>
      <c r="O249">
        <v>14</v>
      </c>
      <c r="P249">
        <v>280000</v>
      </c>
      <c r="Q249" t="s">
        <v>110</v>
      </c>
      <c r="R249" t="str">
        <f>IF(mtn_tbl[[#This Row],[Age]]&lt;=25,"18-25",IF(mtn_tbl[[#This Row],[Age]]&lt;=35,"26-35",IF(mtn_tbl[[#This Row],[Age]]&lt;=45,"36-45",IF(mtn_tbl[[#This Row],[Age]]&lt;=55,"46-55","56+"))))</f>
        <v>56+</v>
      </c>
      <c r="S249">
        <v>9.8699999999999992</v>
      </c>
      <c r="T2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9" t="s">
        <v>41</v>
      </c>
    </row>
    <row r="250" spans="1:21">
      <c r="A250" t="s">
        <v>519</v>
      </c>
      <c r="B250" t="s">
        <v>520</v>
      </c>
      <c r="C250" s="1" t="s">
        <v>22</v>
      </c>
      <c r="D250" t="str">
        <f>IF((LEFT(mtn_tbl[[#This Row],[Date of Purchase]],1)="1"),"January",IF((LEFT(mtn_tbl[[#This Row],[Date of Purchase]],1)="2"),"February","March"))</f>
        <v>January</v>
      </c>
      <c r="E250">
        <v>57</v>
      </c>
      <c r="F250" t="s">
        <v>23</v>
      </c>
      <c r="G250" t="s">
        <v>84</v>
      </c>
      <c r="H250" t="s">
        <v>57</v>
      </c>
      <c r="I250">
        <v>5</v>
      </c>
      <c r="J250" t="s">
        <v>52</v>
      </c>
      <c r="K250">
        <v>18</v>
      </c>
      <c r="L250" t="s">
        <v>145</v>
      </c>
      <c r="M250" t="s">
        <v>146</v>
      </c>
      <c r="N250" t="s">
        <v>147</v>
      </c>
      <c r="O250">
        <v>13</v>
      </c>
      <c r="P250">
        <v>1950000</v>
      </c>
      <c r="Q250" t="s">
        <v>521</v>
      </c>
      <c r="R250" t="str">
        <f>IF(mtn_tbl[[#This Row],[Age]]&lt;=25,"18-25",IF(mtn_tbl[[#This Row],[Age]]&lt;=35,"26-35",IF(mtn_tbl[[#This Row],[Age]]&lt;=45,"36-45",IF(mtn_tbl[[#This Row],[Age]]&lt;=55,"46-55","56+"))))</f>
        <v>56+</v>
      </c>
      <c r="S250">
        <v>63.59</v>
      </c>
      <c r="T25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0" t="s">
        <v>41</v>
      </c>
    </row>
    <row r="251" spans="1:21">
      <c r="A251" t="s">
        <v>522</v>
      </c>
      <c r="B251" t="s">
        <v>523</v>
      </c>
      <c r="C251" s="1" t="s">
        <v>22</v>
      </c>
      <c r="D251" t="str">
        <f>IF((LEFT(mtn_tbl[[#This Row],[Date of Purchase]],1)="1"),"January",IF((LEFT(mtn_tbl[[#This Row],[Date of Purchase]],1)="2"),"February","March"))</f>
        <v>January</v>
      </c>
      <c r="E251">
        <v>76</v>
      </c>
      <c r="F251" t="s">
        <v>234</v>
      </c>
      <c r="G251" t="s">
        <v>44</v>
      </c>
      <c r="H251" t="s">
        <v>57</v>
      </c>
      <c r="I251">
        <v>3</v>
      </c>
      <c r="J251" t="s">
        <v>36</v>
      </c>
      <c r="K251">
        <v>54</v>
      </c>
      <c r="L251" t="s">
        <v>165</v>
      </c>
      <c r="M251" t="s">
        <v>166</v>
      </c>
      <c r="N251" t="s">
        <v>167</v>
      </c>
      <c r="O251">
        <v>4</v>
      </c>
      <c r="P251">
        <v>96000</v>
      </c>
      <c r="Q251" t="s">
        <v>524</v>
      </c>
      <c r="R251" t="str">
        <f>IF(mtn_tbl[[#This Row],[Age]]&lt;=25,"18-25",IF(mtn_tbl[[#This Row],[Age]]&lt;=35,"26-35",IF(mtn_tbl[[#This Row],[Age]]&lt;=45,"36-45",IF(mtn_tbl[[#This Row],[Age]]&lt;=55,"46-55","56+"))))</f>
        <v>56+</v>
      </c>
      <c r="S251">
        <v>124.1</v>
      </c>
      <c r="T25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51" t="s">
        <v>41</v>
      </c>
    </row>
    <row r="252" spans="1:21">
      <c r="A252" t="s">
        <v>525</v>
      </c>
      <c r="B252" t="s">
        <v>526</v>
      </c>
      <c r="C252" s="1" t="s">
        <v>22</v>
      </c>
      <c r="D252" t="str">
        <f>IF((LEFT(mtn_tbl[[#This Row],[Date of Purchase]],1)="1"),"January",IF((LEFT(mtn_tbl[[#This Row],[Date of Purchase]],1)="2"),"February","March"))</f>
        <v>January</v>
      </c>
      <c r="E252">
        <v>31</v>
      </c>
      <c r="F252" t="s">
        <v>281</v>
      </c>
      <c r="G252" t="s">
        <v>44</v>
      </c>
      <c r="H252" t="s">
        <v>25</v>
      </c>
      <c r="I252">
        <v>4</v>
      </c>
      <c r="J252" t="s">
        <v>70</v>
      </c>
      <c r="K252">
        <v>59</v>
      </c>
      <c r="L252" t="s">
        <v>119</v>
      </c>
      <c r="M252" t="s">
        <v>120</v>
      </c>
      <c r="N252" t="s">
        <v>121</v>
      </c>
      <c r="O252">
        <v>20</v>
      </c>
      <c r="P252">
        <v>290000</v>
      </c>
      <c r="Q252" t="s">
        <v>388</v>
      </c>
      <c r="R252" t="str">
        <f>IF(mtn_tbl[[#This Row],[Age]]&lt;=25,"18-25",IF(mtn_tbl[[#This Row],[Age]]&lt;=35,"26-35",IF(mtn_tbl[[#This Row],[Age]]&lt;=45,"36-45",IF(mtn_tbl[[#This Row],[Age]]&lt;=55,"46-55","56+"))))</f>
        <v>26-35</v>
      </c>
      <c r="S252">
        <v>11.43</v>
      </c>
      <c r="T2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2" t="s">
        <v>41</v>
      </c>
    </row>
    <row r="253" spans="1:21">
      <c r="A253" t="s">
        <v>525</v>
      </c>
      <c r="B253" t="s">
        <v>526</v>
      </c>
      <c r="C253" s="1" t="s">
        <v>22</v>
      </c>
      <c r="D253" t="str">
        <f>IF((LEFT(mtn_tbl[[#This Row],[Date of Purchase]],1)="1"),"January",IF((LEFT(mtn_tbl[[#This Row],[Date of Purchase]],1)="2"),"February","March"))</f>
        <v>January</v>
      </c>
      <c r="E253">
        <v>31</v>
      </c>
      <c r="F253" t="s">
        <v>281</v>
      </c>
      <c r="G253" t="s">
        <v>62</v>
      </c>
      <c r="H253" t="s">
        <v>25</v>
      </c>
      <c r="I253">
        <v>4</v>
      </c>
      <c r="J253" t="s">
        <v>70</v>
      </c>
      <c r="K253">
        <v>59</v>
      </c>
      <c r="L253" t="s">
        <v>341</v>
      </c>
      <c r="M253" t="s">
        <v>342</v>
      </c>
      <c r="N253" t="s">
        <v>343</v>
      </c>
      <c r="O253">
        <v>2</v>
      </c>
      <c r="P253">
        <v>15000</v>
      </c>
      <c r="Q253" t="s">
        <v>306</v>
      </c>
      <c r="R253" t="str">
        <f>IF(mtn_tbl[[#This Row],[Age]]&lt;=25,"18-25",IF(mtn_tbl[[#This Row],[Age]]&lt;=35,"26-35",IF(mtn_tbl[[#This Row],[Age]]&lt;=45,"36-45",IF(mtn_tbl[[#This Row],[Age]]&lt;=55,"46-55","56+"))))</f>
        <v>26-35</v>
      </c>
      <c r="S253">
        <v>13.63</v>
      </c>
      <c r="T25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3" t="s">
        <v>41</v>
      </c>
    </row>
    <row r="254" spans="1:21">
      <c r="A254" t="s">
        <v>525</v>
      </c>
      <c r="B254" t="s">
        <v>526</v>
      </c>
      <c r="C254" s="1" t="s">
        <v>22</v>
      </c>
      <c r="D254" t="str">
        <f>IF((LEFT(mtn_tbl[[#This Row],[Date of Purchase]],1)="1"),"January",IF((LEFT(mtn_tbl[[#This Row],[Date of Purchase]],1)="2"),"February","March"))</f>
        <v>January</v>
      </c>
      <c r="E254">
        <v>31</v>
      </c>
      <c r="F254" t="s">
        <v>281</v>
      </c>
      <c r="G254" t="s">
        <v>84</v>
      </c>
      <c r="H254" t="s">
        <v>25</v>
      </c>
      <c r="I254">
        <v>4</v>
      </c>
      <c r="J254" t="s">
        <v>70</v>
      </c>
      <c r="K254">
        <v>59</v>
      </c>
      <c r="L254" t="s">
        <v>100</v>
      </c>
      <c r="M254" t="s">
        <v>38</v>
      </c>
      <c r="N254" t="s">
        <v>39</v>
      </c>
      <c r="O254">
        <v>13</v>
      </c>
      <c r="P254">
        <v>117000</v>
      </c>
      <c r="Q254" t="s">
        <v>102</v>
      </c>
      <c r="R254" t="str">
        <f>IF(mtn_tbl[[#This Row],[Age]]&lt;=25,"18-25",IF(mtn_tbl[[#This Row],[Age]]&lt;=35,"26-35",IF(mtn_tbl[[#This Row],[Age]]&lt;=45,"36-45",IF(mtn_tbl[[#This Row],[Age]]&lt;=55,"46-55","56+"))))</f>
        <v>26-35</v>
      </c>
      <c r="S254">
        <v>59.34</v>
      </c>
      <c r="T25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4" t="s">
        <v>41</v>
      </c>
    </row>
    <row r="255" spans="1:21">
      <c r="A255" t="s">
        <v>527</v>
      </c>
      <c r="B255" t="s">
        <v>528</v>
      </c>
      <c r="C255" s="1" t="s">
        <v>22</v>
      </c>
      <c r="D255" t="str">
        <f>IF((LEFT(mtn_tbl[[#This Row],[Date of Purchase]],1)="1"),"January",IF((LEFT(mtn_tbl[[#This Row],[Date of Purchase]],1)="2"),"February","March"))</f>
        <v>January</v>
      </c>
      <c r="E255">
        <v>28</v>
      </c>
      <c r="F255" t="s">
        <v>274</v>
      </c>
      <c r="G255" t="s">
        <v>44</v>
      </c>
      <c r="H255" t="s">
        <v>25</v>
      </c>
      <c r="I255">
        <v>4</v>
      </c>
      <c r="J255" t="s">
        <v>70</v>
      </c>
      <c r="K255">
        <v>56</v>
      </c>
      <c r="L255" t="s">
        <v>100</v>
      </c>
      <c r="M255" t="s">
        <v>38</v>
      </c>
      <c r="N255" t="s">
        <v>39</v>
      </c>
      <c r="O255">
        <v>11</v>
      </c>
      <c r="P255">
        <v>99000</v>
      </c>
      <c r="Q255" t="s">
        <v>131</v>
      </c>
      <c r="R255" t="str">
        <f>IF(mtn_tbl[[#This Row],[Age]]&lt;=25,"18-25",IF(mtn_tbl[[#This Row],[Age]]&lt;=35,"26-35",IF(mtn_tbl[[#This Row],[Age]]&lt;=45,"36-45",IF(mtn_tbl[[#This Row],[Age]]&lt;=55,"46-55","56+"))))</f>
        <v>26-35</v>
      </c>
      <c r="S255">
        <v>91.09</v>
      </c>
      <c r="T25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5" t="s">
        <v>41</v>
      </c>
    </row>
    <row r="256" spans="1:21">
      <c r="A256" t="s">
        <v>527</v>
      </c>
      <c r="B256" t="s">
        <v>528</v>
      </c>
      <c r="C256" s="1" t="s">
        <v>22</v>
      </c>
      <c r="D256" t="str">
        <f>IF((LEFT(mtn_tbl[[#This Row],[Date of Purchase]],1)="1"),"January",IF((LEFT(mtn_tbl[[#This Row],[Date of Purchase]],1)="2"),"February","March"))</f>
        <v>January</v>
      </c>
      <c r="E256">
        <v>28</v>
      </c>
      <c r="F256" t="s">
        <v>274</v>
      </c>
      <c r="G256" t="s">
        <v>24</v>
      </c>
      <c r="H256" t="s">
        <v>25</v>
      </c>
      <c r="I256">
        <v>4</v>
      </c>
      <c r="J256" t="s">
        <v>70</v>
      </c>
      <c r="K256">
        <v>56</v>
      </c>
      <c r="L256" t="s">
        <v>58</v>
      </c>
      <c r="M256" t="s">
        <v>59</v>
      </c>
      <c r="N256" t="s">
        <v>60</v>
      </c>
      <c r="O256">
        <v>1</v>
      </c>
      <c r="P256">
        <v>4500</v>
      </c>
      <c r="Q256" t="s">
        <v>270</v>
      </c>
      <c r="R256" t="str">
        <f>IF(mtn_tbl[[#This Row],[Age]]&lt;=25,"18-25",IF(mtn_tbl[[#This Row],[Age]]&lt;=35,"26-35",IF(mtn_tbl[[#This Row],[Age]]&lt;=45,"36-45",IF(mtn_tbl[[#This Row],[Age]]&lt;=55,"46-55","56+"))))</f>
        <v>26-35</v>
      </c>
      <c r="S256">
        <v>22.05</v>
      </c>
      <c r="T25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6" t="s">
        <v>41</v>
      </c>
    </row>
    <row r="257" spans="1:22">
      <c r="A257" t="s">
        <v>529</v>
      </c>
      <c r="B257" t="s">
        <v>530</v>
      </c>
      <c r="C257" s="1" t="s">
        <v>22</v>
      </c>
      <c r="D257" t="str">
        <f>IF((LEFT(mtn_tbl[[#This Row],[Date of Purchase]],1)="1"),"January",IF((LEFT(mtn_tbl[[#This Row],[Date of Purchase]],1)="2"),"February","March"))</f>
        <v>January</v>
      </c>
      <c r="E257">
        <v>40</v>
      </c>
      <c r="F257" t="s">
        <v>185</v>
      </c>
      <c r="G257" t="s">
        <v>24</v>
      </c>
      <c r="H257" t="s">
        <v>57</v>
      </c>
      <c r="I257">
        <v>4</v>
      </c>
      <c r="J257" t="s">
        <v>70</v>
      </c>
      <c r="K257">
        <v>23</v>
      </c>
      <c r="L257" t="s">
        <v>58</v>
      </c>
      <c r="M257" t="s">
        <v>59</v>
      </c>
      <c r="N257" t="s">
        <v>60</v>
      </c>
      <c r="O257">
        <v>2</v>
      </c>
      <c r="P257">
        <v>9000</v>
      </c>
      <c r="Q257" t="s">
        <v>357</v>
      </c>
      <c r="R257" t="str">
        <f>IF(mtn_tbl[[#This Row],[Age]]&lt;=25,"18-25",IF(mtn_tbl[[#This Row],[Age]]&lt;=35,"26-35",IF(mtn_tbl[[#This Row],[Age]]&lt;=45,"36-45",IF(mtn_tbl[[#This Row],[Age]]&lt;=55,"46-55","56+"))))</f>
        <v>36-45</v>
      </c>
      <c r="S257">
        <v>159.51</v>
      </c>
      <c r="T2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57" t="s">
        <v>41</v>
      </c>
    </row>
    <row r="258" spans="1:22">
      <c r="A258" t="s">
        <v>529</v>
      </c>
      <c r="B258" t="s">
        <v>530</v>
      </c>
      <c r="C258" s="1" t="s">
        <v>22</v>
      </c>
      <c r="D258" t="str">
        <f>IF((LEFT(mtn_tbl[[#This Row],[Date of Purchase]],1)="1"),"January",IF((LEFT(mtn_tbl[[#This Row],[Date of Purchase]],1)="2"),"February","March"))</f>
        <v>January</v>
      </c>
      <c r="E258">
        <v>40</v>
      </c>
      <c r="F258" t="s">
        <v>185</v>
      </c>
      <c r="G258" t="s">
        <v>44</v>
      </c>
      <c r="H258" t="s">
        <v>57</v>
      </c>
      <c r="I258">
        <v>4</v>
      </c>
      <c r="J258" t="s">
        <v>70</v>
      </c>
      <c r="K258">
        <v>23</v>
      </c>
      <c r="L258" t="s">
        <v>80</v>
      </c>
      <c r="M258" t="s">
        <v>81</v>
      </c>
      <c r="N258" t="s">
        <v>82</v>
      </c>
      <c r="O258">
        <v>14</v>
      </c>
      <c r="P258">
        <v>280000</v>
      </c>
      <c r="Q258" t="s">
        <v>110</v>
      </c>
      <c r="R258" t="str">
        <f>IF(mtn_tbl[[#This Row],[Age]]&lt;=25,"18-25",IF(mtn_tbl[[#This Row],[Age]]&lt;=35,"26-35",IF(mtn_tbl[[#This Row],[Age]]&lt;=45,"36-45",IF(mtn_tbl[[#This Row],[Age]]&lt;=55,"46-55","56+"))))</f>
        <v>36-45</v>
      </c>
      <c r="S258">
        <v>62.68</v>
      </c>
      <c r="T25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8" t="s">
        <v>41</v>
      </c>
    </row>
    <row r="259" spans="1:22">
      <c r="A259" t="s">
        <v>531</v>
      </c>
      <c r="B259" t="s">
        <v>532</v>
      </c>
      <c r="C259" s="1" t="s">
        <v>22</v>
      </c>
      <c r="D259" t="str">
        <f>IF((LEFT(mtn_tbl[[#This Row],[Date of Purchase]],1)="1"),"January",IF((LEFT(mtn_tbl[[#This Row],[Date of Purchase]],1)="2"),"February","March"))</f>
        <v>January</v>
      </c>
      <c r="E259">
        <v>61</v>
      </c>
      <c r="F259" t="s">
        <v>91</v>
      </c>
      <c r="G259" t="s">
        <v>84</v>
      </c>
      <c r="H259" t="s">
        <v>25</v>
      </c>
      <c r="I259">
        <v>3</v>
      </c>
      <c r="J259" t="s">
        <v>36</v>
      </c>
      <c r="K259">
        <v>10</v>
      </c>
      <c r="L259" t="s">
        <v>45</v>
      </c>
      <c r="M259" t="s">
        <v>46</v>
      </c>
      <c r="N259" t="s">
        <v>47</v>
      </c>
      <c r="O259">
        <v>17</v>
      </c>
      <c r="P259">
        <v>510000</v>
      </c>
      <c r="Q259" t="s">
        <v>48</v>
      </c>
      <c r="R259" t="str">
        <f>IF(mtn_tbl[[#This Row],[Age]]&lt;=25,"18-25",IF(mtn_tbl[[#This Row],[Age]]&lt;=35,"26-35",IF(mtn_tbl[[#This Row],[Age]]&lt;=45,"36-45",IF(mtn_tbl[[#This Row],[Age]]&lt;=55,"46-55","56+"))))</f>
        <v>56+</v>
      </c>
      <c r="S259">
        <v>11.93</v>
      </c>
      <c r="T25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9" t="s">
        <v>41</v>
      </c>
    </row>
    <row r="260" spans="1:22">
      <c r="A260" t="s">
        <v>531</v>
      </c>
      <c r="B260" t="s">
        <v>532</v>
      </c>
      <c r="C260" s="1" t="s">
        <v>22</v>
      </c>
      <c r="D260" t="str">
        <f>IF((LEFT(mtn_tbl[[#This Row],[Date of Purchase]],1)="1"),"January",IF((LEFT(mtn_tbl[[#This Row],[Date of Purchase]],1)="2"),"February","March"))</f>
        <v>January</v>
      </c>
      <c r="E260">
        <v>61</v>
      </c>
      <c r="F260" t="s">
        <v>91</v>
      </c>
      <c r="G260" t="s">
        <v>44</v>
      </c>
      <c r="H260" t="s">
        <v>25</v>
      </c>
      <c r="I260">
        <v>3</v>
      </c>
      <c r="J260" t="s">
        <v>36</v>
      </c>
      <c r="K260">
        <v>10</v>
      </c>
      <c r="L260" t="s">
        <v>165</v>
      </c>
      <c r="M260" t="s">
        <v>166</v>
      </c>
      <c r="N260" t="s">
        <v>167</v>
      </c>
      <c r="O260">
        <v>14</v>
      </c>
      <c r="P260">
        <v>336000</v>
      </c>
      <c r="Q260" t="s">
        <v>493</v>
      </c>
      <c r="R260" t="str">
        <f>IF(mtn_tbl[[#This Row],[Age]]&lt;=25,"18-25",IF(mtn_tbl[[#This Row],[Age]]&lt;=35,"26-35",IF(mtn_tbl[[#This Row],[Age]]&lt;=45,"36-45",IF(mtn_tbl[[#This Row],[Age]]&lt;=55,"46-55","56+"))))</f>
        <v>56+</v>
      </c>
      <c r="S260">
        <v>171.81</v>
      </c>
      <c r="T26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60" t="s">
        <v>41</v>
      </c>
    </row>
    <row r="261" spans="1:22">
      <c r="A261" t="s">
        <v>533</v>
      </c>
      <c r="B261" t="s">
        <v>534</v>
      </c>
      <c r="C261" s="1" t="s">
        <v>22</v>
      </c>
      <c r="D261" t="str">
        <f>IF((LEFT(mtn_tbl[[#This Row],[Date of Purchase]],1)="1"),"January",IF((LEFT(mtn_tbl[[#This Row],[Date of Purchase]],1)="2"),"February","March"))</f>
        <v>January</v>
      </c>
      <c r="E261">
        <v>41</v>
      </c>
      <c r="F261" t="s">
        <v>340</v>
      </c>
      <c r="G261" t="s">
        <v>62</v>
      </c>
      <c r="H261" t="s">
        <v>25</v>
      </c>
      <c r="I261">
        <v>3</v>
      </c>
      <c r="J261" t="s">
        <v>36</v>
      </c>
      <c r="K261">
        <v>51</v>
      </c>
      <c r="L261" t="s">
        <v>188</v>
      </c>
      <c r="M261" t="s">
        <v>189</v>
      </c>
      <c r="N261" t="s">
        <v>190</v>
      </c>
      <c r="O261">
        <v>14</v>
      </c>
      <c r="P261">
        <v>49000</v>
      </c>
      <c r="Q261" t="s">
        <v>535</v>
      </c>
      <c r="R261" t="str">
        <f>IF(mtn_tbl[[#This Row],[Age]]&lt;=25,"18-25",IF(mtn_tbl[[#This Row],[Age]]&lt;=35,"26-35",IF(mtn_tbl[[#This Row],[Age]]&lt;=45,"36-45",IF(mtn_tbl[[#This Row],[Age]]&lt;=55,"46-55","56+"))))</f>
        <v>36-45</v>
      </c>
      <c r="S261">
        <v>123.41</v>
      </c>
      <c r="T2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61" t="s">
        <v>31</v>
      </c>
      <c r="V261" t="s">
        <v>101</v>
      </c>
    </row>
    <row r="262" spans="1:22">
      <c r="A262" t="s">
        <v>533</v>
      </c>
      <c r="B262" t="s">
        <v>534</v>
      </c>
      <c r="C262" s="1" t="s">
        <v>22</v>
      </c>
      <c r="D262" t="str">
        <f>IF((LEFT(mtn_tbl[[#This Row],[Date of Purchase]],1)="1"),"January",IF((LEFT(mtn_tbl[[#This Row],[Date of Purchase]],1)="2"),"February","March"))</f>
        <v>January</v>
      </c>
      <c r="E262">
        <v>41</v>
      </c>
      <c r="F262" t="s">
        <v>340</v>
      </c>
      <c r="G262" t="s">
        <v>84</v>
      </c>
      <c r="H262" t="s">
        <v>25</v>
      </c>
      <c r="I262">
        <v>3</v>
      </c>
      <c r="J262" t="s">
        <v>36</v>
      </c>
      <c r="K262">
        <v>51</v>
      </c>
      <c r="L262" t="s">
        <v>85</v>
      </c>
      <c r="M262" t="s">
        <v>86</v>
      </c>
      <c r="N262" t="s">
        <v>87</v>
      </c>
      <c r="O262">
        <v>15</v>
      </c>
      <c r="P262">
        <v>375000</v>
      </c>
      <c r="Q262" t="s">
        <v>536</v>
      </c>
      <c r="R262" t="str">
        <f>IF(mtn_tbl[[#This Row],[Age]]&lt;=25,"18-25",IF(mtn_tbl[[#This Row],[Age]]&lt;=35,"26-35",IF(mtn_tbl[[#This Row],[Age]]&lt;=45,"36-45",IF(mtn_tbl[[#This Row],[Age]]&lt;=55,"46-55","56+"))))</f>
        <v>36-45</v>
      </c>
      <c r="S262">
        <v>32.869999999999997</v>
      </c>
      <c r="T2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62" t="s">
        <v>31</v>
      </c>
      <c r="V262" t="s">
        <v>101</v>
      </c>
    </row>
    <row r="263" spans="1:22">
      <c r="A263" t="s">
        <v>533</v>
      </c>
      <c r="B263" t="s">
        <v>534</v>
      </c>
      <c r="C263" s="1" t="s">
        <v>22</v>
      </c>
      <c r="D263" t="str">
        <f>IF((LEFT(mtn_tbl[[#This Row],[Date of Purchase]],1)="1"),"January",IF((LEFT(mtn_tbl[[#This Row],[Date of Purchase]],1)="2"),"February","March"))</f>
        <v>January</v>
      </c>
      <c r="E263">
        <v>41</v>
      </c>
      <c r="F263" t="s">
        <v>340</v>
      </c>
      <c r="G263" t="s">
        <v>24</v>
      </c>
      <c r="H263" t="s">
        <v>25</v>
      </c>
      <c r="I263">
        <v>3</v>
      </c>
      <c r="J263" t="s">
        <v>36</v>
      </c>
      <c r="K263">
        <v>51</v>
      </c>
      <c r="L263" t="s">
        <v>148</v>
      </c>
      <c r="M263" t="s">
        <v>149</v>
      </c>
      <c r="N263" t="s">
        <v>150</v>
      </c>
      <c r="O263">
        <v>1</v>
      </c>
      <c r="P263">
        <v>16000</v>
      </c>
      <c r="Q263" t="s">
        <v>327</v>
      </c>
      <c r="R263" t="str">
        <f>IF(mtn_tbl[[#This Row],[Age]]&lt;=25,"18-25",IF(mtn_tbl[[#This Row],[Age]]&lt;=35,"26-35",IF(mtn_tbl[[#This Row],[Age]]&lt;=45,"36-45",IF(mtn_tbl[[#This Row],[Age]]&lt;=55,"46-55","56+"))))</f>
        <v>36-45</v>
      </c>
      <c r="S263">
        <v>99.44</v>
      </c>
      <c r="T26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3" t="s">
        <v>31</v>
      </c>
      <c r="V263" t="s">
        <v>101</v>
      </c>
    </row>
    <row r="264" spans="1:22">
      <c r="A264" t="s">
        <v>537</v>
      </c>
      <c r="B264" t="s">
        <v>538</v>
      </c>
      <c r="C264" s="1" t="s">
        <v>22</v>
      </c>
      <c r="D264" t="str">
        <f>IF((LEFT(mtn_tbl[[#This Row],[Date of Purchase]],1)="1"),"January",IF((LEFT(mtn_tbl[[#This Row],[Date of Purchase]],1)="2"),"February","March"))</f>
        <v>January</v>
      </c>
      <c r="E264">
        <v>45</v>
      </c>
      <c r="F264" t="s">
        <v>144</v>
      </c>
      <c r="G264" t="s">
        <v>24</v>
      </c>
      <c r="H264" t="s">
        <v>25</v>
      </c>
      <c r="I264">
        <v>3</v>
      </c>
      <c r="J264" t="s">
        <v>36</v>
      </c>
      <c r="K264">
        <v>16</v>
      </c>
      <c r="L264" t="s">
        <v>58</v>
      </c>
      <c r="M264" t="s">
        <v>59</v>
      </c>
      <c r="N264" t="s">
        <v>60</v>
      </c>
      <c r="O264">
        <v>1</v>
      </c>
      <c r="P264">
        <v>4500</v>
      </c>
      <c r="Q264" t="s">
        <v>270</v>
      </c>
      <c r="R264" t="str">
        <f>IF(mtn_tbl[[#This Row],[Age]]&lt;=25,"18-25",IF(mtn_tbl[[#This Row],[Age]]&lt;=35,"26-35",IF(mtn_tbl[[#This Row],[Age]]&lt;=45,"36-45",IF(mtn_tbl[[#This Row],[Age]]&lt;=55,"46-55","56+"))))</f>
        <v>36-45</v>
      </c>
      <c r="S264">
        <v>165.3</v>
      </c>
      <c r="T2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64" t="s">
        <v>41</v>
      </c>
    </row>
    <row r="265" spans="1:22">
      <c r="A265" t="s">
        <v>537</v>
      </c>
      <c r="B265" t="s">
        <v>538</v>
      </c>
      <c r="C265" s="1" t="s">
        <v>22</v>
      </c>
      <c r="D265" t="str">
        <f>IF((LEFT(mtn_tbl[[#This Row],[Date of Purchase]],1)="1"),"January",IF((LEFT(mtn_tbl[[#This Row],[Date of Purchase]],1)="2"),"February","March"))</f>
        <v>January</v>
      </c>
      <c r="E265">
        <v>45</v>
      </c>
      <c r="F265" t="s">
        <v>144</v>
      </c>
      <c r="G265" t="s">
        <v>62</v>
      </c>
      <c r="H265" t="s">
        <v>25</v>
      </c>
      <c r="I265">
        <v>3</v>
      </c>
      <c r="J265" t="s">
        <v>36</v>
      </c>
      <c r="K265">
        <v>16</v>
      </c>
      <c r="L265" t="s">
        <v>188</v>
      </c>
      <c r="M265" t="s">
        <v>189</v>
      </c>
      <c r="N265" t="s">
        <v>190</v>
      </c>
      <c r="O265">
        <v>12</v>
      </c>
      <c r="P265">
        <v>42000</v>
      </c>
      <c r="Q265" t="s">
        <v>440</v>
      </c>
      <c r="R265" t="str">
        <f>IF(mtn_tbl[[#This Row],[Age]]&lt;=25,"18-25",IF(mtn_tbl[[#This Row],[Age]]&lt;=35,"26-35",IF(mtn_tbl[[#This Row],[Age]]&lt;=45,"36-45",IF(mtn_tbl[[#This Row],[Age]]&lt;=55,"46-55","56+"))))</f>
        <v>36-45</v>
      </c>
      <c r="S265">
        <v>2.4700000000000002</v>
      </c>
      <c r="T26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65" t="s">
        <v>41</v>
      </c>
    </row>
    <row r="266" spans="1:22">
      <c r="A266" t="s">
        <v>539</v>
      </c>
      <c r="B266" t="s">
        <v>540</v>
      </c>
      <c r="C266" s="1" t="s">
        <v>22</v>
      </c>
      <c r="D266" t="str">
        <f>IF((LEFT(mtn_tbl[[#This Row],[Date of Purchase]],1)="1"),"January",IF((LEFT(mtn_tbl[[#This Row],[Date of Purchase]],1)="2"),"February","March"))</f>
        <v>January</v>
      </c>
      <c r="E266">
        <v>76</v>
      </c>
      <c r="F266" t="s">
        <v>155</v>
      </c>
      <c r="G266" t="s">
        <v>24</v>
      </c>
      <c r="H266" t="s">
        <v>57</v>
      </c>
      <c r="I266">
        <v>2</v>
      </c>
      <c r="J266" t="s">
        <v>26</v>
      </c>
      <c r="K266">
        <v>41</v>
      </c>
      <c r="L266" t="s">
        <v>58</v>
      </c>
      <c r="M266" t="s">
        <v>59</v>
      </c>
      <c r="N266" t="s">
        <v>60</v>
      </c>
      <c r="O266">
        <v>13</v>
      </c>
      <c r="P266">
        <v>58500</v>
      </c>
      <c r="Q266" t="s">
        <v>238</v>
      </c>
      <c r="R266" t="str">
        <f>IF(mtn_tbl[[#This Row],[Age]]&lt;=25,"18-25",IF(mtn_tbl[[#This Row],[Age]]&lt;=35,"26-35",IF(mtn_tbl[[#This Row],[Age]]&lt;=45,"36-45",IF(mtn_tbl[[#This Row],[Age]]&lt;=55,"46-55","56+"))))</f>
        <v>56+</v>
      </c>
      <c r="S266">
        <v>61.55</v>
      </c>
      <c r="T26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6" t="s">
        <v>31</v>
      </c>
      <c r="V266" t="s">
        <v>244</v>
      </c>
    </row>
    <row r="267" spans="1:22">
      <c r="A267" t="s">
        <v>539</v>
      </c>
      <c r="B267" t="s">
        <v>540</v>
      </c>
      <c r="C267" s="1" t="s">
        <v>22</v>
      </c>
      <c r="D267" t="str">
        <f>IF((LEFT(mtn_tbl[[#This Row],[Date of Purchase]],1)="1"),"January",IF((LEFT(mtn_tbl[[#This Row],[Date of Purchase]],1)="2"),"February","March"))</f>
        <v>January</v>
      </c>
      <c r="E267">
        <v>76</v>
      </c>
      <c r="F267" t="s">
        <v>155</v>
      </c>
      <c r="G267" t="s">
        <v>62</v>
      </c>
      <c r="H267" t="s">
        <v>57</v>
      </c>
      <c r="I267">
        <v>2</v>
      </c>
      <c r="J267" t="s">
        <v>26</v>
      </c>
      <c r="K267">
        <v>41</v>
      </c>
      <c r="L267" t="s">
        <v>208</v>
      </c>
      <c r="M267" t="s">
        <v>209</v>
      </c>
      <c r="N267" t="s">
        <v>210</v>
      </c>
      <c r="O267">
        <v>12</v>
      </c>
      <c r="P267">
        <v>7200</v>
      </c>
      <c r="Q267" t="s">
        <v>541</v>
      </c>
      <c r="R267" t="str">
        <f>IF(mtn_tbl[[#This Row],[Age]]&lt;=25,"18-25",IF(mtn_tbl[[#This Row],[Age]]&lt;=35,"26-35",IF(mtn_tbl[[#This Row],[Age]]&lt;=45,"36-45",IF(mtn_tbl[[#This Row],[Age]]&lt;=55,"46-55","56+"))))</f>
        <v>56+</v>
      </c>
      <c r="S267">
        <v>187.13</v>
      </c>
      <c r="T26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67" t="s">
        <v>31</v>
      </c>
      <c r="V267" t="s">
        <v>244</v>
      </c>
    </row>
    <row r="268" spans="1:22">
      <c r="A268" t="s">
        <v>542</v>
      </c>
      <c r="B268" t="s">
        <v>543</v>
      </c>
      <c r="C268" s="1" t="s">
        <v>22</v>
      </c>
      <c r="D268" t="str">
        <f>IF((LEFT(mtn_tbl[[#This Row],[Date of Purchase]],1)="1"),"January",IF((LEFT(mtn_tbl[[#This Row],[Date of Purchase]],1)="2"),"February","March"))</f>
        <v>January</v>
      </c>
      <c r="E268">
        <v>26</v>
      </c>
      <c r="F268" t="s">
        <v>185</v>
      </c>
      <c r="G268" t="s">
        <v>44</v>
      </c>
      <c r="H268" t="s">
        <v>25</v>
      </c>
      <c r="I268">
        <v>5</v>
      </c>
      <c r="J268" t="s">
        <v>52</v>
      </c>
      <c r="K268">
        <v>19</v>
      </c>
      <c r="L268" t="s">
        <v>119</v>
      </c>
      <c r="M268" t="s">
        <v>120</v>
      </c>
      <c r="N268" t="s">
        <v>121</v>
      </c>
      <c r="O268">
        <v>14</v>
      </c>
      <c r="P268">
        <v>203000</v>
      </c>
      <c r="Q268" t="s">
        <v>544</v>
      </c>
      <c r="R268" t="str">
        <f>IF(mtn_tbl[[#This Row],[Age]]&lt;=25,"18-25",IF(mtn_tbl[[#This Row],[Age]]&lt;=35,"26-35",IF(mtn_tbl[[#This Row],[Age]]&lt;=45,"36-45",IF(mtn_tbl[[#This Row],[Age]]&lt;=55,"46-55","56+"))))</f>
        <v>26-35</v>
      </c>
      <c r="S268">
        <v>90.5</v>
      </c>
      <c r="T26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8" t="s">
        <v>41</v>
      </c>
    </row>
    <row r="269" spans="1:22">
      <c r="A269" t="s">
        <v>542</v>
      </c>
      <c r="B269" t="s">
        <v>543</v>
      </c>
      <c r="C269" s="1" t="s">
        <v>22</v>
      </c>
      <c r="D269" t="str">
        <f>IF((LEFT(mtn_tbl[[#This Row],[Date of Purchase]],1)="1"),"January",IF((LEFT(mtn_tbl[[#This Row],[Date of Purchase]],1)="2"),"February","March"))</f>
        <v>January</v>
      </c>
      <c r="E269">
        <v>26</v>
      </c>
      <c r="F269" t="s">
        <v>185</v>
      </c>
      <c r="G269" t="s">
        <v>24</v>
      </c>
      <c r="H269" t="s">
        <v>25</v>
      </c>
      <c r="I269">
        <v>5</v>
      </c>
      <c r="J269" t="s">
        <v>52</v>
      </c>
      <c r="K269">
        <v>19</v>
      </c>
      <c r="L269" t="s">
        <v>27</v>
      </c>
      <c r="M269" t="s">
        <v>28</v>
      </c>
      <c r="N269" t="s">
        <v>29</v>
      </c>
      <c r="O269">
        <v>16</v>
      </c>
      <c r="P269">
        <v>560000</v>
      </c>
      <c r="Q269" t="s">
        <v>545</v>
      </c>
      <c r="R269" t="str">
        <f>IF(mtn_tbl[[#This Row],[Age]]&lt;=25,"18-25",IF(mtn_tbl[[#This Row],[Age]]&lt;=35,"26-35",IF(mtn_tbl[[#This Row],[Age]]&lt;=45,"36-45",IF(mtn_tbl[[#This Row],[Age]]&lt;=55,"46-55","56+"))))</f>
        <v>26-35</v>
      </c>
      <c r="S269">
        <v>73.819999999999993</v>
      </c>
      <c r="T2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9" t="s">
        <v>41</v>
      </c>
    </row>
    <row r="270" spans="1:22">
      <c r="A270" t="s">
        <v>542</v>
      </c>
      <c r="B270" t="s">
        <v>543</v>
      </c>
      <c r="C270" s="1" t="s">
        <v>22</v>
      </c>
      <c r="D270" t="str">
        <f>IF((LEFT(mtn_tbl[[#This Row],[Date of Purchase]],1)="1"),"January",IF((LEFT(mtn_tbl[[#This Row],[Date of Purchase]],1)="2"),"February","March"))</f>
        <v>January</v>
      </c>
      <c r="E270">
        <v>26</v>
      </c>
      <c r="F270" t="s">
        <v>185</v>
      </c>
      <c r="G270" t="s">
        <v>84</v>
      </c>
      <c r="H270" t="s">
        <v>25</v>
      </c>
      <c r="I270">
        <v>5</v>
      </c>
      <c r="J270" t="s">
        <v>52</v>
      </c>
      <c r="K270">
        <v>19</v>
      </c>
      <c r="L270" t="s">
        <v>85</v>
      </c>
      <c r="M270" t="s">
        <v>86</v>
      </c>
      <c r="N270" t="s">
        <v>87</v>
      </c>
      <c r="O270">
        <v>1</v>
      </c>
      <c r="P270">
        <v>25000</v>
      </c>
      <c r="Q270" t="s">
        <v>546</v>
      </c>
      <c r="R270" t="str">
        <f>IF(mtn_tbl[[#This Row],[Age]]&lt;=25,"18-25",IF(mtn_tbl[[#This Row],[Age]]&lt;=35,"26-35",IF(mtn_tbl[[#This Row],[Age]]&lt;=45,"36-45",IF(mtn_tbl[[#This Row],[Age]]&lt;=55,"46-55","56+"))))</f>
        <v>26-35</v>
      </c>
      <c r="S270">
        <v>54.97</v>
      </c>
      <c r="T27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70" t="s">
        <v>41</v>
      </c>
    </row>
    <row r="271" spans="1:22">
      <c r="A271" t="s">
        <v>547</v>
      </c>
      <c r="B271" t="s">
        <v>548</v>
      </c>
      <c r="C271" s="1" t="s">
        <v>22</v>
      </c>
      <c r="D271" t="str">
        <f>IF((LEFT(mtn_tbl[[#This Row],[Date of Purchase]],1)="1"),"January",IF((LEFT(mtn_tbl[[#This Row],[Date of Purchase]],1)="2"),"February","March"))</f>
        <v>January</v>
      </c>
      <c r="E271">
        <v>72</v>
      </c>
      <c r="F271" t="s">
        <v>177</v>
      </c>
      <c r="G271" t="s">
        <v>44</v>
      </c>
      <c r="H271" t="s">
        <v>57</v>
      </c>
      <c r="I271">
        <v>3</v>
      </c>
      <c r="J271" t="s">
        <v>36</v>
      </c>
      <c r="K271">
        <v>42</v>
      </c>
      <c r="L271" t="s">
        <v>80</v>
      </c>
      <c r="M271" t="s">
        <v>81</v>
      </c>
      <c r="N271" t="s">
        <v>82</v>
      </c>
      <c r="O271">
        <v>3</v>
      </c>
      <c r="P271">
        <v>60000</v>
      </c>
      <c r="Q271" t="s">
        <v>549</v>
      </c>
      <c r="R271" t="str">
        <f>IF(mtn_tbl[[#This Row],[Age]]&lt;=25,"18-25",IF(mtn_tbl[[#This Row],[Age]]&lt;=35,"26-35",IF(mtn_tbl[[#This Row],[Age]]&lt;=45,"36-45",IF(mtn_tbl[[#This Row],[Age]]&lt;=55,"46-55","56+"))))</f>
        <v>56+</v>
      </c>
      <c r="S271">
        <v>20.13</v>
      </c>
      <c r="T2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1" t="s">
        <v>41</v>
      </c>
    </row>
    <row r="272" spans="1:22">
      <c r="A272" t="s">
        <v>547</v>
      </c>
      <c r="B272" t="s">
        <v>548</v>
      </c>
      <c r="C272" s="1" t="s">
        <v>22</v>
      </c>
      <c r="D272" t="str">
        <f>IF((LEFT(mtn_tbl[[#This Row],[Date of Purchase]],1)="1"),"January",IF((LEFT(mtn_tbl[[#This Row],[Date of Purchase]],1)="2"),"February","March"))</f>
        <v>January</v>
      </c>
      <c r="E272">
        <v>72</v>
      </c>
      <c r="F272" t="s">
        <v>177</v>
      </c>
      <c r="G272" t="s">
        <v>24</v>
      </c>
      <c r="H272" t="s">
        <v>57</v>
      </c>
      <c r="I272">
        <v>3</v>
      </c>
      <c r="J272" t="s">
        <v>36</v>
      </c>
      <c r="K272">
        <v>42</v>
      </c>
      <c r="L272" t="s">
        <v>37</v>
      </c>
      <c r="M272" t="s">
        <v>38</v>
      </c>
      <c r="N272" t="s">
        <v>39</v>
      </c>
      <c r="O272">
        <v>7</v>
      </c>
      <c r="P272">
        <v>63000</v>
      </c>
      <c r="Q272" t="s">
        <v>298</v>
      </c>
      <c r="R272" t="str">
        <f>IF(mtn_tbl[[#This Row],[Age]]&lt;=25,"18-25",IF(mtn_tbl[[#This Row],[Age]]&lt;=35,"26-35",IF(mtn_tbl[[#This Row],[Age]]&lt;=45,"36-45",IF(mtn_tbl[[#This Row],[Age]]&lt;=55,"46-55","56+"))))</f>
        <v>56+</v>
      </c>
      <c r="S272">
        <v>8.14</v>
      </c>
      <c r="T27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2" t="s">
        <v>41</v>
      </c>
    </row>
    <row r="273" spans="1:22">
      <c r="A273" t="s">
        <v>550</v>
      </c>
      <c r="B273" t="s">
        <v>551</v>
      </c>
      <c r="C273" s="1" t="s">
        <v>552</v>
      </c>
      <c r="D273" t="str">
        <f>IF((LEFT(mtn_tbl[[#This Row],[Date of Purchase]],1)="1"),"January",IF((LEFT(mtn_tbl[[#This Row],[Date of Purchase]],1)="2"),"February","March"))</f>
        <v>February</v>
      </c>
      <c r="E273">
        <v>74</v>
      </c>
      <c r="F273" t="s">
        <v>135</v>
      </c>
      <c r="G273" t="s">
        <v>62</v>
      </c>
      <c r="H273" t="s">
        <v>57</v>
      </c>
      <c r="I273">
        <v>5</v>
      </c>
      <c r="J273" t="s">
        <v>52</v>
      </c>
      <c r="K273">
        <v>9</v>
      </c>
      <c r="L273" t="s">
        <v>188</v>
      </c>
      <c r="M273" t="s">
        <v>189</v>
      </c>
      <c r="N273" t="s">
        <v>190</v>
      </c>
      <c r="O273">
        <v>5</v>
      </c>
      <c r="P273">
        <v>17500</v>
      </c>
      <c r="Q273" t="s">
        <v>372</v>
      </c>
      <c r="R273" t="str">
        <f>IF(mtn_tbl[[#This Row],[Age]]&lt;=25,"18-25",IF(mtn_tbl[[#This Row],[Age]]&lt;=35,"26-35",IF(mtn_tbl[[#This Row],[Age]]&lt;=45,"36-45",IF(mtn_tbl[[#This Row],[Age]]&lt;=55,"46-55","56+"))))</f>
        <v>56+</v>
      </c>
      <c r="S273">
        <v>44.25</v>
      </c>
      <c r="T2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3" t="s">
        <v>41</v>
      </c>
    </row>
    <row r="274" spans="1:22">
      <c r="A274" t="s">
        <v>550</v>
      </c>
      <c r="B274" t="s">
        <v>551</v>
      </c>
      <c r="C274" s="1" t="s">
        <v>552</v>
      </c>
      <c r="D274" t="str">
        <f>IF((LEFT(mtn_tbl[[#This Row],[Date of Purchase]],1)="1"),"January",IF((LEFT(mtn_tbl[[#This Row],[Date of Purchase]],1)="2"),"February","March"))</f>
        <v>February</v>
      </c>
      <c r="E274">
        <v>74</v>
      </c>
      <c r="F274" t="s">
        <v>135</v>
      </c>
      <c r="G274" t="s">
        <v>84</v>
      </c>
      <c r="H274" t="s">
        <v>57</v>
      </c>
      <c r="I274">
        <v>5</v>
      </c>
      <c r="J274" t="s">
        <v>52</v>
      </c>
      <c r="K274">
        <v>9</v>
      </c>
      <c r="L274" t="s">
        <v>145</v>
      </c>
      <c r="M274" t="s">
        <v>146</v>
      </c>
      <c r="N274" t="s">
        <v>147</v>
      </c>
      <c r="O274">
        <v>2</v>
      </c>
      <c r="P274">
        <v>300000</v>
      </c>
      <c r="Q274" t="s">
        <v>53</v>
      </c>
      <c r="R274" t="str">
        <f>IF(mtn_tbl[[#This Row],[Age]]&lt;=25,"18-25",IF(mtn_tbl[[#This Row],[Age]]&lt;=35,"26-35",IF(mtn_tbl[[#This Row],[Age]]&lt;=45,"36-45",IF(mtn_tbl[[#This Row],[Age]]&lt;=55,"46-55","56+"))))</f>
        <v>56+</v>
      </c>
      <c r="S274">
        <v>18.64</v>
      </c>
      <c r="T27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4" t="s">
        <v>41</v>
      </c>
    </row>
    <row r="275" spans="1:22">
      <c r="A275" t="s">
        <v>550</v>
      </c>
      <c r="B275" t="s">
        <v>551</v>
      </c>
      <c r="C275" s="1" t="s">
        <v>552</v>
      </c>
      <c r="D275" t="str">
        <f>IF((LEFT(mtn_tbl[[#This Row],[Date of Purchase]],1)="1"),"January",IF((LEFT(mtn_tbl[[#This Row],[Date of Purchase]],1)="2"),"February","March"))</f>
        <v>February</v>
      </c>
      <c r="E275">
        <v>74</v>
      </c>
      <c r="F275" t="s">
        <v>135</v>
      </c>
      <c r="G275" t="s">
        <v>24</v>
      </c>
      <c r="H275" t="s">
        <v>57</v>
      </c>
      <c r="I275">
        <v>5</v>
      </c>
      <c r="J275" t="s">
        <v>52</v>
      </c>
      <c r="K275">
        <v>9</v>
      </c>
      <c r="L275" t="s">
        <v>148</v>
      </c>
      <c r="M275" t="s">
        <v>149</v>
      </c>
      <c r="N275" t="s">
        <v>150</v>
      </c>
      <c r="O275">
        <v>6</v>
      </c>
      <c r="P275">
        <v>96000</v>
      </c>
      <c r="Q275" t="s">
        <v>524</v>
      </c>
      <c r="R275" t="str">
        <f>IF(mtn_tbl[[#This Row],[Age]]&lt;=25,"18-25",IF(mtn_tbl[[#This Row],[Age]]&lt;=35,"26-35",IF(mtn_tbl[[#This Row],[Age]]&lt;=45,"36-45",IF(mtn_tbl[[#This Row],[Age]]&lt;=55,"46-55","56+"))))</f>
        <v>56+</v>
      </c>
      <c r="S275">
        <v>30.99</v>
      </c>
      <c r="T27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5" t="s">
        <v>41</v>
      </c>
    </row>
    <row r="276" spans="1:22">
      <c r="A276" t="s">
        <v>553</v>
      </c>
      <c r="B276" t="s">
        <v>554</v>
      </c>
      <c r="C276" s="1" t="s">
        <v>552</v>
      </c>
      <c r="D276" t="str">
        <f>IF((LEFT(mtn_tbl[[#This Row],[Date of Purchase]],1)="1"),"January",IF((LEFT(mtn_tbl[[#This Row],[Date of Purchase]],1)="2"),"February","March"))</f>
        <v>February</v>
      </c>
      <c r="E276">
        <v>72</v>
      </c>
      <c r="F276" t="s">
        <v>225</v>
      </c>
      <c r="G276" t="s">
        <v>24</v>
      </c>
      <c r="H276" t="s">
        <v>57</v>
      </c>
      <c r="I276">
        <v>2</v>
      </c>
      <c r="J276" t="s">
        <v>26</v>
      </c>
      <c r="K276">
        <v>8</v>
      </c>
      <c r="L276" t="s">
        <v>148</v>
      </c>
      <c r="M276" t="s">
        <v>149</v>
      </c>
      <c r="N276" t="s">
        <v>150</v>
      </c>
      <c r="O276">
        <v>2</v>
      </c>
      <c r="P276">
        <v>32000</v>
      </c>
      <c r="Q276" t="s">
        <v>555</v>
      </c>
      <c r="R276" t="str">
        <f>IF(mtn_tbl[[#This Row],[Age]]&lt;=25,"18-25",IF(mtn_tbl[[#This Row],[Age]]&lt;=35,"26-35",IF(mtn_tbl[[#This Row],[Age]]&lt;=45,"36-45",IF(mtn_tbl[[#This Row],[Age]]&lt;=55,"46-55","56+"))))</f>
        <v>56+</v>
      </c>
      <c r="S276">
        <v>14.66</v>
      </c>
      <c r="T27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6" t="s">
        <v>31</v>
      </c>
      <c r="V276" t="s">
        <v>79</v>
      </c>
    </row>
    <row r="277" spans="1:22">
      <c r="A277" t="s">
        <v>553</v>
      </c>
      <c r="B277" t="s">
        <v>554</v>
      </c>
      <c r="C277" s="1" t="s">
        <v>552</v>
      </c>
      <c r="D277" t="str">
        <f>IF((LEFT(mtn_tbl[[#This Row],[Date of Purchase]],1)="1"),"January",IF((LEFT(mtn_tbl[[#This Row],[Date of Purchase]],1)="2"),"February","March"))</f>
        <v>February</v>
      </c>
      <c r="E277">
        <v>72</v>
      </c>
      <c r="F277" t="s">
        <v>225</v>
      </c>
      <c r="G277" t="s">
        <v>84</v>
      </c>
      <c r="H277" t="s">
        <v>57</v>
      </c>
      <c r="I277">
        <v>2</v>
      </c>
      <c r="J277" t="s">
        <v>26</v>
      </c>
      <c r="K277">
        <v>8</v>
      </c>
      <c r="L277" t="s">
        <v>119</v>
      </c>
      <c r="M277" t="s">
        <v>120</v>
      </c>
      <c r="N277" t="s">
        <v>121</v>
      </c>
      <c r="O277">
        <v>2</v>
      </c>
      <c r="P277">
        <v>29000</v>
      </c>
      <c r="Q277" t="s">
        <v>556</v>
      </c>
      <c r="R277" t="str">
        <f>IF(mtn_tbl[[#This Row],[Age]]&lt;=25,"18-25",IF(mtn_tbl[[#This Row],[Age]]&lt;=35,"26-35",IF(mtn_tbl[[#This Row],[Age]]&lt;=45,"36-45",IF(mtn_tbl[[#This Row],[Age]]&lt;=55,"46-55","56+"))))</f>
        <v>56+</v>
      </c>
      <c r="S277">
        <v>13.95</v>
      </c>
      <c r="T27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7" t="s">
        <v>31</v>
      </c>
      <c r="V277" t="s">
        <v>79</v>
      </c>
    </row>
    <row r="278" spans="1:22">
      <c r="A278" t="s">
        <v>553</v>
      </c>
      <c r="B278" t="s">
        <v>554</v>
      </c>
      <c r="C278" s="1" t="s">
        <v>552</v>
      </c>
      <c r="D278" t="str">
        <f>IF((LEFT(mtn_tbl[[#This Row],[Date of Purchase]],1)="1"),"January",IF((LEFT(mtn_tbl[[#This Row],[Date of Purchase]],1)="2"),"February","March"))</f>
        <v>February</v>
      </c>
      <c r="E278">
        <v>72</v>
      </c>
      <c r="F278" t="s">
        <v>225</v>
      </c>
      <c r="G278" t="s">
        <v>44</v>
      </c>
      <c r="H278" t="s">
        <v>57</v>
      </c>
      <c r="I278">
        <v>2</v>
      </c>
      <c r="J278" t="s">
        <v>26</v>
      </c>
      <c r="K278">
        <v>8</v>
      </c>
      <c r="L278" t="s">
        <v>45</v>
      </c>
      <c r="M278" t="s">
        <v>46</v>
      </c>
      <c r="N278" t="s">
        <v>47</v>
      </c>
      <c r="O278">
        <v>8</v>
      </c>
      <c r="P278">
        <v>240000</v>
      </c>
      <c r="Q278" t="s">
        <v>126</v>
      </c>
      <c r="R278" t="str">
        <f>IF(mtn_tbl[[#This Row],[Age]]&lt;=25,"18-25",IF(mtn_tbl[[#This Row],[Age]]&lt;=35,"26-35",IF(mtn_tbl[[#This Row],[Age]]&lt;=45,"36-45",IF(mtn_tbl[[#This Row],[Age]]&lt;=55,"46-55","56+"))))</f>
        <v>56+</v>
      </c>
      <c r="S278">
        <v>14.64</v>
      </c>
      <c r="T2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8" t="s">
        <v>31</v>
      </c>
      <c r="V278" t="s">
        <v>79</v>
      </c>
    </row>
    <row r="279" spans="1:22">
      <c r="A279" t="s">
        <v>557</v>
      </c>
      <c r="B279" t="s">
        <v>558</v>
      </c>
      <c r="C279" s="1" t="s">
        <v>552</v>
      </c>
      <c r="D279" t="str">
        <f>IF((LEFT(mtn_tbl[[#This Row],[Date of Purchase]],1)="1"),"January",IF((LEFT(mtn_tbl[[#This Row],[Date of Purchase]],1)="2"),"February","March"))</f>
        <v>February</v>
      </c>
      <c r="E279">
        <v>22</v>
      </c>
      <c r="F279" t="s">
        <v>411</v>
      </c>
      <c r="G279" t="s">
        <v>24</v>
      </c>
      <c r="H279" t="s">
        <v>25</v>
      </c>
      <c r="I279">
        <v>2</v>
      </c>
      <c r="J279" t="s">
        <v>26</v>
      </c>
      <c r="K279">
        <v>6</v>
      </c>
      <c r="L279" t="s">
        <v>148</v>
      </c>
      <c r="M279" t="s">
        <v>149</v>
      </c>
      <c r="N279" t="s">
        <v>150</v>
      </c>
      <c r="O279">
        <v>1</v>
      </c>
      <c r="P279">
        <v>16000</v>
      </c>
      <c r="Q279" t="s">
        <v>327</v>
      </c>
      <c r="R279" t="str">
        <f>IF(mtn_tbl[[#This Row],[Age]]&lt;=25,"18-25",IF(mtn_tbl[[#This Row],[Age]]&lt;=35,"26-35",IF(mtn_tbl[[#This Row],[Age]]&lt;=45,"36-45",IF(mtn_tbl[[#This Row],[Age]]&lt;=55,"46-55","56+"))))</f>
        <v>18-25</v>
      </c>
      <c r="S279">
        <v>33.35</v>
      </c>
      <c r="T27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9" t="s">
        <v>41</v>
      </c>
    </row>
    <row r="280" spans="1:22">
      <c r="A280" t="s">
        <v>557</v>
      </c>
      <c r="B280" t="s">
        <v>558</v>
      </c>
      <c r="C280" s="1" t="s">
        <v>552</v>
      </c>
      <c r="D280" t="str">
        <f>IF((LEFT(mtn_tbl[[#This Row],[Date of Purchase]],1)="1"),"January",IF((LEFT(mtn_tbl[[#This Row],[Date of Purchase]],1)="2"),"February","March"))</f>
        <v>February</v>
      </c>
      <c r="E280">
        <v>22</v>
      </c>
      <c r="F280" t="s">
        <v>411</v>
      </c>
      <c r="G280" t="s">
        <v>62</v>
      </c>
      <c r="H280" t="s">
        <v>25</v>
      </c>
      <c r="I280">
        <v>2</v>
      </c>
      <c r="J280" t="s">
        <v>26</v>
      </c>
      <c r="K280">
        <v>6</v>
      </c>
      <c r="L280" t="s">
        <v>341</v>
      </c>
      <c r="M280" t="s">
        <v>342</v>
      </c>
      <c r="N280" t="s">
        <v>343</v>
      </c>
      <c r="O280">
        <v>15</v>
      </c>
      <c r="P280">
        <v>112500</v>
      </c>
      <c r="Q280" t="s">
        <v>559</v>
      </c>
      <c r="R280" t="str">
        <f>IF(mtn_tbl[[#This Row],[Age]]&lt;=25,"18-25",IF(mtn_tbl[[#This Row],[Age]]&lt;=35,"26-35",IF(mtn_tbl[[#This Row],[Age]]&lt;=45,"36-45",IF(mtn_tbl[[#This Row],[Age]]&lt;=55,"46-55","56+"))))</f>
        <v>18-25</v>
      </c>
      <c r="S280">
        <v>53.41</v>
      </c>
      <c r="T28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0" t="s">
        <v>41</v>
      </c>
    </row>
    <row r="281" spans="1:22">
      <c r="A281" t="s">
        <v>560</v>
      </c>
      <c r="B281" t="s">
        <v>561</v>
      </c>
      <c r="C281" s="1" t="s">
        <v>552</v>
      </c>
      <c r="D281" t="str">
        <f>IF((LEFT(mtn_tbl[[#This Row],[Date of Purchase]],1)="1"),"January",IF((LEFT(mtn_tbl[[#This Row],[Date of Purchase]],1)="2"),"February","March"))</f>
        <v>February</v>
      </c>
      <c r="E281">
        <v>46</v>
      </c>
      <c r="F281" t="s">
        <v>56</v>
      </c>
      <c r="G281" t="s">
        <v>44</v>
      </c>
      <c r="H281" t="s">
        <v>25</v>
      </c>
      <c r="I281">
        <v>5</v>
      </c>
      <c r="J281" t="s">
        <v>52</v>
      </c>
      <c r="K281">
        <v>57</v>
      </c>
      <c r="L281" t="s">
        <v>45</v>
      </c>
      <c r="M281" t="s">
        <v>46</v>
      </c>
      <c r="N281" t="s">
        <v>47</v>
      </c>
      <c r="O281">
        <v>11</v>
      </c>
      <c r="P281">
        <v>330000</v>
      </c>
      <c r="Q281" t="s">
        <v>373</v>
      </c>
      <c r="R281" t="str">
        <f>IF(mtn_tbl[[#This Row],[Age]]&lt;=25,"18-25",IF(mtn_tbl[[#This Row],[Age]]&lt;=35,"26-35",IF(mtn_tbl[[#This Row],[Age]]&lt;=45,"36-45",IF(mtn_tbl[[#This Row],[Age]]&lt;=55,"46-55","56+"))))</f>
        <v>46-55</v>
      </c>
      <c r="S281">
        <v>41.25</v>
      </c>
      <c r="T28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81" t="s">
        <v>41</v>
      </c>
    </row>
    <row r="282" spans="1:22">
      <c r="A282" t="s">
        <v>560</v>
      </c>
      <c r="B282" t="s">
        <v>561</v>
      </c>
      <c r="C282" s="1" t="s">
        <v>552</v>
      </c>
      <c r="D282" t="str">
        <f>IF((LEFT(mtn_tbl[[#This Row],[Date of Purchase]],1)="1"),"January",IF((LEFT(mtn_tbl[[#This Row],[Date of Purchase]],1)="2"),"February","March"))</f>
        <v>February</v>
      </c>
      <c r="E282">
        <v>46</v>
      </c>
      <c r="F282" t="s">
        <v>56</v>
      </c>
      <c r="G282" t="s">
        <v>24</v>
      </c>
      <c r="H282" t="s">
        <v>25</v>
      </c>
      <c r="I282">
        <v>5</v>
      </c>
      <c r="J282" t="s">
        <v>52</v>
      </c>
      <c r="K282">
        <v>57</v>
      </c>
      <c r="L282" t="s">
        <v>58</v>
      </c>
      <c r="M282" t="s">
        <v>59</v>
      </c>
      <c r="N282" t="s">
        <v>60</v>
      </c>
      <c r="O282">
        <v>5</v>
      </c>
      <c r="P282">
        <v>22500</v>
      </c>
      <c r="Q282" t="s">
        <v>71</v>
      </c>
      <c r="R282" t="str">
        <f>IF(mtn_tbl[[#This Row],[Age]]&lt;=25,"18-25",IF(mtn_tbl[[#This Row],[Age]]&lt;=35,"26-35",IF(mtn_tbl[[#This Row],[Age]]&lt;=45,"36-45",IF(mtn_tbl[[#This Row],[Age]]&lt;=55,"46-55","56+"))))</f>
        <v>46-55</v>
      </c>
      <c r="S282">
        <v>53.49</v>
      </c>
      <c r="T28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2" t="s">
        <v>41</v>
      </c>
    </row>
    <row r="283" spans="1:22">
      <c r="A283" t="s">
        <v>560</v>
      </c>
      <c r="B283" t="s">
        <v>561</v>
      </c>
      <c r="C283" s="1" t="s">
        <v>552</v>
      </c>
      <c r="D283" t="str">
        <f>IF((LEFT(mtn_tbl[[#This Row],[Date of Purchase]],1)="1"),"January",IF((LEFT(mtn_tbl[[#This Row],[Date of Purchase]],1)="2"),"February","March"))</f>
        <v>February</v>
      </c>
      <c r="E283">
        <v>46</v>
      </c>
      <c r="F283" t="s">
        <v>56</v>
      </c>
      <c r="G283" t="s">
        <v>84</v>
      </c>
      <c r="H283" t="s">
        <v>25</v>
      </c>
      <c r="I283">
        <v>5</v>
      </c>
      <c r="J283" t="s">
        <v>52</v>
      </c>
      <c r="K283">
        <v>57</v>
      </c>
      <c r="L283" t="s">
        <v>165</v>
      </c>
      <c r="M283" t="s">
        <v>166</v>
      </c>
      <c r="N283" t="s">
        <v>167</v>
      </c>
      <c r="O283">
        <v>3</v>
      </c>
      <c r="P283">
        <v>72000</v>
      </c>
      <c r="Q283" t="s">
        <v>132</v>
      </c>
      <c r="R283" t="str">
        <f>IF(mtn_tbl[[#This Row],[Age]]&lt;=25,"18-25",IF(mtn_tbl[[#This Row],[Age]]&lt;=35,"26-35",IF(mtn_tbl[[#This Row],[Age]]&lt;=45,"36-45",IF(mtn_tbl[[#This Row],[Age]]&lt;=55,"46-55","56+"))))</f>
        <v>46-55</v>
      </c>
      <c r="S283">
        <v>91.72</v>
      </c>
      <c r="T2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3" t="s">
        <v>41</v>
      </c>
    </row>
    <row r="284" spans="1:22">
      <c r="A284" t="s">
        <v>562</v>
      </c>
      <c r="B284" t="s">
        <v>563</v>
      </c>
      <c r="C284" s="1" t="s">
        <v>552</v>
      </c>
      <c r="D284" t="str">
        <f>IF((LEFT(mtn_tbl[[#This Row],[Date of Purchase]],1)="1"),"January",IF((LEFT(mtn_tbl[[#This Row],[Date of Purchase]],1)="2"),"February","March"))</f>
        <v>February</v>
      </c>
      <c r="E284">
        <v>74</v>
      </c>
      <c r="F284" t="s">
        <v>446</v>
      </c>
      <c r="G284" t="s">
        <v>24</v>
      </c>
      <c r="H284" t="s">
        <v>25</v>
      </c>
      <c r="I284">
        <v>5</v>
      </c>
      <c r="J284" t="s">
        <v>52</v>
      </c>
      <c r="K284">
        <v>35</v>
      </c>
      <c r="L284" t="s">
        <v>37</v>
      </c>
      <c r="M284" t="s">
        <v>38</v>
      </c>
      <c r="N284" t="s">
        <v>39</v>
      </c>
      <c r="O284">
        <v>15</v>
      </c>
      <c r="P284">
        <v>135000</v>
      </c>
      <c r="Q284" t="s">
        <v>252</v>
      </c>
      <c r="R284" t="str">
        <f>IF(mtn_tbl[[#This Row],[Age]]&lt;=25,"18-25",IF(mtn_tbl[[#This Row],[Age]]&lt;=35,"26-35",IF(mtn_tbl[[#This Row],[Age]]&lt;=45,"36-45",IF(mtn_tbl[[#This Row],[Age]]&lt;=55,"46-55","56+"))))</f>
        <v>56+</v>
      </c>
      <c r="S284">
        <v>57.35</v>
      </c>
      <c r="T28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4" t="s">
        <v>31</v>
      </c>
      <c r="V284" t="s">
        <v>290</v>
      </c>
    </row>
    <row r="285" spans="1:22">
      <c r="A285" t="s">
        <v>564</v>
      </c>
      <c r="B285" t="s">
        <v>565</v>
      </c>
      <c r="C285" s="1" t="s">
        <v>552</v>
      </c>
      <c r="D285" t="str">
        <f>IF((LEFT(mtn_tbl[[#This Row],[Date of Purchase]],1)="1"),"January",IF((LEFT(mtn_tbl[[#This Row],[Date of Purchase]],1)="2"),"February","March"))</f>
        <v>February</v>
      </c>
      <c r="E285">
        <v>58</v>
      </c>
      <c r="F285" t="s">
        <v>274</v>
      </c>
      <c r="G285" t="s">
        <v>62</v>
      </c>
      <c r="H285" t="s">
        <v>25</v>
      </c>
      <c r="I285">
        <v>1</v>
      </c>
      <c r="J285" t="s">
        <v>164</v>
      </c>
      <c r="K285">
        <v>18</v>
      </c>
      <c r="L285" t="s">
        <v>92</v>
      </c>
      <c r="M285" t="s">
        <v>93</v>
      </c>
      <c r="N285" t="s">
        <v>94</v>
      </c>
      <c r="O285">
        <v>15</v>
      </c>
      <c r="P285">
        <v>5250</v>
      </c>
      <c r="Q285" t="s">
        <v>566</v>
      </c>
      <c r="R285" t="str">
        <f>IF(mtn_tbl[[#This Row],[Age]]&lt;=25,"18-25",IF(mtn_tbl[[#This Row],[Age]]&lt;=35,"26-35",IF(mtn_tbl[[#This Row],[Age]]&lt;=45,"36-45",IF(mtn_tbl[[#This Row],[Age]]&lt;=55,"46-55","56+"))))</f>
        <v>56+</v>
      </c>
      <c r="S285">
        <v>40.31</v>
      </c>
      <c r="T28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85" t="s">
        <v>41</v>
      </c>
    </row>
    <row r="286" spans="1:22">
      <c r="A286" t="s">
        <v>567</v>
      </c>
      <c r="B286" t="s">
        <v>568</v>
      </c>
      <c r="C286" s="1" t="s">
        <v>552</v>
      </c>
      <c r="D286" t="str">
        <f>IF((LEFT(mtn_tbl[[#This Row],[Date of Purchase]],1)="1"),"January",IF((LEFT(mtn_tbl[[#This Row],[Date of Purchase]],1)="2"),"February","March"))</f>
        <v>February</v>
      </c>
      <c r="E286">
        <v>55</v>
      </c>
      <c r="F286" t="s">
        <v>177</v>
      </c>
      <c r="G286" t="s">
        <v>84</v>
      </c>
      <c r="H286" t="s">
        <v>25</v>
      </c>
      <c r="I286">
        <v>4</v>
      </c>
      <c r="J286" t="s">
        <v>70</v>
      </c>
      <c r="K286">
        <v>2</v>
      </c>
      <c r="L286" t="s">
        <v>85</v>
      </c>
      <c r="M286" t="s">
        <v>86</v>
      </c>
      <c r="N286" t="s">
        <v>87</v>
      </c>
      <c r="O286">
        <v>13</v>
      </c>
      <c r="P286">
        <v>325000</v>
      </c>
      <c r="Q286" t="s">
        <v>569</v>
      </c>
      <c r="R286" t="str">
        <f>IF(mtn_tbl[[#This Row],[Age]]&lt;=25,"18-25",IF(mtn_tbl[[#This Row],[Age]]&lt;=35,"26-35",IF(mtn_tbl[[#This Row],[Age]]&lt;=45,"36-45",IF(mtn_tbl[[#This Row],[Age]]&lt;=55,"46-55","56+"))))</f>
        <v>46-55</v>
      </c>
      <c r="S286">
        <v>128.47999999999999</v>
      </c>
      <c r="T2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86" t="s">
        <v>41</v>
      </c>
    </row>
    <row r="287" spans="1:22">
      <c r="A287" t="s">
        <v>570</v>
      </c>
      <c r="B287" t="s">
        <v>571</v>
      </c>
      <c r="C287" s="1" t="s">
        <v>552</v>
      </c>
      <c r="D287" t="str">
        <f>IF((LEFT(mtn_tbl[[#This Row],[Date of Purchase]],1)="1"),"January",IF((LEFT(mtn_tbl[[#This Row],[Date of Purchase]],1)="2"),"February","March"))</f>
        <v>February</v>
      </c>
      <c r="E287">
        <v>44</v>
      </c>
      <c r="F287" t="s">
        <v>108</v>
      </c>
      <c r="G287" t="s">
        <v>84</v>
      </c>
      <c r="H287" t="s">
        <v>57</v>
      </c>
      <c r="I287">
        <v>1</v>
      </c>
      <c r="J287" t="s">
        <v>164</v>
      </c>
      <c r="K287">
        <v>4</v>
      </c>
      <c r="L287" t="s">
        <v>171</v>
      </c>
      <c r="M287" t="s">
        <v>172</v>
      </c>
      <c r="N287" t="s">
        <v>173</v>
      </c>
      <c r="O287">
        <v>18</v>
      </c>
      <c r="P287">
        <v>1350000</v>
      </c>
      <c r="Q287" t="s">
        <v>437</v>
      </c>
      <c r="R287" t="str">
        <f>IF(mtn_tbl[[#This Row],[Age]]&lt;=25,"18-25",IF(mtn_tbl[[#This Row],[Age]]&lt;=35,"26-35",IF(mtn_tbl[[#This Row],[Age]]&lt;=45,"36-45",IF(mtn_tbl[[#This Row],[Age]]&lt;=55,"46-55","56+"))))</f>
        <v>36-45</v>
      </c>
      <c r="S287">
        <v>166.2</v>
      </c>
      <c r="T28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87" t="s">
        <v>41</v>
      </c>
    </row>
    <row r="288" spans="1:22">
      <c r="A288" t="s">
        <v>570</v>
      </c>
      <c r="B288" t="s">
        <v>571</v>
      </c>
      <c r="C288" s="1" t="s">
        <v>552</v>
      </c>
      <c r="D288" t="str">
        <f>IF((LEFT(mtn_tbl[[#This Row],[Date of Purchase]],1)="1"),"January",IF((LEFT(mtn_tbl[[#This Row],[Date of Purchase]],1)="2"),"February","March"))</f>
        <v>February</v>
      </c>
      <c r="E288">
        <v>44</v>
      </c>
      <c r="F288" t="s">
        <v>108</v>
      </c>
      <c r="G288" t="s">
        <v>24</v>
      </c>
      <c r="H288" t="s">
        <v>57</v>
      </c>
      <c r="I288">
        <v>1</v>
      </c>
      <c r="J288" t="s">
        <v>164</v>
      </c>
      <c r="K288">
        <v>4</v>
      </c>
      <c r="L288" t="s">
        <v>27</v>
      </c>
      <c r="M288" t="s">
        <v>28</v>
      </c>
      <c r="N288" t="s">
        <v>29</v>
      </c>
      <c r="O288">
        <v>16</v>
      </c>
      <c r="P288">
        <v>560000</v>
      </c>
      <c r="Q288" t="s">
        <v>545</v>
      </c>
      <c r="R288" t="str">
        <f>IF(mtn_tbl[[#This Row],[Age]]&lt;=25,"18-25",IF(mtn_tbl[[#This Row],[Age]]&lt;=35,"26-35",IF(mtn_tbl[[#This Row],[Age]]&lt;=45,"36-45",IF(mtn_tbl[[#This Row],[Age]]&lt;=55,"46-55","56+"))))</f>
        <v>36-45</v>
      </c>
      <c r="S288">
        <v>179.49</v>
      </c>
      <c r="T2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88" t="s">
        <v>41</v>
      </c>
    </row>
    <row r="289" spans="1:22">
      <c r="A289" t="s">
        <v>572</v>
      </c>
      <c r="B289" t="s">
        <v>573</v>
      </c>
      <c r="C289" s="1" t="s">
        <v>552</v>
      </c>
      <c r="D289" t="str">
        <f>IF((LEFT(mtn_tbl[[#This Row],[Date of Purchase]],1)="1"),"January",IF((LEFT(mtn_tbl[[#This Row],[Date of Purchase]],1)="2"),"February","March"))</f>
        <v>February</v>
      </c>
      <c r="E289">
        <v>69</v>
      </c>
      <c r="F289" t="s">
        <v>274</v>
      </c>
      <c r="G289" t="s">
        <v>84</v>
      </c>
      <c r="H289" t="s">
        <v>57</v>
      </c>
      <c r="I289">
        <v>4</v>
      </c>
      <c r="J289" t="s">
        <v>70</v>
      </c>
      <c r="K289">
        <v>35</v>
      </c>
      <c r="L289" t="s">
        <v>171</v>
      </c>
      <c r="M289" t="s">
        <v>172</v>
      </c>
      <c r="N289" t="s">
        <v>173</v>
      </c>
      <c r="O289">
        <v>12</v>
      </c>
      <c r="P289">
        <v>900000</v>
      </c>
      <c r="Q289" t="s">
        <v>282</v>
      </c>
      <c r="R289" t="str">
        <f>IF(mtn_tbl[[#This Row],[Age]]&lt;=25,"18-25",IF(mtn_tbl[[#This Row],[Age]]&lt;=35,"26-35",IF(mtn_tbl[[#This Row],[Age]]&lt;=45,"36-45",IF(mtn_tbl[[#This Row],[Age]]&lt;=55,"46-55","56+"))))</f>
        <v>56+</v>
      </c>
      <c r="S289">
        <v>95.66</v>
      </c>
      <c r="T2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9" t="s">
        <v>31</v>
      </c>
      <c r="V289" t="s">
        <v>182</v>
      </c>
    </row>
    <row r="290" spans="1:22">
      <c r="A290" t="s">
        <v>574</v>
      </c>
      <c r="B290" t="s">
        <v>575</v>
      </c>
      <c r="C290" s="1" t="s">
        <v>552</v>
      </c>
      <c r="D290" t="str">
        <f>IF((LEFT(mtn_tbl[[#This Row],[Date of Purchase]],1)="1"),"January",IF((LEFT(mtn_tbl[[#This Row],[Date of Purchase]],1)="2"),"February","March"))</f>
        <v>February</v>
      </c>
      <c r="E290">
        <v>65</v>
      </c>
      <c r="F290" t="s">
        <v>274</v>
      </c>
      <c r="G290" t="s">
        <v>62</v>
      </c>
      <c r="H290" t="s">
        <v>25</v>
      </c>
      <c r="I290">
        <v>3</v>
      </c>
      <c r="J290" t="s">
        <v>36</v>
      </c>
      <c r="K290">
        <v>32</v>
      </c>
      <c r="L290" t="s">
        <v>188</v>
      </c>
      <c r="M290" t="s">
        <v>189</v>
      </c>
      <c r="N290" t="s">
        <v>190</v>
      </c>
      <c r="O290">
        <v>13</v>
      </c>
      <c r="P290">
        <v>45500</v>
      </c>
      <c r="Q290" t="s">
        <v>576</v>
      </c>
      <c r="R290" t="str">
        <f>IF(mtn_tbl[[#This Row],[Age]]&lt;=25,"18-25",IF(mtn_tbl[[#This Row],[Age]]&lt;=35,"26-35",IF(mtn_tbl[[#This Row],[Age]]&lt;=45,"36-45",IF(mtn_tbl[[#This Row],[Age]]&lt;=55,"46-55","56+"))))</f>
        <v>56+</v>
      </c>
      <c r="S290">
        <v>133.94</v>
      </c>
      <c r="T2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90" t="s">
        <v>41</v>
      </c>
    </row>
    <row r="291" spans="1:22">
      <c r="A291" t="s">
        <v>577</v>
      </c>
      <c r="B291" t="s">
        <v>578</v>
      </c>
      <c r="C291" s="1" t="s">
        <v>552</v>
      </c>
      <c r="D291" t="str">
        <f>IF((LEFT(mtn_tbl[[#This Row],[Date of Purchase]],1)="1"),"January",IF((LEFT(mtn_tbl[[#This Row],[Date of Purchase]],1)="2"),"February","March"))</f>
        <v>February</v>
      </c>
      <c r="E291">
        <v>75</v>
      </c>
      <c r="F291" t="s">
        <v>185</v>
      </c>
      <c r="G291" t="s">
        <v>44</v>
      </c>
      <c r="H291" t="s">
        <v>25</v>
      </c>
      <c r="I291">
        <v>5</v>
      </c>
      <c r="J291" t="s">
        <v>52</v>
      </c>
      <c r="K291">
        <v>59</v>
      </c>
      <c r="L291" t="s">
        <v>119</v>
      </c>
      <c r="M291" t="s">
        <v>120</v>
      </c>
      <c r="N291" t="s">
        <v>121</v>
      </c>
      <c r="O291">
        <v>15</v>
      </c>
      <c r="P291">
        <v>217500</v>
      </c>
      <c r="Q291" t="s">
        <v>579</v>
      </c>
      <c r="R291" t="str">
        <f>IF(mtn_tbl[[#This Row],[Age]]&lt;=25,"18-25",IF(mtn_tbl[[#This Row],[Age]]&lt;=35,"26-35",IF(mtn_tbl[[#This Row],[Age]]&lt;=45,"36-45",IF(mtn_tbl[[#This Row],[Age]]&lt;=55,"46-55","56+"))))</f>
        <v>56+</v>
      </c>
      <c r="S291">
        <v>27.57</v>
      </c>
      <c r="T29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91" t="s">
        <v>41</v>
      </c>
    </row>
    <row r="292" spans="1:22">
      <c r="A292" t="s">
        <v>580</v>
      </c>
      <c r="B292" t="s">
        <v>581</v>
      </c>
      <c r="C292" s="1" t="s">
        <v>552</v>
      </c>
      <c r="D292" t="str">
        <f>IF((LEFT(mtn_tbl[[#This Row],[Date of Purchase]],1)="1"),"January",IF((LEFT(mtn_tbl[[#This Row],[Date of Purchase]],1)="2"),"February","March"))</f>
        <v>February</v>
      </c>
      <c r="E292">
        <v>22</v>
      </c>
      <c r="F292" t="s">
        <v>163</v>
      </c>
      <c r="G292" t="s">
        <v>84</v>
      </c>
      <c r="H292" t="s">
        <v>57</v>
      </c>
      <c r="I292">
        <v>4</v>
      </c>
      <c r="J292" t="s">
        <v>70</v>
      </c>
      <c r="K292">
        <v>21</v>
      </c>
      <c r="L292" t="s">
        <v>165</v>
      </c>
      <c r="M292" t="s">
        <v>166</v>
      </c>
      <c r="N292" t="s">
        <v>167</v>
      </c>
      <c r="O292">
        <v>16</v>
      </c>
      <c r="P292">
        <v>384000</v>
      </c>
      <c r="Q292" t="s">
        <v>397</v>
      </c>
      <c r="R292" t="str">
        <f>IF(mtn_tbl[[#This Row],[Age]]&lt;=25,"18-25",IF(mtn_tbl[[#This Row],[Age]]&lt;=35,"26-35",IF(mtn_tbl[[#This Row],[Age]]&lt;=45,"36-45",IF(mtn_tbl[[#This Row],[Age]]&lt;=55,"46-55","56+"))))</f>
        <v>18-25</v>
      </c>
      <c r="S292">
        <v>167.06</v>
      </c>
      <c r="T29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2" t="s">
        <v>41</v>
      </c>
    </row>
    <row r="293" spans="1:22">
      <c r="A293" t="s">
        <v>580</v>
      </c>
      <c r="B293" t="s">
        <v>581</v>
      </c>
      <c r="C293" s="1" t="s">
        <v>552</v>
      </c>
      <c r="D293" t="str">
        <f>IF((LEFT(mtn_tbl[[#This Row],[Date of Purchase]],1)="1"),"January",IF((LEFT(mtn_tbl[[#This Row],[Date of Purchase]],1)="2"),"February","March"))</f>
        <v>February</v>
      </c>
      <c r="E293">
        <v>22</v>
      </c>
      <c r="F293" t="s">
        <v>163</v>
      </c>
      <c r="G293" t="s">
        <v>62</v>
      </c>
      <c r="H293" t="s">
        <v>57</v>
      </c>
      <c r="I293">
        <v>4</v>
      </c>
      <c r="J293" t="s">
        <v>70</v>
      </c>
      <c r="K293">
        <v>21</v>
      </c>
      <c r="L293" t="s">
        <v>148</v>
      </c>
      <c r="M293" t="s">
        <v>149</v>
      </c>
      <c r="N293" t="s">
        <v>150</v>
      </c>
      <c r="O293">
        <v>2</v>
      </c>
      <c r="P293">
        <v>32000</v>
      </c>
      <c r="Q293" t="s">
        <v>555</v>
      </c>
      <c r="R293" t="str">
        <f>IF(mtn_tbl[[#This Row],[Age]]&lt;=25,"18-25",IF(mtn_tbl[[#This Row],[Age]]&lt;=35,"26-35",IF(mtn_tbl[[#This Row],[Age]]&lt;=45,"36-45",IF(mtn_tbl[[#This Row],[Age]]&lt;=55,"46-55","56+"))))</f>
        <v>18-25</v>
      </c>
      <c r="S293">
        <v>149.93</v>
      </c>
      <c r="T29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93" t="s">
        <v>41</v>
      </c>
    </row>
    <row r="294" spans="1:22">
      <c r="A294" t="s">
        <v>582</v>
      </c>
      <c r="B294" t="s">
        <v>583</v>
      </c>
      <c r="C294" s="1" t="s">
        <v>552</v>
      </c>
      <c r="D294" t="str">
        <f>IF((LEFT(mtn_tbl[[#This Row],[Date of Purchase]],1)="1"),"January",IF((LEFT(mtn_tbl[[#This Row],[Date of Purchase]],1)="2"),"February","March"))</f>
        <v>February</v>
      </c>
      <c r="E294">
        <v>50</v>
      </c>
      <c r="F294" t="s">
        <v>411</v>
      </c>
      <c r="G294" t="s">
        <v>44</v>
      </c>
      <c r="H294" t="s">
        <v>57</v>
      </c>
      <c r="I294">
        <v>5</v>
      </c>
      <c r="J294" t="s">
        <v>52</v>
      </c>
      <c r="K294">
        <v>30</v>
      </c>
      <c r="L294" t="s">
        <v>45</v>
      </c>
      <c r="M294" t="s">
        <v>46</v>
      </c>
      <c r="N294" t="s">
        <v>47</v>
      </c>
      <c r="O294">
        <v>8</v>
      </c>
      <c r="P294">
        <v>240000</v>
      </c>
      <c r="Q294" t="s">
        <v>126</v>
      </c>
      <c r="R294" t="str">
        <f>IF(mtn_tbl[[#This Row],[Age]]&lt;=25,"18-25",IF(mtn_tbl[[#This Row],[Age]]&lt;=35,"26-35",IF(mtn_tbl[[#This Row],[Age]]&lt;=45,"36-45",IF(mtn_tbl[[#This Row],[Age]]&lt;=55,"46-55","56+"))))</f>
        <v>46-55</v>
      </c>
      <c r="S294">
        <v>176.39</v>
      </c>
      <c r="T2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4" t="s">
        <v>31</v>
      </c>
      <c r="V294" t="s">
        <v>182</v>
      </c>
    </row>
    <row r="295" spans="1:22">
      <c r="A295" t="s">
        <v>584</v>
      </c>
      <c r="B295" t="s">
        <v>585</v>
      </c>
      <c r="C295" s="1" t="s">
        <v>552</v>
      </c>
      <c r="D295" t="str">
        <f>IF((LEFT(mtn_tbl[[#This Row],[Date of Purchase]],1)="1"),"January",IF((LEFT(mtn_tbl[[#This Row],[Date of Purchase]],1)="2"),"February","March"))</f>
        <v>February</v>
      </c>
      <c r="E295">
        <v>46</v>
      </c>
      <c r="F295" t="s">
        <v>274</v>
      </c>
      <c r="G295" t="s">
        <v>62</v>
      </c>
      <c r="H295" t="s">
        <v>57</v>
      </c>
      <c r="I295">
        <v>4</v>
      </c>
      <c r="J295" t="s">
        <v>70</v>
      </c>
      <c r="K295">
        <v>36</v>
      </c>
      <c r="L295" t="s">
        <v>63</v>
      </c>
      <c r="M295" t="s">
        <v>64</v>
      </c>
      <c r="N295" t="s">
        <v>65</v>
      </c>
      <c r="O295">
        <v>13</v>
      </c>
      <c r="P295">
        <v>13000</v>
      </c>
      <c r="Q295" t="s">
        <v>586</v>
      </c>
      <c r="R295" t="str">
        <f>IF(mtn_tbl[[#This Row],[Age]]&lt;=25,"18-25",IF(mtn_tbl[[#This Row],[Age]]&lt;=35,"26-35",IF(mtn_tbl[[#This Row],[Age]]&lt;=45,"36-45",IF(mtn_tbl[[#This Row],[Age]]&lt;=55,"46-55","56+"))))</f>
        <v>46-55</v>
      </c>
      <c r="S295">
        <v>59.2</v>
      </c>
      <c r="T29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95" t="s">
        <v>41</v>
      </c>
    </row>
    <row r="296" spans="1:22">
      <c r="A296" t="s">
        <v>584</v>
      </c>
      <c r="B296" t="s">
        <v>585</v>
      </c>
      <c r="C296" s="1" t="s">
        <v>552</v>
      </c>
      <c r="D296" t="str">
        <f>IF((LEFT(mtn_tbl[[#This Row],[Date of Purchase]],1)="1"),"January",IF((LEFT(mtn_tbl[[#This Row],[Date of Purchase]],1)="2"),"February","March"))</f>
        <v>February</v>
      </c>
      <c r="E296">
        <v>46</v>
      </c>
      <c r="F296" t="s">
        <v>274</v>
      </c>
      <c r="G296" t="s">
        <v>44</v>
      </c>
      <c r="H296" t="s">
        <v>57</v>
      </c>
      <c r="I296">
        <v>4</v>
      </c>
      <c r="J296" t="s">
        <v>70</v>
      </c>
      <c r="K296">
        <v>36</v>
      </c>
      <c r="L296" t="s">
        <v>80</v>
      </c>
      <c r="M296" t="s">
        <v>81</v>
      </c>
      <c r="N296" t="s">
        <v>82</v>
      </c>
      <c r="O296">
        <v>19</v>
      </c>
      <c r="P296">
        <v>380000</v>
      </c>
      <c r="Q296" t="s">
        <v>152</v>
      </c>
      <c r="R296" t="str">
        <f>IF(mtn_tbl[[#This Row],[Age]]&lt;=25,"18-25",IF(mtn_tbl[[#This Row],[Age]]&lt;=35,"26-35",IF(mtn_tbl[[#This Row],[Age]]&lt;=45,"36-45",IF(mtn_tbl[[#This Row],[Age]]&lt;=55,"46-55","56+"))))</f>
        <v>46-55</v>
      </c>
      <c r="S296">
        <v>61.59</v>
      </c>
      <c r="T29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96" t="s">
        <v>41</v>
      </c>
    </row>
    <row r="297" spans="1:22">
      <c r="A297" t="s">
        <v>587</v>
      </c>
      <c r="B297" t="s">
        <v>588</v>
      </c>
      <c r="C297" s="1" t="s">
        <v>552</v>
      </c>
      <c r="D297" t="str">
        <f>IF((LEFT(mtn_tbl[[#This Row],[Date of Purchase]],1)="1"),"January",IF((LEFT(mtn_tbl[[#This Row],[Date of Purchase]],1)="2"),"February","March"))</f>
        <v>February</v>
      </c>
      <c r="E297">
        <v>70</v>
      </c>
      <c r="F297" t="s">
        <v>285</v>
      </c>
      <c r="G297" t="s">
        <v>44</v>
      </c>
      <c r="H297" t="s">
        <v>25</v>
      </c>
      <c r="I297">
        <v>3</v>
      </c>
      <c r="J297" t="s">
        <v>36</v>
      </c>
      <c r="K297">
        <v>42</v>
      </c>
      <c r="L297" t="s">
        <v>80</v>
      </c>
      <c r="M297" t="s">
        <v>81</v>
      </c>
      <c r="N297" t="s">
        <v>82</v>
      </c>
      <c r="O297">
        <v>20</v>
      </c>
      <c r="P297">
        <v>400000</v>
      </c>
      <c r="Q297" t="s">
        <v>294</v>
      </c>
      <c r="R297" t="str">
        <f>IF(mtn_tbl[[#This Row],[Age]]&lt;=25,"18-25",IF(mtn_tbl[[#This Row],[Age]]&lt;=35,"26-35",IF(mtn_tbl[[#This Row],[Age]]&lt;=45,"36-45",IF(mtn_tbl[[#This Row],[Age]]&lt;=55,"46-55","56+"))))</f>
        <v>56+</v>
      </c>
      <c r="S297">
        <v>158.63</v>
      </c>
      <c r="T29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7" t="s">
        <v>41</v>
      </c>
    </row>
    <row r="298" spans="1:22">
      <c r="A298" t="s">
        <v>589</v>
      </c>
      <c r="B298" t="s">
        <v>590</v>
      </c>
      <c r="C298" s="1" t="s">
        <v>552</v>
      </c>
      <c r="D298" t="str">
        <f>IF((LEFT(mtn_tbl[[#This Row],[Date of Purchase]],1)="1"),"January",IF((LEFT(mtn_tbl[[#This Row],[Date of Purchase]],1)="2"),"February","March"))</f>
        <v>February</v>
      </c>
      <c r="E298">
        <v>21</v>
      </c>
      <c r="F298" t="s">
        <v>108</v>
      </c>
      <c r="G298" t="s">
        <v>62</v>
      </c>
      <c r="H298" t="s">
        <v>57</v>
      </c>
      <c r="I298">
        <v>3</v>
      </c>
      <c r="J298" t="s">
        <v>36</v>
      </c>
      <c r="K298">
        <v>34</v>
      </c>
      <c r="L298" t="s">
        <v>115</v>
      </c>
      <c r="M298" t="s">
        <v>116</v>
      </c>
      <c r="N298" t="s">
        <v>117</v>
      </c>
      <c r="O298">
        <v>11</v>
      </c>
      <c r="P298">
        <v>60500</v>
      </c>
      <c r="Q298" t="s">
        <v>423</v>
      </c>
      <c r="R298" t="str">
        <f>IF(mtn_tbl[[#This Row],[Age]]&lt;=25,"18-25",IF(mtn_tbl[[#This Row],[Age]]&lt;=35,"26-35",IF(mtn_tbl[[#This Row],[Age]]&lt;=45,"36-45",IF(mtn_tbl[[#This Row],[Age]]&lt;=55,"46-55","56+"))))</f>
        <v>18-25</v>
      </c>
      <c r="S298">
        <v>69.92</v>
      </c>
      <c r="T29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98" t="s">
        <v>31</v>
      </c>
      <c r="V298" t="s">
        <v>32</v>
      </c>
    </row>
    <row r="299" spans="1:22">
      <c r="A299" t="s">
        <v>589</v>
      </c>
      <c r="B299" t="s">
        <v>590</v>
      </c>
      <c r="C299" s="1" t="s">
        <v>552</v>
      </c>
      <c r="D299" t="str">
        <f>IF((LEFT(mtn_tbl[[#This Row],[Date of Purchase]],1)="1"),"January",IF((LEFT(mtn_tbl[[#This Row],[Date of Purchase]],1)="2"),"February","March"))</f>
        <v>February</v>
      </c>
      <c r="E299">
        <v>21</v>
      </c>
      <c r="F299" t="s">
        <v>108</v>
      </c>
      <c r="G299" t="s">
        <v>44</v>
      </c>
      <c r="H299" t="s">
        <v>57</v>
      </c>
      <c r="I299">
        <v>3</v>
      </c>
      <c r="J299" t="s">
        <v>36</v>
      </c>
      <c r="K299">
        <v>34</v>
      </c>
      <c r="L299" t="s">
        <v>45</v>
      </c>
      <c r="M299" t="s">
        <v>46</v>
      </c>
      <c r="N299" t="s">
        <v>47</v>
      </c>
      <c r="O299">
        <v>6</v>
      </c>
      <c r="P299">
        <v>180000</v>
      </c>
      <c r="Q299" t="s">
        <v>83</v>
      </c>
      <c r="R299" t="str">
        <f>IF(mtn_tbl[[#This Row],[Age]]&lt;=25,"18-25",IF(mtn_tbl[[#This Row],[Age]]&lt;=35,"26-35",IF(mtn_tbl[[#This Row],[Age]]&lt;=45,"36-45",IF(mtn_tbl[[#This Row],[Age]]&lt;=55,"46-55","56+"))))</f>
        <v>18-25</v>
      </c>
      <c r="S299">
        <v>134.19</v>
      </c>
      <c r="T2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99" t="s">
        <v>31</v>
      </c>
      <c r="V299" t="s">
        <v>32</v>
      </c>
    </row>
    <row r="300" spans="1:22">
      <c r="A300" t="s">
        <v>591</v>
      </c>
      <c r="B300" t="s">
        <v>592</v>
      </c>
      <c r="C300" s="1" t="s">
        <v>552</v>
      </c>
      <c r="D300" t="str">
        <f>IF((LEFT(mtn_tbl[[#This Row],[Date of Purchase]],1)="1"),"January",IF((LEFT(mtn_tbl[[#This Row],[Date of Purchase]],1)="2"),"February","March"))</f>
        <v>February</v>
      </c>
      <c r="E300">
        <v>68</v>
      </c>
      <c r="F300" t="s">
        <v>99</v>
      </c>
      <c r="G300" t="s">
        <v>84</v>
      </c>
      <c r="H300" t="s">
        <v>57</v>
      </c>
      <c r="I300">
        <v>5</v>
      </c>
      <c r="J300" t="s">
        <v>52</v>
      </c>
      <c r="K300">
        <v>43</v>
      </c>
      <c r="L300" t="s">
        <v>80</v>
      </c>
      <c r="M300" t="s">
        <v>81</v>
      </c>
      <c r="N300" t="s">
        <v>82</v>
      </c>
      <c r="O300">
        <v>13</v>
      </c>
      <c r="P300">
        <v>260000</v>
      </c>
      <c r="Q300" t="s">
        <v>593</v>
      </c>
      <c r="R300" t="str">
        <f>IF(mtn_tbl[[#This Row],[Age]]&lt;=25,"18-25",IF(mtn_tbl[[#This Row],[Age]]&lt;=35,"26-35",IF(mtn_tbl[[#This Row],[Age]]&lt;=45,"36-45",IF(mtn_tbl[[#This Row],[Age]]&lt;=55,"46-55","56+"))))</f>
        <v>56+</v>
      </c>
      <c r="S300">
        <v>194.05</v>
      </c>
      <c r="T30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00" t="s">
        <v>31</v>
      </c>
      <c r="V300" t="s">
        <v>79</v>
      </c>
    </row>
    <row r="301" spans="1:22">
      <c r="A301" t="s">
        <v>591</v>
      </c>
      <c r="B301" t="s">
        <v>592</v>
      </c>
      <c r="C301" s="1" t="s">
        <v>552</v>
      </c>
      <c r="D301" t="str">
        <f>IF((LEFT(mtn_tbl[[#This Row],[Date of Purchase]],1)="1"),"January",IF((LEFT(mtn_tbl[[#This Row],[Date of Purchase]],1)="2"),"February","March"))</f>
        <v>February</v>
      </c>
      <c r="E301">
        <v>68</v>
      </c>
      <c r="F301" t="s">
        <v>99</v>
      </c>
      <c r="G301" t="s">
        <v>24</v>
      </c>
      <c r="H301" t="s">
        <v>57</v>
      </c>
      <c r="I301">
        <v>5</v>
      </c>
      <c r="J301" t="s">
        <v>52</v>
      </c>
      <c r="K301">
        <v>43</v>
      </c>
      <c r="L301" t="s">
        <v>148</v>
      </c>
      <c r="M301" t="s">
        <v>149</v>
      </c>
      <c r="N301" t="s">
        <v>150</v>
      </c>
      <c r="O301">
        <v>18</v>
      </c>
      <c r="P301">
        <v>288000</v>
      </c>
      <c r="Q301" t="s">
        <v>168</v>
      </c>
      <c r="R301" t="str">
        <f>IF(mtn_tbl[[#This Row],[Age]]&lt;=25,"18-25",IF(mtn_tbl[[#This Row],[Age]]&lt;=35,"26-35",IF(mtn_tbl[[#This Row],[Age]]&lt;=45,"36-45",IF(mtn_tbl[[#This Row],[Age]]&lt;=55,"46-55","56+"))))</f>
        <v>56+</v>
      </c>
      <c r="S301">
        <v>131.69999999999999</v>
      </c>
      <c r="T30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1" t="s">
        <v>31</v>
      </c>
      <c r="V301" t="s">
        <v>79</v>
      </c>
    </row>
    <row r="302" spans="1:22">
      <c r="A302" t="s">
        <v>594</v>
      </c>
      <c r="B302" t="s">
        <v>595</v>
      </c>
      <c r="C302" s="1" t="s">
        <v>552</v>
      </c>
      <c r="D302" t="str">
        <f>IF((LEFT(mtn_tbl[[#This Row],[Date of Purchase]],1)="1"),"January",IF((LEFT(mtn_tbl[[#This Row],[Date of Purchase]],1)="2"),"February","March"))</f>
        <v>February</v>
      </c>
      <c r="E302">
        <v>36</v>
      </c>
      <c r="F302" t="s">
        <v>91</v>
      </c>
      <c r="G302" t="s">
        <v>62</v>
      </c>
      <c r="H302" t="s">
        <v>25</v>
      </c>
      <c r="I302">
        <v>1</v>
      </c>
      <c r="J302" t="s">
        <v>164</v>
      </c>
      <c r="K302">
        <v>36</v>
      </c>
      <c r="L302" t="s">
        <v>63</v>
      </c>
      <c r="M302" t="s">
        <v>64</v>
      </c>
      <c r="N302" t="s">
        <v>65</v>
      </c>
      <c r="O302">
        <v>5</v>
      </c>
      <c r="P302">
        <v>5000</v>
      </c>
      <c r="Q302" t="s">
        <v>467</v>
      </c>
      <c r="R302" t="str">
        <f>IF(mtn_tbl[[#This Row],[Age]]&lt;=25,"18-25",IF(mtn_tbl[[#This Row],[Age]]&lt;=35,"26-35",IF(mtn_tbl[[#This Row],[Age]]&lt;=45,"36-45",IF(mtn_tbl[[#This Row],[Age]]&lt;=55,"46-55","56+"))))</f>
        <v>36-45</v>
      </c>
      <c r="S302">
        <v>129.72</v>
      </c>
      <c r="T30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2" t="s">
        <v>31</v>
      </c>
      <c r="V302" t="s">
        <v>182</v>
      </c>
    </row>
    <row r="303" spans="1:22">
      <c r="A303" t="s">
        <v>596</v>
      </c>
      <c r="B303" t="s">
        <v>597</v>
      </c>
      <c r="C303" s="1" t="s">
        <v>552</v>
      </c>
      <c r="D303" t="str">
        <f>IF((LEFT(mtn_tbl[[#This Row],[Date of Purchase]],1)="1"),"January",IF((LEFT(mtn_tbl[[#This Row],[Date of Purchase]],1)="2"),"February","March"))</f>
        <v>February</v>
      </c>
      <c r="E303">
        <v>53</v>
      </c>
      <c r="F303" t="s">
        <v>261</v>
      </c>
      <c r="G303" t="s">
        <v>62</v>
      </c>
      <c r="H303" t="s">
        <v>57</v>
      </c>
      <c r="I303">
        <v>4</v>
      </c>
      <c r="J303" t="s">
        <v>70</v>
      </c>
      <c r="K303">
        <v>27</v>
      </c>
      <c r="L303" t="s">
        <v>92</v>
      </c>
      <c r="M303" t="s">
        <v>93</v>
      </c>
      <c r="N303" t="s">
        <v>94</v>
      </c>
      <c r="O303">
        <v>17</v>
      </c>
      <c r="P303">
        <v>5950</v>
      </c>
      <c r="Q303" t="s">
        <v>598</v>
      </c>
      <c r="R303" t="str">
        <f>IF(mtn_tbl[[#This Row],[Age]]&lt;=25,"18-25",IF(mtn_tbl[[#This Row],[Age]]&lt;=35,"26-35",IF(mtn_tbl[[#This Row],[Age]]&lt;=45,"36-45",IF(mtn_tbl[[#This Row],[Age]]&lt;=55,"46-55","56+"))))</f>
        <v>46-55</v>
      </c>
      <c r="S303">
        <v>184.41</v>
      </c>
      <c r="T30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03" t="s">
        <v>31</v>
      </c>
      <c r="V303" t="s">
        <v>32</v>
      </c>
    </row>
    <row r="304" spans="1:22">
      <c r="A304" t="s">
        <v>599</v>
      </c>
      <c r="B304" t="s">
        <v>600</v>
      </c>
      <c r="C304" s="1" t="s">
        <v>552</v>
      </c>
      <c r="D304" t="str">
        <f>IF((LEFT(mtn_tbl[[#This Row],[Date of Purchase]],1)="1"),"January",IF((LEFT(mtn_tbl[[#This Row],[Date of Purchase]],1)="2"),"February","March"))</f>
        <v>February</v>
      </c>
      <c r="E304">
        <v>28</v>
      </c>
      <c r="F304" t="s">
        <v>140</v>
      </c>
      <c r="G304" t="s">
        <v>62</v>
      </c>
      <c r="H304" t="s">
        <v>25</v>
      </c>
      <c r="I304">
        <v>1</v>
      </c>
      <c r="J304" t="s">
        <v>164</v>
      </c>
      <c r="K304">
        <v>34</v>
      </c>
      <c r="L304" t="s">
        <v>27</v>
      </c>
      <c r="M304" t="s">
        <v>28</v>
      </c>
      <c r="N304" t="s">
        <v>29</v>
      </c>
      <c r="O304">
        <v>9</v>
      </c>
      <c r="P304">
        <v>315000</v>
      </c>
      <c r="Q304" t="s">
        <v>286</v>
      </c>
      <c r="R304" t="str">
        <f>IF(mtn_tbl[[#This Row],[Age]]&lt;=25,"18-25",IF(mtn_tbl[[#This Row],[Age]]&lt;=35,"26-35",IF(mtn_tbl[[#This Row],[Age]]&lt;=45,"36-45",IF(mtn_tbl[[#This Row],[Age]]&lt;=55,"46-55","56+"))))</f>
        <v>26-35</v>
      </c>
      <c r="S304">
        <v>156.41</v>
      </c>
      <c r="T3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04" t="s">
        <v>41</v>
      </c>
    </row>
    <row r="305" spans="1:22">
      <c r="A305" t="s">
        <v>599</v>
      </c>
      <c r="B305" t="s">
        <v>600</v>
      </c>
      <c r="C305" s="1" t="s">
        <v>552</v>
      </c>
      <c r="D305" t="str">
        <f>IF((LEFT(mtn_tbl[[#This Row],[Date of Purchase]],1)="1"),"January",IF((LEFT(mtn_tbl[[#This Row],[Date of Purchase]],1)="2"),"February","March"))</f>
        <v>February</v>
      </c>
      <c r="E305">
        <v>28</v>
      </c>
      <c r="F305" t="s">
        <v>140</v>
      </c>
      <c r="G305" t="s">
        <v>44</v>
      </c>
      <c r="H305" t="s">
        <v>25</v>
      </c>
      <c r="I305">
        <v>1</v>
      </c>
      <c r="J305" t="s">
        <v>164</v>
      </c>
      <c r="K305">
        <v>34</v>
      </c>
      <c r="L305" t="s">
        <v>45</v>
      </c>
      <c r="M305" t="s">
        <v>46</v>
      </c>
      <c r="N305" t="s">
        <v>47</v>
      </c>
      <c r="O305">
        <v>13</v>
      </c>
      <c r="P305">
        <v>390000</v>
      </c>
      <c r="Q305" t="s">
        <v>287</v>
      </c>
      <c r="R305" t="str">
        <f>IF(mtn_tbl[[#This Row],[Age]]&lt;=25,"18-25",IF(mtn_tbl[[#This Row],[Age]]&lt;=35,"26-35",IF(mtn_tbl[[#This Row],[Age]]&lt;=45,"36-45",IF(mtn_tbl[[#This Row],[Age]]&lt;=55,"46-55","56+"))))</f>
        <v>26-35</v>
      </c>
      <c r="S305">
        <v>124.84</v>
      </c>
      <c r="T3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5" t="s">
        <v>41</v>
      </c>
    </row>
    <row r="306" spans="1:22">
      <c r="A306" t="s">
        <v>601</v>
      </c>
      <c r="B306" t="s">
        <v>602</v>
      </c>
      <c r="C306" s="1" t="s">
        <v>552</v>
      </c>
      <c r="D306" t="str">
        <f>IF((LEFT(mtn_tbl[[#This Row],[Date of Purchase]],1)="1"),"January",IF((LEFT(mtn_tbl[[#This Row],[Date of Purchase]],1)="2"),"February","March"))</f>
        <v>February</v>
      </c>
      <c r="E306">
        <v>58</v>
      </c>
      <c r="F306" t="s">
        <v>411</v>
      </c>
      <c r="G306" t="s">
        <v>84</v>
      </c>
      <c r="H306" t="s">
        <v>57</v>
      </c>
      <c r="I306">
        <v>5</v>
      </c>
      <c r="J306" t="s">
        <v>52</v>
      </c>
      <c r="K306">
        <v>21</v>
      </c>
      <c r="L306" t="s">
        <v>119</v>
      </c>
      <c r="M306" t="s">
        <v>120</v>
      </c>
      <c r="N306" t="s">
        <v>121</v>
      </c>
      <c r="O306">
        <v>14</v>
      </c>
      <c r="P306">
        <v>203000</v>
      </c>
      <c r="Q306" t="s">
        <v>544</v>
      </c>
      <c r="R306" t="str">
        <f>IF(mtn_tbl[[#This Row],[Age]]&lt;=25,"18-25",IF(mtn_tbl[[#This Row],[Age]]&lt;=35,"26-35",IF(mtn_tbl[[#This Row],[Age]]&lt;=45,"36-45",IF(mtn_tbl[[#This Row],[Age]]&lt;=55,"46-55","56+"))))</f>
        <v>56+</v>
      </c>
      <c r="S306">
        <v>149.47999999999999</v>
      </c>
      <c r="T3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6" t="s">
        <v>31</v>
      </c>
      <c r="V306" t="s">
        <v>79</v>
      </c>
    </row>
    <row r="307" spans="1:22">
      <c r="A307" t="s">
        <v>603</v>
      </c>
      <c r="B307" t="s">
        <v>604</v>
      </c>
      <c r="C307" s="1" t="s">
        <v>552</v>
      </c>
      <c r="D307" t="str">
        <f>IF((LEFT(mtn_tbl[[#This Row],[Date of Purchase]],1)="1"),"January",IF((LEFT(mtn_tbl[[#This Row],[Date of Purchase]],1)="2"),"February","March"))</f>
        <v>February</v>
      </c>
      <c r="E307">
        <v>75</v>
      </c>
      <c r="F307" t="s">
        <v>91</v>
      </c>
      <c r="G307" t="s">
        <v>62</v>
      </c>
      <c r="H307" t="s">
        <v>57</v>
      </c>
      <c r="I307">
        <v>1</v>
      </c>
      <c r="J307" t="s">
        <v>164</v>
      </c>
      <c r="K307">
        <v>8</v>
      </c>
      <c r="L307" t="s">
        <v>63</v>
      </c>
      <c r="M307" t="s">
        <v>64</v>
      </c>
      <c r="N307" t="s">
        <v>65</v>
      </c>
      <c r="O307">
        <v>18</v>
      </c>
      <c r="P307">
        <v>18000</v>
      </c>
      <c r="Q307" t="s">
        <v>66</v>
      </c>
      <c r="R307" t="str">
        <f>IF(mtn_tbl[[#This Row],[Age]]&lt;=25,"18-25",IF(mtn_tbl[[#This Row],[Age]]&lt;=35,"26-35",IF(mtn_tbl[[#This Row],[Age]]&lt;=45,"36-45",IF(mtn_tbl[[#This Row],[Age]]&lt;=55,"46-55","56+"))))</f>
        <v>56+</v>
      </c>
      <c r="S307">
        <v>47.34</v>
      </c>
      <c r="T3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07" t="s">
        <v>41</v>
      </c>
    </row>
    <row r="308" spans="1:22">
      <c r="A308" t="s">
        <v>603</v>
      </c>
      <c r="B308" t="s">
        <v>604</v>
      </c>
      <c r="C308" s="1" t="s">
        <v>552</v>
      </c>
      <c r="D308" t="str">
        <f>IF((LEFT(mtn_tbl[[#This Row],[Date of Purchase]],1)="1"),"January",IF((LEFT(mtn_tbl[[#This Row],[Date of Purchase]],1)="2"),"February","March"))</f>
        <v>February</v>
      </c>
      <c r="E308">
        <v>75</v>
      </c>
      <c r="F308" t="s">
        <v>91</v>
      </c>
      <c r="G308" t="s">
        <v>44</v>
      </c>
      <c r="H308" t="s">
        <v>57</v>
      </c>
      <c r="I308">
        <v>1</v>
      </c>
      <c r="J308" t="s">
        <v>164</v>
      </c>
      <c r="K308">
        <v>8</v>
      </c>
      <c r="L308" t="s">
        <v>80</v>
      </c>
      <c r="M308" t="s">
        <v>81</v>
      </c>
      <c r="N308" t="s">
        <v>82</v>
      </c>
      <c r="O308">
        <v>12</v>
      </c>
      <c r="P308">
        <v>240000</v>
      </c>
      <c r="Q308" t="s">
        <v>126</v>
      </c>
      <c r="R308" t="str">
        <f>IF(mtn_tbl[[#This Row],[Age]]&lt;=25,"18-25",IF(mtn_tbl[[#This Row],[Age]]&lt;=35,"26-35",IF(mtn_tbl[[#This Row],[Age]]&lt;=45,"36-45",IF(mtn_tbl[[#This Row],[Age]]&lt;=55,"46-55","56+"))))</f>
        <v>56+</v>
      </c>
      <c r="S308">
        <v>78.03</v>
      </c>
      <c r="T30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08" t="s">
        <v>41</v>
      </c>
    </row>
    <row r="309" spans="1:22">
      <c r="A309" t="s">
        <v>605</v>
      </c>
      <c r="B309" t="s">
        <v>606</v>
      </c>
      <c r="C309" s="1" t="s">
        <v>552</v>
      </c>
      <c r="D309" t="str">
        <f>IF((LEFT(mtn_tbl[[#This Row],[Date of Purchase]],1)="1"),"January",IF((LEFT(mtn_tbl[[#This Row],[Date of Purchase]],1)="2"),"February","March"))</f>
        <v>February</v>
      </c>
      <c r="E309">
        <v>61</v>
      </c>
      <c r="F309" t="s">
        <v>35</v>
      </c>
      <c r="G309" t="s">
        <v>44</v>
      </c>
      <c r="H309" t="s">
        <v>57</v>
      </c>
      <c r="I309">
        <v>1</v>
      </c>
      <c r="J309" t="s">
        <v>164</v>
      </c>
      <c r="K309">
        <v>18</v>
      </c>
      <c r="L309" t="s">
        <v>80</v>
      </c>
      <c r="M309" t="s">
        <v>81</v>
      </c>
      <c r="N309" t="s">
        <v>82</v>
      </c>
      <c r="O309">
        <v>20</v>
      </c>
      <c r="P309">
        <v>400000</v>
      </c>
      <c r="Q309" t="s">
        <v>294</v>
      </c>
      <c r="R309" t="str">
        <f>IF(mtn_tbl[[#This Row],[Age]]&lt;=25,"18-25",IF(mtn_tbl[[#This Row],[Age]]&lt;=35,"26-35",IF(mtn_tbl[[#This Row],[Age]]&lt;=45,"36-45",IF(mtn_tbl[[#This Row],[Age]]&lt;=55,"46-55","56+"))))</f>
        <v>56+</v>
      </c>
      <c r="S309">
        <v>128.52000000000001</v>
      </c>
      <c r="T3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9" t="s">
        <v>41</v>
      </c>
    </row>
    <row r="310" spans="1:22">
      <c r="A310" t="s">
        <v>605</v>
      </c>
      <c r="B310" t="s">
        <v>606</v>
      </c>
      <c r="C310" s="1" t="s">
        <v>552</v>
      </c>
      <c r="D310" t="str">
        <f>IF((LEFT(mtn_tbl[[#This Row],[Date of Purchase]],1)="1"),"January",IF((LEFT(mtn_tbl[[#This Row],[Date of Purchase]],1)="2"),"February","March"))</f>
        <v>February</v>
      </c>
      <c r="E310">
        <v>61</v>
      </c>
      <c r="F310" t="s">
        <v>35</v>
      </c>
      <c r="G310" t="s">
        <v>84</v>
      </c>
      <c r="H310" t="s">
        <v>57</v>
      </c>
      <c r="I310">
        <v>1</v>
      </c>
      <c r="J310" t="s">
        <v>164</v>
      </c>
      <c r="K310">
        <v>18</v>
      </c>
      <c r="L310" t="s">
        <v>100</v>
      </c>
      <c r="M310" t="s">
        <v>38</v>
      </c>
      <c r="N310" t="s">
        <v>39</v>
      </c>
      <c r="O310">
        <v>11</v>
      </c>
      <c r="P310">
        <v>99000</v>
      </c>
      <c r="Q310" t="s">
        <v>131</v>
      </c>
      <c r="R310" t="str">
        <f>IF(mtn_tbl[[#This Row],[Age]]&lt;=25,"18-25",IF(mtn_tbl[[#This Row],[Age]]&lt;=35,"26-35",IF(mtn_tbl[[#This Row],[Age]]&lt;=45,"36-45",IF(mtn_tbl[[#This Row],[Age]]&lt;=55,"46-55","56+"))))</f>
        <v>56+</v>
      </c>
      <c r="S310">
        <v>10.59</v>
      </c>
      <c r="T31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0" t="s">
        <v>41</v>
      </c>
    </row>
    <row r="311" spans="1:22">
      <c r="A311" t="s">
        <v>607</v>
      </c>
      <c r="B311" t="s">
        <v>608</v>
      </c>
      <c r="C311" s="1" t="s">
        <v>552</v>
      </c>
      <c r="D311" t="str">
        <f>IF((LEFT(mtn_tbl[[#This Row],[Date of Purchase]],1)="1"),"January",IF((LEFT(mtn_tbl[[#This Row],[Date of Purchase]],1)="2"),"February","March"))</f>
        <v>February</v>
      </c>
      <c r="E311">
        <v>32</v>
      </c>
      <c r="F311" t="s">
        <v>204</v>
      </c>
      <c r="G311" t="s">
        <v>84</v>
      </c>
      <c r="H311" t="s">
        <v>25</v>
      </c>
      <c r="I311">
        <v>5</v>
      </c>
      <c r="J311" t="s">
        <v>52</v>
      </c>
      <c r="K311">
        <v>54</v>
      </c>
      <c r="L311" t="s">
        <v>45</v>
      </c>
      <c r="M311" t="s">
        <v>46</v>
      </c>
      <c r="N311" t="s">
        <v>47</v>
      </c>
      <c r="O311">
        <v>20</v>
      </c>
      <c r="P311">
        <v>600000</v>
      </c>
      <c r="Q311" t="s">
        <v>258</v>
      </c>
      <c r="R311" t="str">
        <f>IF(mtn_tbl[[#This Row],[Age]]&lt;=25,"18-25",IF(mtn_tbl[[#This Row],[Age]]&lt;=35,"26-35",IF(mtn_tbl[[#This Row],[Age]]&lt;=45,"36-45",IF(mtn_tbl[[#This Row],[Age]]&lt;=55,"46-55","56+"))))</f>
        <v>26-35</v>
      </c>
      <c r="S311">
        <v>157.83000000000001</v>
      </c>
      <c r="T3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11" t="s">
        <v>31</v>
      </c>
      <c r="V311" t="s">
        <v>182</v>
      </c>
    </row>
    <row r="312" spans="1:22">
      <c r="A312" t="s">
        <v>609</v>
      </c>
      <c r="B312" t="s">
        <v>610</v>
      </c>
      <c r="C312" s="1" t="s">
        <v>552</v>
      </c>
      <c r="D312" t="str">
        <f>IF((LEFT(mtn_tbl[[#This Row],[Date of Purchase]],1)="1"),"January",IF((LEFT(mtn_tbl[[#This Row],[Date of Purchase]],1)="2"),"February","March"))</f>
        <v>February</v>
      </c>
      <c r="E312">
        <v>18</v>
      </c>
      <c r="F312" t="s">
        <v>108</v>
      </c>
      <c r="G312" t="s">
        <v>24</v>
      </c>
      <c r="H312" t="s">
        <v>57</v>
      </c>
      <c r="I312">
        <v>4</v>
      </c>
      <c r="J312" t="s">
        <v>70</v>
      </c>
      <c r="K312">
        <v>4</v>
      </c>
      <c r="L312" t="s">
        <v>58</v>
      </c>
      <c r="M312" t="s">
        <v>59</v>
      </c>
      <c r="N312" t="s">
        <v>60</v>
      </c>
      <c r="O312">
        <v>4</v>
      </c>
      <c r="P312">
        <v>18000</v>
      </c>
      <c r="Q312" t="s">
        <v>66</v>
      </c>
      <c r="R312" t="str">
        <f>IF(mtn_tbl[[#This Row],[Age]]&lt;=25,"18-25",IF(mtn_tbl[[#This Row],[Age]]&lt;=35,"26-35",IF(mtn_tbl[[#This Row],[Age]]&lt;=45,"36-45",IF(mtn_tbl[[#This Row],[Age]]&lt;=55,"46-55","56+"))))</f>
        <v>18-25</v>
      </c>
      <c r="S312">
        <v>102.89</v>
      </c>
      <c r="T31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12" t="s">
        <v>41</v>
      </c>
    </row>
    <row r="313" spans="1:22">
      <c r="A313" t="s">
        <v>611</v>
      </c>
      <c r="B313" t="s">
        <v>612</v>
      </c>
      <c r="C313" s="1" t="s">
        <v>552</v>
      </c>
      <c r="D313" t="str">
        <f>IF((LEFT(mtn_tbl[[#This Row],[Date of Purchase]],1)="1"),"January",IF((LEFT(mtn_tbl[[#This Row],[Date of Purchase]],1)="2"),"February","March"))</f>
        <v>February</v>
      </c>
      <c r="E313">
        <v>64</v>
      </c>
      <c r="F313" t="s">
        <v>225</v>
      </c>
      <c r="G313" t="s">
        <v>62</v>
      </c>
      <c r="H313" t="s">
        <v>57</v>
      </c>
      <c r="I313">
        <v>1</v>
      </c>
      <c r="J313" t="s">
        <v>164</v>
      </c>
      <c r="K313">
        <v>30</v>
      </c>
      <c r="L313" t="s">
        <v>27</v>
      </c>
      <c r="M313" t="s">
        <v>28</v>
      </c>
      <c r="N313" t="s">
        <v>29</v>
      </c>
      <c r="O313">
        <v>8</v>
      </c>
      <c r="P313">
        <v>280000</v>
      </c>
      <c r="Q313" t="s">
        <v>110</v>
      </c>
      <c r="R313" t="str">
        <f>IF(mtn_tbl[[#This Row],[Age]]&lt;=25,"18-25",IF(mtn_tbl[[#This Row],[Age]]&lt;=35,"26-35",IF(mtn_tbl[[#This Row],[Age]]&lt;=45,"36-45",IF(mtn_tbl[[#This Row],[Age]]&lt;=55,"46-55","56+"))))</f>
        <v>56+</v>
      </c>
      <c r="S313">
        <v>90.59</v>
      </c>
      <c r="T31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13" t="s">
        <v>41</v>
      </c>
    </row>
    <row r="314" spans="1:22">
      <c r="A314" t="s">
        <v>613</v>
      </c>
      <c r="B314" t="s">
        <v>614</v>
      </c>
      <c r="C314" s="1" t="s">
        <v>552</v>
      </c>
      <c r="D314" t="str">
        <f>IF((LEFT(mtn_tbl[[#This Row],[Date of Purchase]],1)="1"),"January",IF((LEFT(mtn_tbl[[#This Row],[Date of Purchase]],1)="2"),"February","March"))</f>
        <v>February</v>
      </c>
      <c r="E314">
        <v>31</v>
      </c>
      <c r="F314" t="s">
        <v>274</v>
      </c>
      <c r="G314" t="s">
        <v>84</v>
      </c>
      <c r="H314" t="s">
        <v>57</v>
      </c>
      <c r="I314">
        <v>1</v>
      </c>
      <c r="J314" t="s">
        <v>164</v>
      </c>
      <c r="K314">
        <v>56</v>
      </c>
      <c r="L314" t="s">
        <v>119</v>
      </c>
      <c r="M314" t="s">
        <v>120</v>
      </c>
      <c r="N314" t="s">
        <v>121</v>
      </c>
      <c r="O314">
        <v>16</v>
      </c>
      <c r="P314">
        <v>232000</v>
      </c>
      <c r="Q314" t="s">
        <v>615</v>
      </c>
      <c r="R314" t="str">
        <f>IF(mtn_tbl[[#This Row],[Age]]&lt;=25,"18-25",IF(mtn_tbl[[#This Row],[Age]]&lt;=35,"26-35",IF(mtn_tbl[[#This Row],[Age]]&lt;=45,"36-45",IF(mtn_tbl[[#This Row],[Age]]&lt;=55,"46-55","56+"))))</f>
        <v>26-35</v>
      </c>
      <c r="S314">
        <v>31.37</v>
      </c>
      <c r="T3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4" t="s">
        <v>41</v>
      </c>
    </row>
    <row r="315" spans="1:22">
      <c r="A315" t="s">
        <v>613</v>
      </c>
      <c r="B315" t="s">
        <v>614</v>
      </c>
      <c r="C315" s="1" t="s">
        <v>552</v>
      </c>
      <c r="D315" t="str">
        <f>IF((LEFT(mtn_tbl[[#This Row],[Date of Purchase]],1)="1"),"January",IF((LEFT(mtn_tbl[[#This Row],[Date of Purchase]],1)="2"),"February","March"))</f>
        <v>February</v>
      </c>
      <c r="E315">
        <v>31</v>
      </c>
      <c r="F315" t="s">
        <v>274</v>
      </c>
      <c r="G315" t="s">
        <v>24</v>
      </c>
      <c r="H315" t="s">
        <v>57</v>
      </c>
      <c r="I315">
        <v>1</v>
      </c>
      <c r="J315" t="s">
        <v>164</v>
      </c>
      <c r="K315">
        <v>56</v>
      </c>
      <c r="L315" t="s">
        <v>58</v>
      </c>
      <c r="M315" t="s">
        <v>59</v>
      </c>
      <c r="N315" t="s">
        <v>60</v>
      </c>
      <c r="O315">
        <v>12</v>
      </c>
      <c r="P315">
        <v>54000</v>
      </c>
      <c r="Q315" t="s">
        <v>616</v>
      </c>
      <c r="R315" t="str">
        <f>IF(mtn_tbl[[#This Row],[Age]]&lt;=25,"18-25",IF(mtn_tbl[[#This Row],[Age]]&lt;=35,"26-35",IF(mtn_tbl[[#This Row],[Age]]&lt;=45,"36-45",IF(mtn_tbl[[#This Row],[Age]]&lt;=55,"46-55","56+"))))</f>
        <v>26-35</v>
      </c>
      <c r="S315">
        <v>169.53</v>
      </c>
      <c r="T3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15" t="s">
        <v>41</v>
      </c>
    </row>
    <row r="316" spans="1:22">
      <c r="A316" t="s">
        <v>613</v>
      </c>
      <c r="B316" t="s">
        <v>614</v>
      </c>
      <c r="C316" s="1" t="s">
        <v>552</v>
      </c>
      <c r="D316" t="str">
        <f>IF((LEFT(mtn_tbl[[#This Row],[Date of Purchase]],1)="1"),"January",IF((LEFT(mtn_tbl[[#This Row],[Date of Purchase]],1)="2"),"February","March"))</f>
        <v>February</v>
      </c>
      <c r="E316">
        <v>31</v>
      </c>
      <c r="F316" t="s">
        <v>274</v>
      </c>
      <c r="G316" t="s">
        <v>44</v>
      </c>
      <c r="H316" t="s">
        <v>57</v>
      </c>
      <c r="I316">
        <v>1</v>
      </c>
      <c r="J316" t="s">
        <v>164</v>
      </c>
      <c r="K316">
        <v>56</v>
      </c>
      <c r="L316" t="s">
        <v>165</v>
      </c>
      <c r="M316" t="s">
        <v>166</v>
      </c>
      <c r="N316" t="s">
        <v>167</v>
      </c>
      <c r="O316">
        <v>9</v>
      </c>
      <c r="P316">
        <v>216000</v>
      </c>
      <c r="Q316" t="s">
        <v>617</v>
      </c>
      <c r="R316" t="str">
        <f>IF(mtn_tbl[[#This Row],[Age]]&lt;=25,"18-25",IF(mtn_tbl[[#This Row],[Age]]&lt;=35,"26-35",IF(mtn_tbl[[#This Row],[Age]]&lt;=45,"36-45",IF(mtn_tbl[[#This Row],[Age]]&lt;=55,"46-55","56+"))))</f>
        <v>26-35</v>
      </c>
      <c r="S316">
        <v>73.83</v>
      </c>
      <c r="T31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16" t="s">
        <v>41</v>
      </c>
    </row>
    <row r="317" spans="1:22">
      <c r="A317" t="s">
        <v>618</v>
      </c>
      <c r="B317" t="s">
        <v>619</v>
      </c>
      <c r="C317" s="1" t="s">
        <v>552</v>
      </c>
      <c r="D317" t="str">
        <f>IF((LEFT(mtn_tbl[[#This Row],[Date of Purchase]],1)="1"),"January",IF((LEFT(mtn_tbl[[#This Row],[Date of Purchase]],1)="2"),"February","March"))</f>
        <v>February</v>
      </c>
      <c r="E317">
        <v>70</v>
      </c>
      <c r="F317" t="s">
        <v>125</v>
      </c>
      <c r="G317" t="s">
        <v>84</v>
      </c>
      <c r="H317" t="s">
        <v>57</v>
      </c>
      <c r="I317">
        <v>3</v>
      </c>
      <c r="J317" t="s">
        <v>36</v>
      </c>
      <c r="K317">
        <v>2</v>
      </c>
      <c r="L317" t="s">
        <v>100</v>
      </c>
      <c r="M317" t="s">
        <v>38</v>
      </c>
      <c r="N317" t="s">
        <v>39</v>
      </c>
      <c r="O317">
        <v>5</v>
      </c>
      <c r="P317">
        <v>45000</v>
      </c>
      <c r="Q317" t="s">
        <v>128</v>
      </c>
      <c r="R317" t="str">
        <f>IF(mtn_tbl[[#This Row],[Age]]&lt;=25,"18-25",IF(mtn_tbl[[#This Row],[Age]]&lt;=35,"26-35",IF(mtn_tbl[[#This Row],[Age]]&lt;=45,"36-45",IF(mtn_tbl[[#This Row],[Age]]&lt;=55,"46-55","56+"))))</f>
        <v>56+</v>
      </c>
      <c r="S317">
        <v>36.69</v>
      </c>
      <c r="T31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7" t="s">
        <v>41</v>
      </c>
    </row>
    <row r="318" spans="1:22">
      <c r="A318" t="s">
        <v>618</v>
      </c>
      <c r="B318" t="s">
        <v>619</v>
      </c>
      <c r="C318" s="1" t="s">
        <v>552</v>
      </c>
      <c r="D318" t="str">
        <f>IF((LEFT(mtn_tbl[[#This Row],[Date of Purchase]],1)="1"),"January",IF((LEFT(mtn_tbl[[#This Row],[Date of Purchase]],1)="2"),"February","March"))</f>
        <v>February</v>
      </c>
      <c r="E318">
        <v>70</v>
      </c>
      <c r="F318" t="s">
        <v>125</v>
      </c>
      <c r="G318" t="s">
        <v>24</v>
      </c>
      <c r="H318" t="s">
        <v>57</v>
      </c>
      <c r="I318">
        <v>3</v>
      </c>
      <c r="J318" t="s">
        <v>36</v>
      </c>
      <c r="K318">
        <v>2</v>
      </c>
      <c r="L318" t="s">
        <v>27</v>
      </c>
      <c r="M318" t="s">
        <v>28</v>
      </c>
      <c r="N318" t="s">
        <v>29</v>
      </c>
      <c r="O318">
        <v>1</v>
      </c>
      <c r="P318">
        <v>35000</v>
      </c>
      <c r="Q318" t="s">
        <v>319</v>
      </c>
      <c r="R318" t="str">
        <f>IF(mtn_tbl[[#This Row],[Age]]&lt;=25,"18-25",IF(mtn_tbl[[#This Row],[Age]]&lt;=35,"26-35",IF(mtn_tbl[[#This Row],[Age]]&lt;=45,"36-45",IF(mtn_tbl[[#This Row],[Age]]&lt;=55,"46-55","56+"))))</f>
        <v>56+</v>
      </c>
      <c r="S318">
        <v>14.38</v>
      </c>
      <c r="T31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8" t="s">
        <v>41</v>
      </c>
    </row>
    <row r="319" spans="1:22">
      <c r="A319" t="s">
        <v>620</v>
      </c>
      <c r="B319" t="s">
        <v>621</v>
      </c>
      <c r="C319" s="1" t="s">
        <v>552</v>
      </c>
      <c r="D319" t="str">
        <f>IF((LEFT(mtn_tbl[[#This Row],[Date of Purchase]],1)="1"),"January",IF((LEFT(mtn_tbl[[#This Row],[Date of Purchase]],1)="2"),"February","March"))</f>
        <v>February</v>
      </c>
      <c r="E319">
        <v>66</v>
      </c>
      <c r="F319" t="s">
        <v>69</v>
      </c>
      <c r="G319" t="s">
        <v>62</v>
      </c>
      <c r="H319" t="s">
        <v>57</v>
      </c>
      <c r="I319">
        <v>1</v>
      </c>
      <c r="J319" t="s">
        <v>164</v>
      </c>
      <c r="K319">
        <v>2</v>
      </c>
      <c r="L319" t="s">
        <v>341</v>
      </c>
      <c r="M319" t="s">
        <v>342</v>
      </c>
      <c r="N319" t="s">
        <v>343</v>
      </c>
      <c r="O319">
        <v>13</v>
      </c>
      <c r="P319">
        <v>97500</v>
      </c>
      <c r="Q319" t="s">
        <v>622</v>
      </c>
      <c r="R319" t="str">
        <f>IF(mtn_tbl[[#This Row],[Age]]&lt;=25,"18-25",IF(mtn_tbl[[#This Row],[Age]]&lt;=35,"26-35",IF(mtn_tbl[[#This Row],[Age]]&lt;=45,"36-45",IF(mtn_tbl[[#This Row],[Age]]&lt;=55,"46-55","56+"))))</f>
        <v>56+</v>
      </c>
      <c r="S319">
        <v>58.26</v>
      </c>
      <c r="T31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19" t="s">
        <v>41</v>
      </c>
    </row>
    <row r="320" spans="1:22">
      <c r="A320" t="s">
        <v>620</v>
      </c>
      <c r="B320" t="s">
        <v>621</v>
      </c>
      <c r="C320" s="1" t="s">
        <v>552</v>
      </c>
      <c r="D320" t="str">
        <f>IF((LEFT(mtn_tbl[[#This Row],[Date of Purchase]],1)="1"),"January",IF((LEFT(mtn_tbl[[#This Row],[Date of Purchase]],1)="2"),"February","March"))</f>
        <v>February</v>
      </c>
      <c r="E320">
        <v>66</v>
      </c>
      <c r="F320" t="s">
        <v>69</v>
      </c>
      <c r="G320" t="s">
        <v>84</v>
      </c>
      <c r="H320" t="s">
        <v>57</v>
      </c>
      <c r="I320">
        <v>1</v>
      </c>
      <c r="J320" t="s">
        <v>164</v>
      </c>
      <c r="K320">
        <v>2</v>
      </c>
      <c r="L320" t="s">
        <v>100</v>
      </c>
      <c r="M320" t="s">
        <v>38</v>
      </c>
      <c r="N320" t="s">
        <v>39</v>
      </c>
      <c r="O320">
        <v>6</v>
      </c>
      <c r="P320">
        <v>54000</v>
      </c>
      <c r="Q320" t="s">
        <v>616</v>
      </c>
      <c r="R320" t="str">
        <f>IF(mtn_tbl[[#This Row],[Age]]&lt;=25,"18-25",IF(mtn_tbl[[#This Row],[Age]]&lt;=35,"26-35",IF(mtn_tbl[[#This Row],[Age]]&lt;=45,"36-45",IF(mtn_tbl[[#This Row],[Age]]&lt;=55,"46-55","56+"))))</f>
        <v>56+</v>
      </c>
      <c r="S320">
        <v>193.26</v>
      </c>
      <c r="T3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0" t="s">
        <v>41</v>
      </c>
    </row>
    <row r="321" spans="1:22">
      <c r="A321" t="s">
        <v>620</v>
      </c>
      <c r="B321" t="s">
        <v>621</v>
      </c>
      <c r="C321" s="1" t="s">
        <v>552</v>
      </c>
      <c r="D321" t="str">
        <f>IF((LEFT(mtn_tbl[[#This Row],[Date of Purchase]],1)="1"),"January",IF((LEFT(mtn_tbl[[#This Row],[Date of Purchase]],1)="2"),"February","March"))</f>
        <v>February</v>
      </c>
      <c r="E321">
        <v>66</v>
      </c>
      <c r="F321" t="s">
        <v>69</v>
      </c>
      <c r="G321" t="s">
        <v>24</v>
      </c>
      <c r="H321" t="s">
        <v>57</v>
      </c>
      <c r="I321">
        <v>1</v>
      </c>
      <c r="J321" t="s">
        <v>164</v>
      </c>
      <c r="K321">
        <v>2</v>
      </c>
      <c r="L321" t="s">
        <v>27</v>
      </c>
      <c r="M321" t="s">
        <v>28</v>
      </c>
      <c r="N321" t="s">
        <v>29</v>
      </c>
      <c r="O321">
        <v>12</v>
      </c>
      <c r="P321">
        <v>420000</v>
      </c>
      <c r="Q321" t="s">
        <v>360</v>
      </c>
      <c r="R321" t="str">
        <f>IF(mtn_tbl[[#This Row],[Age]]&lt;=25,"18-25",IF(mtn_tbl[[#This Row],[Age]]&lt;=35,"26-35",IF(mtn_tbl[[#This Row],[Age]]&lt;=45,"36-45",IF(mtn_tbl[[#This Row],[Age]]&lt;=55,"46-55","56+"))))</f>
        <v>56+</v>
      </c>
      <c r="S321">
        <v>166.49</v>
      </c>
      <c r="T3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1" t="s">
        <v>41</v>
      </c>
    </row>
    <row r="322" spans="1:22">
      <c r="A322" t="s">
        <v>623</v>
      </c>
      <c r="B322" t="s">
        <v>624</v>
      </c>
      <c r="C322" s="1" t="s">
        <v>552</v>
      </c>
      <c r="D322" t="str">
        <f>IF((LEFT(mtn_tbl[[#This Row],[Date of Purchase]],1)="1"),"January",IF((LEFT(mtn_tbl[[#This Row],[Date of Purchase]],1)="2"),"February","March"))</f>
        <v>February</v>
      </c>
      <c r="E322">
        <v>71</v>
      </c>
      <c r="F322" t="s">
        <v>446</v>
      </c>
      <c r="G322" t="s">
        <v>84</v>
      </c>
      <c r="H322" t="s">
        <v>25</v>
      </c>
      <c r="I322">
        <v>5</v>
      </c>
      <c r="J322" t="s">
        <v>52</v>
      </c>
      <c r="K322">
        <v>28</v>
      </c>
      <c r="L322" t="s">
        <v>85</v>
      </c>
      <c r="M322" t="s">
        <v>86</v>
      </c>
      <c r="N322" t="s">
        <v>87</v>
      </c>
      <c r="O322">
        <v>3</v>
      </c>
      <c r="P322">
        <v>75000</v>
      </c>
      <c r="Q322" t="s">
        <v>344</v>
      </c>
      <c r="R322" t="str">
        <f>IF(mtn_tbl[[#This Row],[Age]]&lt;=25,"18-25",IF(mtn_tbl[[#This Row],[Age]]&lt;=35,"26-35",IF(mtn_tbl[[#This Row],[Age]]&lt;=45,"36-45",IF(mtn_tbl[[#This Row],[Age]]&lt;=55,"46-55","56+"))))</f>
        <v>56+</v>
      </c>
      <c r="S322">
        <v>155.93</v>
      </c>
      <c r="T32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2" t="s">
        <v>31</v>
      </c>
      <c r="V322" t="s">
        <v>182</v>
      </c>
    </row>
    <row r="323" spans="1:22">
      <c r="A323" t="s">
        <v>623</v>
      </c>
      <c r="B323" t="s">
        <v>624</v>
      </c>
      <c r="C323" s="1" t="s">
        <v>552</v>
      </c>
      <c r="D323" t="str">
        <f>IF((LEFT(mtn_tbl[[#This Row],[Date of Purchase]],1)="1"),"January",IF((LEFT(mtn_tbl[[#This Row],[Date of Purchase]],1)="2"),"February","March"))</f>
        <v>February</v>
      </c>
      <c r="E323">
        <v>71</v>
      </c>
      <c r="F323" t="s">
        <v>446</v>
      </c>
      <c r="G323" t="s">
        <v>44</v>
      </c>
      <c r="H323" t="s">
        <v>25</v>
      </c>
      <c r="I323">
        <v>5</v>
      </c>
      <c r="J323" t="s">
        <v>52</v>
      </c>
      <c r="K323">
        <v>28</v>
      </c>
      <c r="L323" t="s">
        <v>165</v>
      </c>
      <c r="M323" t="s">
        <v>166</v>
      </c>
      <c r="N323" t="s">
        <v>167</v>
      </c>
      <c r="O323">
        <v>17</v>
      </c>
      <c r="P323">
        <v>408000</v>
      </c>
      <c r="Q323" t="s">
        <v>295</v>
      </c>
      <c r="R323" t="str">
        <f>IF(mtn_tbl[[#This Row],[Age]]&lt;=25,"18-25",IF(mtn_tbl[[#This Row],[Age]]&lt;=35,"26-35",IF(mtn_tbl[[#This Row],[Age]]&lt;=45,"36-45",IF(mtn_tbl[[#This Row],[Age]]&lt;=55,"46-55","56+"))))</f>
        <v>56+</v>
      </c>
      <c r="S323">
        <v>126.83</v>
      </c>
      <c r="T32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3" t="s">
        <v>31</v>
      </c>
      <c r="V323" t="s">
        <v>182</v>
      </c>
    </row>
    <row r="324" spans="1:22">
      <c r="A324" t="s">
        <v>625</v>
      </c>
      <c r="B324" t="s">
        <v>626</v>
      </c>
      <c r="C324" s="1" t="s">
        <v>552</v>
      </c>
      <c r="D324" t="str">
        <f>IF((LEFT(mtn_tbl[[#This Row],[Date of Purchase]],1)="1"),"January",IF((LEFT(mtn_tbl[[#This Row],[Date of Purchase]],1)="2"),"February","March"))</f>
        <v>February</v>
      </c>
      <c r="E324">
        <v>40</v>
      </c>
      <c r="F324" t="s">
        <v>195</v>
      </c>
      <c r="G324" t="s">
        <v>24</v>
      </c>
      <c r="H324" t="s">
        <v>57</v>
      </c>
      <c r="I324">
        <v>2</v>
      </c>
      <c r="J324" t="s">
        <v>26</v>
      </c>
      <c r="K324">
        <v>47</v>
      </c>
      <c r="L324" t="s">
        <v>58</v>
      </c>
      <c r="M324" t="s">
        <v>59</v>
      </c>
      <c r="N324" t="s">
        <v>60</v>
      </c>
      <c r="O324">
        <v>3</v>
      </c>
      <c r="P324">
        <v>13500</v>
      </c>
      <c r="Q324" t="s">
        <v>105</v>
      </c>
      <c r="R324" t="str">
        <f>IF(mtn_tbl[[#This Row],[Age]]&lt;=25,"18-25",IF(mtn_tbl[[#This Row],[Age]]&lt;=35,"26-35",IF(mtn_tbl[[#This Row],[Age]]&lt;=45,"36-45",IF(mtn_tbl[[#This Row],[Age]]&lt;=55,"46-55","56+"))))</f>
        <v>36-45</v>
      </c>
      <c r="S324">
        <v>152.16</v>
      </c>
      <c r="T32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4" t="s">
        <v>31</v>
      </c>
      <c r="V324" t="s">
        <v>290</v>
      </c>
    </row>
    <row r="325" spans="1:22">
      <c r="A325" t="s">
        <v>627</v>
      </c>
      <c r="B325" t="s">
        <v>628</v>
      </c>
      <c r="C325" s="1" t="s">
        <v>552</v>
      </c>
      <c r="D325" t="str">
        <f>IF((LEFT(mtn_tbl[[#This Row],[Date of Purchase]],1)="1"),"January",IF((LEFT(mtn_tbl[[#This Row],[Date of Purchase]],1)="2"),"February","March"))</f>
        <v>February</v>
      </c>
      <c r="E325">
        <v>40</v>
      </c>
      <c r="F325" t="s">
        <v>250</v>
      </c>
      <c r="G325" t="s">
        <v>44</v>
      </c>
      <c r="H325" t="s">
        <v>57</v>
      </c>
      <c r="I325">
        <v>1</v>
      </c>
      <c r="J325" t="s">
        <v>164</v>
      </c>
      <c r="K325">
        <v>33</v>
      </c>
      <c r="L325" t="s">
        <v>80</v>
      </c>
      <c r="M325" t="s">
        <v>81</v>
      </c>
      <c r="N325" t="s">
        <v>82</v>
      </c>
      <c r="O325">
        <v>15</v>
      </c>
      <c r="P325">
        <v>300000</v>
      </c>
      <c r="Q325" t="s">
        <v>53</v>
      </c>
      <c r="R325" t="str">
        <f>IF(mtn_tbl[[#This Row],[Age]]&lt;=25,"18-25",IF(mtn_tbl[[#This Row],[Age]]&lt;=35,"26-35",IF(mtn_tbl[[#This Row],[Age]]&lt;=45,"36-45",IF(mtn_tbl[[#This Row],[Age]]&lt;=55,"46-55","56+"))))</f>
        <v>36-45</v>
      </c>
      <c r="S325">
        <v>8.31</v>
      </c>
      <c r="T32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25" t="s">
        <v>41</v>
      </c>
    </row>
    <row r="326" spans="1:22">
      <c r="A326" t="s">
        <v>627</v>
      </c>
      <c r="B326" t="s">
        <v>628</v>
      </c>
      <c r="C326" s="1" t="s">
        <v>552</v>
      </c>
      <c r="D326" t="str">
        <f>IF((LEFT(mtn_tbl[[#This Row],[Date of Purchase]],1)="1"),"January",IF((LEFT(mtn_tbl[[#This Row],[Date of Purchase]],1)="2"),"February","March"))</f>
        <v>February</v>
      </c>
      <c r="E326">
        <v>40</v>
      </c>
      <c r="F326" t="s">
        <v>250</v>
      </c>
      <c r="G326" t="s">
        <v>84</v>
      </c>
      <c r="H326" t="s">
        <v>57</v>
      </c>
      <c r="I326">
        <v>1</v>
      </c>
      <c r="J326" t="s">
        <v>164</v>
      </c>
      <c r="K326">
        <v>33</v>
      </c>
      <c r="L326" t="s">
        <v>145</v>
      </c>
      <c r="M326" t="s">
        <v>146</v>
      </c>
      <c r="N326" t="s">
        <v>147</v>
      </c>
      <c r="O326">
        <v>20</v>
      </c>
      <c r="P326">
        <v>3000000</v>
      </c>
      <c r="Q326" t="s">
        <v>629</v>
      </c>
      <c r="R326" t="str">
        <f>IF(mtn_tbl[[#This Row],[Age]]&lt;=25,"18-25",IF(mtn_tbl[[#This Row],[Age]]&lt;=35,"26-35",IF(mtn_tbl[[#This Row],[Age]]&lt;=45,"36-45",IF(mtn_tbl[[#This Row],[Age]]&lt;=55,"46-55","56+"))))</f>
        <v>36-45</v>
      </c>
      <c r="S326">
        <v>105.05</v>
      </c>
      <c r="T3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6" t="s">
        <v>41</v>
      </c>
    </row>
    <row r="327" spans="1:22">
      <c r="A327" t="s">
        <v>630</v>
      </c>
      <c r="B327" t="s">
        <v>631</v>
      </c>
      <c r="C327" s="1" t="s">
        <v>552</v>
      </c>
      <c r="D327" t="str">
        <f>IF((LEFT(mtn_tbl[[#This Row],[Date of Purchase]],1)="1"),"January",IF((LEFT(mtn_tbl[[#This Row],[Date of Purchase]],1)="2"),"February","March"))</f>
        <v>February</v>
      </c>
      <c r="E327">
        <v>62</v>
      </c>
      <c r="F327" t="s">
        <v>51</v>
      </c>
      <c r="G327" t="s">
        <v>84</v>
      </c>
      <c r="H327" t="s">
        <v>57</v>
      </c>
      <c r="I327">
        <v>3</v>
      </c>
      <c r="J327" t="s">
        <v>36</v>
      </c>
      <c r="K327">
        <v>25</v>
      </c>
      <c r="L327" t="s">
        <v>80</v>
      </c>
      <c r="M327" t="s">
        <v>81</v>
      </c>
      <c r="N327" t="s">
        <v>82</v>
      </c>
      <c r="O327">
        <v>18</v>
      </c>
      <c r="P327">
        <v>360000</v>
      </c>
      <c r="Q327" t="s">
        <v>192</v>
      </c>
      <c r="R327" t="str">
        <f>IF(mtn_tbl[[#This Row],[Age]]&lt;=25,"18-25",IF(mtn_tbl[[#This Row],[Age]]&lt;=35,"26-35",IF(mtn_tbl[[#This Row],[Age]]&lt;=45,"36-45",IF(mtn_tbl[[#This Row],[Age]]&lt;=55,"46-55","56+"))))</f>
        <v>56+</v>
      </c>
      <c r="S327">
        <v>66.27</v>
      </c>
      <c r="T3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27" t="s">
        <v>41</v>
      </c>
    </row>
    <row r="328" spans="1:22">
      <c r="A328" t="s">
        <v>632</v>
      </c>
      <c r="B328" t="s">
        <v>633</v>
      </c>
      <c r="C328" s="1" t="s">
        <v>552</v>
      </c>
      <c r="D328" t="str">
        <f>IF((LEFT(mtn_tbl[[#This Row],[Date of Purchase]],1)="1"),"January",IF((LEFT(mtn_tbl[[#This Row],[Date of Purchase]],1)="2"),"February","March"))</f>
        <v>February</v>
      </c>
      <c r="E328">
        <v>20</v>
      </c>
      <c r="F328" t="s">
        <v>634</v>
      </c>
      <c r="G328" t="s">
        <v>24</v>
      </c>
      <c r="H328" t="s">
        <v>25</v>
      </c>
      <c r="I328">
        <v>2</v>
      </c>
      <c r="J328" t="s">
        <v>26</v>
      </c>
      <c r="K328">
        <v>39</v>
      </c>
      <c r="L328" t="s">
        <v>148</v>
      </c>
      <c r="M328" t="s">
        <v>149</v>
      </c>
      <c r="N328" t="s">
        <v>150</v>
      </c>
      <c r="O328">
        <v>8</v>
      </c>
      <c r="P328">
        <v>128000</v>
      </c>
      <c r="Q328" t="s">
        <v>635</v>
      </c>
      <c r="R328" t="str">
        <f>IF(mtn_tbl[[#This Row],[Age]]&lt;=25,"18-25",IF(mtn_tbl[[#This Row],[Age]]&lt;=35,"26-35",IF(mtn_tbl[[#This Row],[Age]]&lt;=45,"36-45",IF(mtn_tbl[[#This Row],[Age]]&lt;=55,"46-55","56+"))))</f>
        <v>18-25</v>
      </c>
      <c r="S328">
        <v>82.47</v>
      </c>
      <c r="T3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28" t="s">
        <v>31</v>
      </c>
      <c r="V328" t="s">
        <v>182</v>
      </c>
    </row>
    <row r="329" spans="1:22">
      <c r="A329" t="s">
        <v>632</v>
      </c>
      <c r="B329" t="s">
        <v>633</v>
      </c>
      <c r="C329" s="1" t="s">
        <v>552</v>
      </c>
      <c r="D329" t="str">
        <f>IF((LEFT(mtn_tbl[[#This Row],[Date of Purchase]],1)="1"),"January",IF((LEFT(mtn_tbl[[#This Row],[Date of Purchase]],1)="2"),"February","March"))</f>
        <v>February</v>
      </c>
      <c r="E329">
        <v>20</v>
      </c>
      <c r="F329" t="s">
        <v>634</v>
      </c>
      <c r="G329" t="s">
        <v>84</v>
      </c>
      <c r="H329" t="s">
        <v>25</v>
      </c>
      <c r="I329">
        <v>2</v>
      </c>
      <c r="J329" t="s">
        <v>26</v>
      </c>
      <c r="K329">
        <v>39</v>
      </c>
      <c r="L329" t="s">
        <v>145</v>
      </c>
      <c r="M329" t="s">
        <v>146</v>
      </c>
      <c r="N329" t="s">
        <v>147</v>
      </c>
      <c r="O329">
        <v>15</v>
      </c>
      <c r="P329">
        <v>2250000</v>
      </c>
      <c r="Q329" t="s">
        <v>636</v>
      </c>
      <c r="R329" t="str">
        <f>IF(mtn_tbl[[#This Row],[Age]]&lt;=25,"18-25",IF(mtn_tbl[[#This Row],[Age]]&lt;=35,"26-35",IF(mtn_tbl[[#This Row],[Age]]&lt;=45,"36-45",IF(mtn_tbl[[#This Row],[Age]]&lt;=55,"46-55","56+"))))</f>
        <v>18-25</v>
      </c>
      <c r="S329">
        <v>122.31</v>
      </c>
      <c r="T3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9" t="s">
        <v>31</v>
      </c>
      <c r="V329" t="s">
        <v>182</v>
      </c>
    </row>
    <row r="330" spans="1:22">
      <c r="A330" t="s">
        <v>632</v>
      </c>
      <c r="B330" t="s">
        <v>633</v>
      </c>
      <c r="C330" s="1" t="s">
        <v>552</v>
      </c>
      <c r="D330" t="str">
        <f>IF((LEFT(mtn_tbl[[#This Row],[Date of Purchase]],1)="1"),"January",IF((LEFT(mtn_tbl[[#This Row],[Date of Purchase]],1)="2"),"February","March"))</f>
        <v>February</v>
      </c>
      <c r="E330">
        <v>20</v>
      </c>
      <c r="F330" t="s">
        <v>634</v>
      </c>
      <c r="G330" t="s">
        <v>62</v>
      </c>
      <c r="H330" t="s">
        <v>25</v>
      </c>
      <c r="I330">
        <v>2</v>
      </c>
      <c r="J330" t="s">
        <v>26</v>
      </c>
      <c r="K330">
        <v>39</v>
      </c>
      <c r="L330" t="s">
        <v>92</v>
      </c>
      <c r="M330" t="s">
        <v>93</v>
      </c>
      <c r="N330" t="s">
        <v>94</v>
      </c>
      <c r="O330">
        <v>10</v>
      </c>
      <c r="P330">
        <v>3500</v>
      </c>
      <c r="Q330" t="s">
        <v>109</v>
      </c>
      <c r="R330" t="str">
        <f>IF(mtn_tbl[[#This Row],[Age]]&lt;=25,"18-25",IF(mtn_tbl[[#This Row],[Age]]&lt;=35,"26-35",IF(mtn_tbl[[#This Row],[Age]]&lt;=45,"36-45",IF(mtn_tbl[[#This Row],[Age]]&lt;=55,"46-55","56+"))))</f>
        <v>18-25</v>
      </c>
      <c r="S330">
        <v>107.04</v>
      </c>
      <c r="T3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30" t="s">
        <v>31</v>
      </c>
      <c r="V330" t="s">
        <v>182</v>
      </c>
    </row>
    <row r="331" spans="1:22">
      <c r="A331" t="s">
        <v>637</v>
      </c>
      <c r="B331" t="s">
        <v>638</v>
      </c>
      <c r="C331" s="1" t="s">
        <v>552</v>
      </c>
      <c r="D331" t="str">
        <f>IF((LEFT(mtn_tbl[[#This Row],[Date of Purchase]],1)="1"),"January",IF((LEFT(mtn_tbl[[#This Row],[Date of Purchase]],1)="2"),"February","March"))</f>
        <v>February</v>
      </c>
      <c r="E331">
        <v>31</v>
      </c>
      <c r="F331" t="s">
        <v>302</v>
      </c>
      <c r="G331" t="s">
        <v>24</v>
      </c>
      <c r="H331" t="s">
        <v>25</v>
      </c>
      <c r="I331">
        <v>3</v>
      </c>
      <c r="J331" t="s">
        <v>36</v>
      </c>
      <c r="K331">
        <v>49</v>
      </c>
      <c r="L331" t="s">
        <v>58</v>
      </c>
      <c r="M331" t="s">
        <v>59</v>
      </c>
      <c r="N331" t="s">
        <v>60</v>
      </c>
      <c r="O331">
        <v>12</v>
      </c>
      <c r="P331">
        <v>54000</v>
      </c>
      <c r="Q331" t="s">
        <v>616</v>
      </c>
      <c r="R331" t="str">
        <f>IF(mtn_tbl[[#This Row],[Age]]&lt;=25,"18-25",IF(mtn_tbl[[#This Row],[Age]]&lt;=35,"26-35",IF(mtn_tbl[[#This Row],[Age]]&lt;=45,"36-45",IF(mtn_tbl[[#This Row],[Age]]&lt;=55,"46-55","56+"))))</f>
        <v>26-35</v>
      </c>
      <c r="S331">
        <v>163.43</v>
      </c>
      <c r="T33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31" t="s">
        <v>41</v>
      </c>
    </row>
    <row r="332" spans="1:22">
      <c r="A332" t="s">
        <v>637</v>
      </c>
      <c r="B332" t="s">
        <v>638</v>
      </c>
      <c r="C332" s="1" t="s">
        <v>552</v>
      </c>
      <c r="D332" t="str">
        <f>IF((LEFT(mtn_tbl[[#This Row],[Date of Purchase]],1)="1"),"January",IF((LEFT(mtn_tbl[[#This Row],[Date of Purchase]],1)="2"),"February","March"))</f>
        <v>February</v>
      </c>
      <c r="E332">
        <v>31</v>
      </c>
      <c r="F332" t="s">
        <v>302</v>
      </c>
      <c r="G332" t="s">
        <v>62</v>
      </c>
      <c r="H332" t="s">
        <v>25</v>
      </c>
      <c r="I332">
        <v>3</v>
      </c>
      <c r="J332" t="s">
        <v>36</v>
      </c>
      <c r="K332">
        <v>49</v>
      </c>
      <c r="L332" t="s">
        <v>72</v>
      </c>
      <c r="M332" t="s">
        <v>73</v>
      </c>
      <c r="N332" t="s">
        <v>74</v>
      </c>
      <c r="O332">
        <v>13</v>
      </c>
      <c r="P332">
        <v>11700</v>
      </c>
      <c r="Q332" t="s">
        <v>639</v>
      </c>
      <c r="R332" t="str">
        <f>IF(mtn_tbl[[#This Row],[Age]]&lt;=25,"18-25",IF(mtn_tbl[[#This Row],[Age]]&lt;=35,"26-35",IF(mtn_tbl[[#This Row],[Age]]&lt;=45,"36-45",IF(mtn_tbl[[#This Row],[Age]]&lt;=55,"46-55","56+"))))</f>
        <v>26-35</v>
      </c>
      <c r="S332">
        <v>83.27</v>
      </c>
      <c r="T33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2" t="s">
        <v>41</v>
      </c>
    </row>
    <row r="333" spans="1:22">
      <c r="A333" t="s">
        <v>637</v>
      </c>
      <c r="B333" t="s">
        <v>638</v>
      </c>
      <c r="C333" s="1" t="s">
        <v>552</v>
      </c>
      <c r="D333" t="str">
        <f>IF((LEFT(mtn_tbl[[#This Row],[Date of Purchase]],1)="1"),"January",IF((LEFT(mtn_tbl[[#This Row],[Date of Purchase]],1)="2"),"February","March"))</f>
        <v>February</v>
      </c>
      <c r="E333">
        <v>31</v>
      </c>
      <c r="F333" t="s">
        <v>302</v>
      </c>
      <c r="G333" t="s">
        <v>44</v>
      </c>
      <c r="H333" t="s">
        <v>25</v>
      </c>
      <c r="I333">
        <v>3</v>
      </c>
      <c r="J333" t="s">
        <v>36</v>
      </c>
      <c r="K333">
        <v>49</v>
      </c>
      <c r="L333" t="s">
        <v>165</v>
      </c>
      <c r="M333" t="s">
        <v>166</v>
      </c>
      <c r="N333" t="s">
        <v>167</v>
      </c>
      <c r="O333">
        <v>13</v>
      </c>
      <c r="P333">
        <v>312000</v>
      </c>
      <c r="Q333" t="s">
        <v>328</v>
      </c>
      <c r="R333" t="str">
        <f>IF(mtn_tbl[[#This Row],[Age]]&lt;=25,"18-25",IF(mtn_tbl[[#This Row],[Age]]&lt;=35,"26-35",IF(mtn_tbl[[#This Row],[Age]]&lt;=45,"36-45",IF(mtn_tbl[[#This Row],[Age]]&lt;=55,"46-55","56+"))))</f>
        <v>26-35</v>
      </c>
      <c r="S333">
        <v>75.11</v>
      </c>
      <c r="T33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3" t="s">
        <v>41</v>
      </c>
    </row>
    <row r="334" spans="1:22">
      <c r="A334" t="s">
        <v>640</v>
      </c>
      <c r="B334" t="s">
        <v>641</v>
      </c>
      <c r="C334" s="1" t="s">
        <v>552</v>
      </c>
      <c r="D334" t="str">
        <f>IF((LEFT(mtn_tbl[[#This Row],[Date of Purchase]],1)="1"),"January",IF((LEFT(mtn_tbl[[#This Row],[Date of Purchase]],1)="2"),"February","March"))</f>
        <v>February</v>
      </c>
      <c r="E334">
        <v>31</v>
      </c>
      <c r="F334" t="s">
        <v>35</v>
      </c>
      <c r="G334" t="s">
        <v>44</v>
      </c>
      <c r="H334" t="s">
        <v>25</v>
      </c>
      <c r="I334">
        <v>1</v>
      </c>
      <c r="J334" t="s">
        <v>164</v>
      </c>
      <c r="K334">
        <v>27</v>
      </c>
      <c r="L334" t="s">
        <v>80</v>
      </c>
      <c r="M334" t="s">
        <v>81</v>
      </c>
      <c r="N334" t="s">
        <v>82</v>
      </c>
      <c r="O334">
        <v>1</v>
      </c>
      <c r="P334">
        <v>20000</v>
      </c>
      <c r="Q334" t="s">
        <v>485</v>
      </c>
      <c r="R334" t="str">
        <f>IF(mtn_tbl[[#This Row],[Age]]&lt;=25,"18-25",IF(mtn_tbl[[#This Row],[Age]]&lt;=35,"26-35",IF(mtn_tbl[[#This Row],[Age]]&lt;=45,"36-45",IF(mtn_tbl[[#This Row],[Age]]&lt;=55,"46-55","56+"))))</f>
        <v>26-35</v>
      </c>
      <c r="S334">
        <v>58.61</v>
      </c>
      <c r="T3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4" t="s">
        <v>31</v>
      </c>
      <c r="V334" t="s">
        <v>101</v>
      </c>
    </row>
    <row r="335" spans="1:22">
      <c r="A335" t="s">
        <v>640</v>
      </c>
      <c r="B335" t="s">
        <v>641</v>
      </c>
      <c r="C335" s="1" t="s">
        <v>552</v>
      </c>
      <c r="D335" t="str">
        <f>IF((LEFT(mtn_tbl[[#This Row],[Date of Purchase]],1)="1"),"January",IF((LEFT(mtn_tbl[[#This Row],[Date of Purchase]],1)="2"),"February","March"))</f>
        <v>February</v>
      </c>
      <c r="E335">
        <v>31</v>
      </c>
      <c r="F335" t="s">
        <v>35</v>
      </c>
      <c r="G335" t="s">
        <v>84</v>
      </c>
      <c r="H335" t="s">
        <v>25</v>
      </c>
      <c r="I335">
        <v>1</v>
      </c>
      <c r="J335" t="s">
        <v>164</v>
      </c>
      <c r="K335">
        <v>27</v>
      </c>
      <c r="L335" t="s">
        <v>85</v>
      </c>
      <c r="M335" t="s">
        <v>86</v>
      </c>
      <c r="N335" t="s">
        <v>87</v>
      </c>
      <c r="O335">
        <v>14</v>
      </c>
      <c r="P335">
        <v>350000</v>
      </c>
      <c r="Q335" t="s">
        <v>458</v>
      </c>
      <c r="R335" t="str">
        <f>IF(mtn_tbl[[#This Row],[Age]]&lt;=25,"18-25",IF(mtn_tbl[[#This Row],[Age]]&lt;=35,"26-35",IF(mtn_tbl[[#This Row],[Age]]&lt;=45,"36-45",IF(mtn_tbl[[#This Row],[Age]]&lt;=55,"46-55","56+"))))</f>
        <v>26-35</v>
      </c>
      <c r="S335">
        <v>48.49</v>
      </c>
      <c r="T3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35" t="s">
        <v>31</v>
      </c>
      <c r="V335" t="s">
        <v>101</v>
      </c>
    </row>
    <row r="336" spans="1:22">
      <c r="A336" t="s">
        <v>640</v>
      </c>
      <c r="B336" t="s">
        <v>641</v>
      </c>
      <c r="C336" s="1" t="s">
        <v>552</v>
      </c>
      <c r="D336" t="str">
        <f>IF((LEFT(mtn_tbl[[#This Row],[Date of Purchase]],1)="1"),"January",IF((LEFT(mtn_tbl[[#This Row],[Date of Purchase]],1)="2"),"February","March"))</f>
        <v>February</v>
      </c>
      <c r="E336">
        <v>31</v>
      </c>
      <c r="F336" t="s">
        <v>35</v>
      </c>
      <c r="G336" t="s">
        <v>62</v>
      </c>
      <c r="H336" t="s">
        <v>25</v>
      </c>
      <c r="I336">
        <v>1</v>
      </c>
      <c r="J336" t="s">
        <v>164</v>
      </c>
      <c r="K336">
        <v>27</v>
      </c>
      <c r="L336" t="s">
        <v>208</v>
      </c>
      <c r="M336" t="s">
        <v>209</v>
      </c>
      <c r="N336" t="s">
        <v>210</v>
      </c>
      <c r="O336">
        <v>3</v>
      </c>
      <c r="P336">
        <v>1800</v>
      </c>
      <c r="Q336" t="s">
        <v>642</v>
      </c>
      <c r="R336" t="str">
        <f>IF(mtn_tbl[[#This Row],[Age]]&lt;=25,"18-25",IF(mtn_tbl[[#This Row],[Age]]&lt;=35,"26-35",IF(mtn_tbl[[#This Row],[Age]]&lt;=45,"36-45",IF(mtn_tbl[[#This Row],[Age]]&lt;=55,"46-55","56+"))))</f>
        <v>26-35</v>
      </c>
      <c r="S336">
        <v>133.04</v>
      </c>
      <c r="T33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36" t="s">
        <v>31</v>
      </c>
      <c r="V336" t="s">
        <v>101</v>
      </c>
    </row>
    <row r="337" spans="1:22">
      <c r="A337" t="s">
        <v>643</v>
      </c>
      <c r="B337" t="s">
        <v>644</v>
      </c>
      <c r="C337" s="1" t="s">
        <v>552</v>
      </c>
      <c r="D337" t="str">
        <f>IF((LEFT(mtn_tbl[[#This Row],[Date of Purchase]],1)="1"),"January",IF((LEFT(mtn_tbl[[#This Row],[Date of Purchase]],1)="2"),"February","March"))</f>
        <v>February</v>
      </c>
      <c r="E337">
        <v>62</v>
      </c>
      <c r="F337" t="s">
        <v>78</v>
      </c>
      <c r="G337" t="s">
        <v>84</v>
      </c>
      <c r="H337" t="s">
        <v>25</v>
      </c>
      <c r="I337">
        <v>1</v>
      </c>
      <c r="J337" t="s">
        <v>164</v>
      </c>
      <c r="K337">
        <v>25</v>
      </c>
      <c r="L337" t="s">
        <v>100</v>
      </c>
      <c r="M337" t="s">
        <v>38</v>
      </c>
      <c r="N337" t="s">
        <v>39</v>
      </c>
      <c r="O337">
        <v>3</v>
      </c>
      <c r="P337">
        <v>27000</v>
      </c>
      <c r="Q337" t="s">
        <v>257</v>
      </c>
      <c r="R337" t="str">
        <f>IF(mtn_tbl[[#This Row],[Age]]&lt;=25,"18-25",IF(mtn_tbl[[#This Row],[Age]]&lt;=35,"26-35",IF(mtn_tbl[[#This Row],[Age]]&lt;=45,"36-45",IF(mtn_tbl[[#This Row],[Age]]&lt;=55,"46-55","56+"))))</f>
        <v>56+</v>
      </c>
      <c r="S337">
        <v>71.739999999999995</v>
      </c>
      <c r="T33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7" t="s">
        <v>41</v>
      </c>
    </row>
    <row r="338" spans="1:22">
      <c r="A338" t="s">
        <v>643</v>
      </c>
      <c r="B338" t="s">
        <v>644</v>
      </c>
      <c r="C338" s="1" t="s">
        <v>552</v>
      </c>
      <c r="D338" t="str">
        <f>IF((LEFT(mtn_tbl[[#This Row],[Date of Purchase]],1)="1"),"January",IF((LEFT(mtn_tbl[[#This Row],[Date of Purchase]],1)="2"),"February","March"))</f>
        <v>February</v>
      </c>
      <c r="E338">
        <v>62</v>
      </c>
      <c r="F338" t="s">
        <v>78</v>
      </c>
      <c r="G338" t="s">
        <v>62</v>
      </c>
      <c r="H338" t="s">
        <v>25</v>
      </c>
      <c r="I338">
        <v>1</v>
      </c>
      <c r="J338" t="s">
        <v>164</v>
      </c>
      <c r="K338">
        <v>25</v>
      </c>
      <c r="L338" t="s">
        <v>188</v>
      </c>
      <c r="M338" t="s">
        <v>189</v>
      </c>
      <c r="N338" t="s">
        <v>190</v>
      </c>
      <c r="O338">
        <v>4</v>
      </c>
      <c r="P338">
        <v>14000</v>
      </c>
      <c r="Q338" t="s">
        <v>387</v>
      </c>
      <c r="R338" t="str">
        <f>IF(mtn_tbl[[#This Row],[Age]]&lt;=25,"18-25",IF(mtn_tbl[[#This Row],[Age]]&lt;=35,"26-35",IF(mtn_tbl[[#This Row],[Age]]&lt;=45,"36-45",IF(mtn_tbl[[#This Row],[Age]]&lt;=55,"46-55","56+"))))</f>
        <v>56+</v>
      </c>
      <c r="S338">
        <v>48.6</v>
      </c>
      <c r="T33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38" t="s">
        <v>41</v>
      </c>
    </row>
    <row r="339" spans="1:22">
      <c r="A339" t="s">
        <v>645</v>
      </c>
      <c r="B339" t="s">
        <v>646</v>
      </c>
      <c r="C339" s="1" t="s">
        <v>552</v>
      </c>
      <c r="D339" t="str">
        <f>IF((LEFT(mtn_tbl[[#This Row],[Date of Purchase]],1)="1"),"January",IF((LEFT(mtn_tbl[[#This Row],[Date of Purchase]],1)="2"),"February","March"))</f>
        <v>February</v>
      </c>
      <c r="E339">
        <v>55</v>
      </c>
      <c r="F339" t="s">
        <v>261</v>
      </c>
      <c r="G339" t="s">
        <v>84</v>
      </c>
      <c r="H339" t="s">
        <v>57</v>
      </c>
      <c r="I339">
        <v>3</v>
      </c>
      <c r="J339" t="s">
        <v>36</v>
      </c>
      <c r="K339">
        <v>53</v>
      </c>
      <c r="L339" t="s">
        <v>85</v>
      </c>
      <c r="M339" t="s">
        <v>86</v>
      </c>
      <c r="N339" t="s">
        <v>87</v>
      </c>
      <c r="O339">
        <v>2</v>
      </c>
      <c r="P339">
        <v>50000</v>
      </c>
      <c r="Q339" t="s">
        <v>647</v>
      </c>
      <c r="R339" t="str">
        <f>IF(mtn_tbl[[#This Row],[Age]]&lt;=25,"18-25",IF(mtn_tbl[[#This Row],[Age]]&lt;=35,"26-35",IF(mtn_tbl[[#This Row],[Age]]&lt;=45,"36-45",IF(mtn_tbl[[#This Row],[Age]]&lt;=55,"46-55","56+"))))</f>
        <v>46-55</v>
      </c>
      <c r="S339">
        <v>172.5</v>
      </c>
      <c r="T3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39" t="s">
        <v>31</v>
      </c>
      <c r="V339" t="s">
        <v>275</v>
      </c>
    </row>
    <row r="340" spans="1:22">
      <c r="A340" t="s">
        <v>648</v>
      </c>
      <c r="B340" t="s">
        <v>649</v>
      </c>
      <c r="C340" s="1" t="s">
        <v>552</v>
      </c>
      <c r="D340" t="str">
        <f>IF((LEFT(mtn_tbl[[#This Row],[Date of Purchase]],1)="1"),"January",IF((LEFT(mtn_tbl[[#This Row],[Date of Purchase]],1)="2"),"February","March"))</f>
        <v>February</v>
      </c>
      <c r="E340">
        <v>50</v>
      </c>
      <c r="F340" t="s">
        <v>285</v>
      </c>
      <c r="G340" t="s">
        <v>84</v>
      </c>
      <c r="H340" t="s">
        <v>57</v>
      </c>
      <c r="I340">
        <v>4</v>
      </c>
      <c r="J340" t="s">
        <v>70</v>
      </c>
      <c r="K340">
        <v>28</v>
      </c>
      <c r="L340" t="s">
        <v>145</v>
      </c>
      <c r="M340" t="s">
        <v>146</v>
      </c>
      <c r="N340" t="s">
        <v>147</v>
      </c>
      <c r="O340">
        <v>12</v>
      </c>
      <c r="P340">
        <v>1800000</v>
      </c>
      <c r="Q340" t="s">
        <v>650</v>
      </c>
      <c r="R340" t="str">
        <f>IF(mtn_tbl[[#This Row],[Age]]&lt;=25,"18-25",IF(mtn_tbl[[#This Row],[Age]]&lt;=35,"26-35",IF(mtn_tbl[[#This Row],[Age]]&lt;=45,"36-45",IF(mtn_tbl[[#This Row],[Age]]&lt;=55,"46-55","56+"))))</f>
        <v>46-55</v>
      </c>
      <c r="S340">
        <v>138.57</v>
      </c>
      <c r="T3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0" t="s">
        <v>41</v>
      </c>
    </row>
    <row r="341" spans="1:22">
      <c r="A341" t="s">
        <v>648</v>
      </c>
      <c r="B341" t="s">
        <v>649</v>
      </c>
      <c r="C341" s="1" t="s">
        <v>552</v>
      </c>
      <c r="D341" t="str">
        <f>IF((LEFT(mtn_tbl[[#This Row],[Date of Purchase]],1)="1"),"January",IF((LEFT(mtn_tbl[[#This Row],[Date of Purchase]],1)="2"),"February","March"))</f>
        <v>February</v>
      </c>
      <c r="E341">
        <v>50</v>
      </c>
      <c r="F341" t="s">
        <v>285</v>
      </c>
      <c r="G341" t="s">
        <v>44</v>
      </c>
      <c r="H341" t="s">
        <v>57</v>
      </c>
      <c r="I341">
        <v>4</v>
      </c>
      <c r="J341" t="s">
        <v>70</v>
      </c>
      <c r="K341">
        <v>28</v>
      </c>
      <c r="L341" t="s">
        <v>165</v>
      </c>
      <c r="M341" t="s">
        <v>166</v>
      </c>
      <c r="N341" t="s">
        <v>167</v>
      </c>
      <c r="O341">
        <v>3</v>
      </c>
      <c r="P341">
        <v>72000</v>
      </c>
      <c r="Q341" t="s">
        <v>132</v>
      </c>
      <c r="R341" t="str">
        <f>IF(mtn_tbl[[#This Row],[Age]]&lt;=25,"18-25",IF(mtn_tbl[[#This Row],[Age]]&lt;=35,"26-35",IF(mtn_tbl[[#This Row],[Age]]&lt;=45,"36-45",IF(mtn_tbl[[#This Row],[Age]]&lt;=55,"46-55","56+"))))</f>
        <v>46-55</v>
      </c>
      <c r="S341">
        <v>53.71</v>
      </c>
      <c r="T34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1" t="s">
        <v>41</v>
      </c>
    </row>
    <row r="342" spans="1:22">
      <c r="A342" t="s">
        <v>651</v>
      </c>
      <c r="B342" t="s">
        <v>652</v>
      </c>
      <c r="C342" s="1" t="s">
        <v>552</v>
      </c>
      <c r="D342" t="str">
        <f>IF((LEFT(mtn_tbl[[#This Row],[Date of Purchase]],1)="1"),"January",IF((LEFT(mtn_tbl[[#This Row],[Date of Purchase]],1)="2"),"February","March"))</f>
        <v>February</v>
      </c>
      <c r="E342">
        <v>67</v>
      </c>
      <c r="F342" t="s">
        <v>51</v>
      </c>
      <c r="G342" t="s">
        <v>44</v>
      </c>
      <c r="H342" t="s">
        <v>25</v>
      </c>
      <c r="I342">
        <v>5</v>
      </c>
      <c r="J342" t="s">
        <v>52</v>
      </c>
      <c r="K342">
        <v>2</v>
      </c>
      <c r="L342" t="s">
        <v>100</v>
      </c>
      <c r="M342" t="s">
        <v>38</v>
      </c>
      <c r="N342" t="s">
        <v>39</v>
      </c>
      <c r="O342">
        <v>12</v>
      </c>
      <c r="P342">
        <v>108000</v>
      </c>
      <c r="Q342" t="s">
        <v>433</v>
      </c>
      <c r="R342" t="str">
        <f>IF(mtn_tbl[[#This Row],[Age]]&lt;=25,"18-25",IF(mtn_tbl[[#This Row],[Age]]&lt;=35,"26-35",IF(mtn_tbl[[#This Row],[Age]]&lt;=45,"36-45",IF(mtn_tbl[[#This Row],[Age]]&lt;=55,"46-55","56+"))))</f>
        <v>56+</v>
      </c>
      <c r="S342">
        <v>47.58</v>
      </c>
      <c r="T34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42" t="s">
        <v>41</v>
      </c>
    </row>
    <row r="343" spans="1:22">
      <c r="A343" t="s">
        <v>651</v>
      </c>
      <c r="B343" t="s">
        <v>652</v>
      </c>
      <c r="C343" s="1" t="s">
        <v>552</v>
      </c>
      <c r="D343" t="str">
        <f>IF((LEFT(mtn_tbl[[#This Row],[Date of Purchase]],1)="1"),"January",IF((LEFT(mtn_tbl[[#This Row],[Date of Purchase]],1)="2"),"February","March"))</f>
        <v>February</v>
      </c>
      <c r="E343">
        <v>67</v>
      </c>
      <c r="F343" t="s">
        <v>51</v>
      </c>
      <c r="G343" t="s">
        <v>62</v>
      </c>
      <c r="H343" t="s">
        <v>25</v>
      </c>
      <c r="I343">
        <v>5</v>
      </c>
      <c r="J343" t="s">
        <v>52</v>
      </c>
      <c r="K343">
        <v>2</v>
      </c>
      <c r="L343" t="s">
        <v>188</v>
      </c>
      <c r="M343" t="s">
        <v>189</v>
      </c>
      <c r="N343" t="s">
        <v>190</v>
      </c>
      <c r="O343">
        <v>19</v>
      </c>
      <c r="P343">
        <v>66500</v>
      </c>
      <c r="Q343" t="s">
        <v>653</v>
      </c>
      <c r="R343" t="str">
        <f>IF(mtn_tbl[[#This Row],[Age]]&lt;=25,"18-25",IF(mtn_tbl[[#This Row],[Age]]&lt;=35,"26-35",IF(mtn_tbl[[#This Row],[Age]]&lt;=45,"36-45",IF(mtn_tbl[[#This Row],[Age]]&lt;=55,"46-55","56+"))))</f>
        <v>56+</v>
      </c>
      <c r="S343">
        <v>76.88</v>
      </c>
      <c r="T34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3" t="s">
        <v>41</v>
      </c>
    </row>
    <row r="344" spans="1:22">
      <c r="A344" t="s">
        <v>654</v>
      </c>
      <c r="B344" t="s">
        <v>655</v>
      </c>
      <c r="C344" s="1" t="s">
        <v>552</v>
      </c>
      <c r="D344" t="str">
        <f>IF((LEFT(mtn_tbl[[#This Row],[Date of Purchase]],1)="1"),"January",IF((LEFT(mtn_tbl[[#This Row],[Date of Purchase]],1)="2"),"February","March"))</f>
        <v>February</v>
      </c>
      <c r="E344">
        <v>35</v>
      </c>
      <c r="F344" t="s">
        <v>140</v>
      </c>
      <c r="G344" t="s">
        <v>84</v>
      </c>
      <c r="H344" t="s">
        <v>57</v>
      </c>
      <c r="I344">
        <v>1</v>
      </c>
      <c r="J344" t="s">
        <v>164</v>
      </c>
      <c r="K344">
        <v>24</v>
      </c>
      <c r="L344" t="s">
        <v>165</v>
      </c>
      <c r="M344" t="s">
        <v>166</v>
      </c>
      <c r="N344" t="s">
        <v>167</v>
      </c>
      <c r="O344">
        <v>4</v>
      </c>
      <c r="P344">
        <v>96000</v>
      </c>
      <c r="Q344" t="s">
        <v>524</v>
      </c>
      <c r="R344" t="str">
        <f>IF(mtn_tbl[[#This Row],[Age]]&lt;=25,"18-25",IF(mtn_tbl[[#This Row],[Age]]&lt;=35,"26-35",IF(mtn_tbl[[#This Row],[Age]]&lt;=45,"36-45",IF(mtn_tbl[[#This Row],[Age]]&lt;=55,"46-55","56+"))))</f>
        <v>26-35</v>
      </c>
      <c r="S344">
        <v>50.3</v>
      </c>
      <c r="T3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4" t="s">
        <v>41</v>
      </c>
    </row>
    <row r="345" spans="1:22">
      <c r="A345" t="s">
        <v>654</v>
      </c>
      <c r="B345" t="s">
        <v>655</v>
      </c>
      <c r="C345" s="1" t="s">
        <v>552</v>
      </c>
      <c r="D345" t="str">
        <f>IF((LEFT(mtn_tbl[[#This Row],[Date of Purchase]],1)="1"),"January",IF((LEFT(mtn_tbl[[#This Row],[Date of Purchase]],1)="2"),"February","March"))</f>
        <v>February</v>
      </c>
      <c r="E345">
        <v>35</v>
      </c>
      <c r="F345" t="s">
        <v>140</v>
      </c>
      <c r="G345" t="s">
        <v>62</v>
      </c>
      <c r="H345" t="s">
        <v>57</v>
      </c>
      <c r="I345">
        <v>1</v>
      </c>
      <c r="J345" t="s">
        <v>164</v>
      </c>
      <c r="K345">
        <v>24</v>
      </c>
      <c r="L345" t="s">
        <v>148</v>
      </c>
      <c r="M345" t="s">
        <v>149</v>
      </c>
      <c r="N345" t="s">
        <v>150</v>
      </c>
      <c r="O345">
        <v>16</v>
      </c>
      <c r="P345">
        <v>256000</v>
      </c>
      <c r="Q345" t="s">
        <v>656</v>
      </c>
      <c r="R345" t="str">
        <f>IF(mtn_tbl[[#This Row],[Age]]&lt;=25,"18-25",IF(mtn_tbl[[#This Row],[Age]]&lt;=35,"26-35",IF(mtn_tbl[[#This Row],[Age]]&lt;=45,"36-45",IF(mtn_tbl[[#This Row],[Age]]&lt;=55,"46-55","56+"))))</f>
        <v>26-35</v>
      </c>
      <c r="S345">
        <v>147.27000000000001</v>
      </c>
      <c r="T3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5" t="s">
        <v>41</v>
      </c>
    </row>
    <row r="346" spans="1:22">
      <c r="A346" t="s">
        <v>654</v>
      </c>
      <c r="B346" t="s">
        <v>655</v>
      </c>
      <c r="C346" s="1" t="s">
        <v>552</v>
      </c>
      <c r="D346" t="str">
        <f>IF((LEFT(mtn_tbl[[#This Row],[Date of Purchase]],1)="1"),"January",IF((LEFT(mtn_tbl[[#This Row],[Date of Purchase]],1)="2"),"February","March"))</f>
        <v>February</v>
      </c>
      <c r="E346">
        <v>35</v>
      </c>
      <c r="F346" t="s">
        <v>140</v>
      </c>
      <c r="G346" t="s">
        <v>62</v>
      </c>
      <c r="H346" t="s">
        <v>57</v>
      </c>
      <c r="I346">
        <v>1</v>
      </c>
      <c r="J346" t="s">
        <v>164</v>
      </c>
      <c r="K346">
        <v>24</v>
      </c>
      <c r="L346" t="s">
        <v>235</v>
      </c>
      <c r="M346" t="s">
        <v>236</v>
      </c>
      <c r="N346" t="s">
        <v>237</v>
      </c>
      <c r="O346">
        <v>18</v>
      </c>
      <c r="P346">
        <v>117000</v>
      </c>
      <c r="Q346" t="s">
        <v>102</v>
      </c>
      <c r="R346" t="str">
        <f>IF(mtn_tbl[[#This Row],[Age]]&lt;=25,"18-25",IF(mtn_tbl[[#This Row],[Age]]&lt;=35,"26-35",IF(mtn_tbl[[#This Row],[Age]]&lt;=45,"36-45",IF(mtn_tbl[[#This Row],[Age]]&lt;=55,"46-55","56+"))))</f>
        <v>26-35</v>
      </c>
      <c r="S346">
        <v>77.7</v>
      </c>
      <c r="T34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6" t="s">
        <v>41</v>
      </c>
    </row>
    <row r="347" spans="1:22">
      <c r="A347" t="s">
        <v>657</v>
      </c>
      <c r="B347" t="s">
        <v>658</v>
      </c>
      <c r="C347" s="1" t="s">
        <v>552</v>
      </c>
      <c r="D347" t="str">
        <f>IF((LEFT(mtn_tbl[[#This Row],[Date of Purchase]],1)="1"),"January",IF((LEFT(mtn_tbl[[#This Row],[Date of Purchase]],1)="2"),"February","March"))</f>
        <v>February</v>
      </c>
      <c r="E347">
        <v>32</v>
      </c>
      <c r="F347" t="s">
        <v>281</v>
      </c>
      <c r="G347" t="s">
        <v>44</v>
      </c>
      <c r="H347" t="s">
        <v>25</v>
      </c>
      <c r="I347">
        <v>4</v>
      </c>
      <c r="J347" t="s">
        <v>70</v>
      </c>
      <c r="K347">
        <v>20</v>
      </c>
      <c r="L347" t="s">
        <v>45</v>
      </c>
      <c r="M347" t="s">
        <v>46</v>
      </c>
      <c r="N347" t="s">
        <v>47</v>
      </c>
      <c r="O347">
        <v>15</v>
      </c>
      <c r="P347">
        <v>450000</v>
      </c>
      <c r="Q347" t="s">
        <v>136</v>
      </c>
      <c r="R347" t="str">
        <f>IF(mtn_tbl[[#This Row],[Age]]&lt;=25,"18-25",IF(mtn_tbl[[#This Row],[Age]]&lt;=35,"26-35",IF(mtn_tbl[[#This Row],[Age]]&lt;=45,"36-45",IF(mtn_tbl[[#This Row],[Age]]&lt;=55,"46-55","56+"))))</f>
        <v>26-35</v>
      </c>
      <c r="S347">
        <v>128.65</v>
      </c>
      <c r="T3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7" t="s">
        <v>41</v>
      </c>
    </row>
    <row r="348" spans="1:22">
      <c r="A348" t="s">
        <v>657</v>
      </c>
      <c r="B348" t="s">
        <v>658</v>
      </c>
      <c r="C348" s="1" t="s">
        <v>552</v>
      </c>
      <c r="D348" t="str">
        <f>IF((LEFT(mtn_tbl[[#This Row],[Date of Purchase]],1)="1"),"January",IF((LEFT(mtn_tbl[[#This Row],[Date of Purchase]],1)="2"),"February","March"))</f>
        <v>February</v>
      </c>
      <c r="E348">
        <v>32</v>
      </c>
      <c r="F348" t="s">
        <v>281</v>
      </c>
      <c r="G348" t="s">
        <v>62</v>
      </c>
      <c r="H348" t="s">
        <v>25</v>
      </c>
      <c r="I348">
        <v>4</v>
      </c>
      <c r="J348" t="s">
        <v>70</v>
      </c>
      <c r="K348">
        <v>20</v>
      </c>
      <c r="L348" t="s">
        <v>115</v>
      </c>
      <c r="M348" t="s">
        <v>116</v>
      </c>
      <c r="N348" t="s">
        <v>117</v>
      </c>
      <c r="O348">
        <v>12</v>
      </c>
      <c r="P348">
        <v>66000</v>
      </c>
      <c r="Q348" t="s">
        <v>299</v>
      </c>
      <c r="R348" t="str">
        <f>IF(mtn_tbl[[#This Row],[Age]]&lt;=25,"18-25",IF(mtn_tbl[[#This Row],[Age]]&lt;=35,"26-35",IF(mtn_tbl[[#This Row],[Age]]&lt;=45,"36-45",IF(mtn_tbl[[#This Row],[Age]]&lt;=55,"46-55","56+"))))</f>
        <v>26-35</v>
      </c>
      <c r="S348">
        <v>136.18</v>
      </c>
      <c r="T3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8" t="s">
        <v>41</v>
      </c>
    </row>
    <row r="349" spans="1:22">
      <c r="A349" t="s">
        <v>659</v>
      </c>
      <c r="B349" t="s">
        <v>660</v>
      </c>
      <c r="C349" s="1" t="s">
        <v>552</v>
      </c>
      <c r="D349" t="str">
        <f>IF((LEFT(mtn_tbl[[#This Row],[Date of Purchase]],1)="1"),"January",IF((LEFT(mtn_tbl[[#This Row],[Date of Purchase]],1)="2"),"February","March"))</f>
        <v>February</v>
      </c>
      <c r="E349">
        <v>32</v>
      </c>
      <c r="F349" t="s">
        <v>51</v>
      </c>
      <c r="G349" t="s">
        <v>62</v>
      </c>
      <c r="H349" t="s">
        <v>25</v>
      </c>
      <c r="I349">
        <v>4</v>
      </c>
      <c r="J349" t="s">
        <v>70</v>
      </c>
      <c r="K349">
        <v>21</v>
      </c>
      <c r="L349" t="s">
        <v>148</v>
      </c>
      <c r="M349" t="s">
        <v>149</v>
      </c>
      <c r="N349" t="s">
        <v>150</v>
      </c>
      <c r="O349">
        <v>13</v>
      </c>
      <c r="P349">
        <v>208000</v>
      </c>
      <c r="Q349" t="s">
        <v>661</v>
      </c>
      <c r="R349" t="str">
        <f>IF(mtn_tbl[[#This Row],[Age]]&lt;=25,"18-25",IF(mtn_tbl[[#This Row],[Age]]&lt;=35,"26-35",IF(mtn_tbl[[#This Row],[Age]]&lt;=45,"36-45",IF(mtn_tbl[[#This Row],[Age]]&lt;=55,"46-55","56+"))))</f>
        <v>26-35</v>
      </c>
      <c r="S349">
        <v>10.6</v>
      </c>
      <c r="T3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49" t="s">
        <v>31</v>
      </c>
      <c r="V349" t="s">
        <v>101</v>
      </c>
    </row>
    <row r="350" spans="1:22">
      <c r="A350" t="s">
        <v>662</v>
      </c>
      <c r="B350" t="s">
        <v>663</v>
      </c>
      <c r="C350" s="1" t="s">
        <v>552</v>
      </c>
      <c r="D350" t="str">
        <f>IF((LEFT(mtn_tbl[[#This Row],[Date of Purchase]],1)="1"),"January",IF((LEFT(mtn_tbl[[#This Row],[Date of Purchase]],1)="2"),"February","March"))</f>
        <v>February</v>
      </c>
      <c r="E350">
        <v>61</v>
      </c>
      <c r="F350" t="s">
        <v>35</v>
      </c>
      <c r="G350" t="s">
        <v>62</v>
      </c>
      <c r="H350" t="s">
        <v>25</v>
      </c>
      <c r="I350">
        <v>5</v>
      </c>
      <c r="J350" t="s">
        <v>52</v>
      </c>
      <c r="K350">
        <v>19</v>
      </c>
      <c r="L350" t="s">
        <v>63</v>
      </c>
      <c r="M350" t="s">
        <v>64</v>
      </c>
      <c r="N350" t="s">
        <v>65</v>
      </c>
      <c r="O350">
        <v>9</v>
      </c>
      <c r="P350">
        <v>9000</v>
      </c>
      <c r="Q350" t="s">
        <v>357</v>
      </c>
      <c r="R350" t="str">
        <f>IF(mtn_tbl[[#This Row],[Age]]&lt;=25,"18-25",IF(mtn_tbl[[#This Row],[Age]]&lt;=35,"26-35",IF(mtn_tbl[[#This Row],[Age]]&lt;=45,"36-45",IF(mtn_tbl[[#This Row],[Age]]&lt;=55,"46-55","56+"))))</f>
        <v>56+</v>
      </c>
      <c r="S350">
        <v>86.47</v>
      </c>
      <c r="T35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0" t="s">
        <v>41</v>
      </c>
    </row>
    <row r="351" spans="1:22">
      <c r="A351" t="s">
        <v>662</v>
      </c>
      <c r="B351" t="s">
        <v>663</v>
      </c>
      <c r="C351" s="1" t="s">
        <v>552</v>
      </c>
      <c r="D351" t="str">
        <f>IF((LEFT(mtn_tbl[[#This Row],[Date of Purchase]],1)="1"),"January",IF((LEFT(mtn_tbl[[#This Row],[Date of Purchase]],1)="2"),"February","March"))</f>
        <v>February</v>
      </c>
      <c r="E351">
        <v>61</v>
      </c>
      <c r="F351" t="s">
        <v>35</v>
      </c>
      <c r="G351" t="s">
        <v>24</v>
      </c>
      <c r="H351" t="s">
        <v>25</v>
      </c>
      <c r="I351">
        <v>5</v>
      </c>
      <c r="J351" t="s">
        <v>52</v>
      </c>
      <c r="K351">
        <v>19</v>
      </c>
      <c r="L351" t="s">
        <v>37</v>
      </c>
      <c r="M351" t="s">
        <v>38</v>
      </c>
      <c r="N351" t="s">
        <v>39</v>
      </c>
      <c r="O351">
        <v>12</v>
      </c>
      <c r="P351">
        <v>108000</v>
      </c>
      <c r="Q351" t="s">
        <v>433</v>
      </c>
      <c r="R351" t="str">
        <f>IF(mtn_tbl[[#This Row],[Age]]&lt;=25,"18-25",IF(mtn_tbl[[#This Row],[Age]]&lt;=35,"26-35",IF(mtn_tbl[[#This Row],[Age]]&lt;=45,"36-45",IF(mtn_tbl[[#This Row],[Age]]&lt;=55,"46-55","56+"))))</f>
        <v>56+</v>
      </c>
      <c r="S351">
        <v>152.88999999999999</v>
      </c>
      <c r="T3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51" t="s">
        <v>41</v>
      </c>
    </row>
    <row r="352" spans="1:22">
      <c r="A352" t="s">
        <v>662</v>
      </c>
      <c r="B352" t="s">
        <v>663</v>
      </c>
      <c r="C352" s="1" t="s">
        <v>552</v>
      </c>
      <c r="D352" t="str">
        <f>IF((LEFT(mtn_tbl[[#This Row],[Date of Purchase]],1)="1"),"January",IF((LEFT(mtn_tbl[[#This Row],[Date of Purchase]],1)="2"),"February","March"))</f>
        <v>February</v>
      </c>
      <c r="E352">
        <v>61</v>
      </c>
      <c r="F352" t="s">
        <v>35</v>
      </c>
      <c r="G352" t="s">
        <v>44</v>
      </c>
      <c r="H352" t="s">
        <v>25</v>
      </c>
      <c r="I352">
        <v>5</v>
      </c>
      <c r="J352" t="s">
        <v>52</v>
      </c>
      <c r="K352">
        <v>19</v>
      </c>
      <c r="L352" t="s">
        <v>100</v>
      </c>
      <c r="M352" t="s">
        <v>38</v>
      </c>
      <c r="N352" t="s">
        <v>39</v>
      </c>
      <c r="O352">
        <v>19</v>
      </c>
      <c r="P352">
        <v>171000</v>
      </c>
      <c r="Q352" t="s">
        <v>141</v>
      </c>
      <c r="R352" t="str">
        <f>IF(mtn_tbl[[#This Row],[Age]]&lt;=25,"18-25",IF(mtn_tbl[[#This Row],[Age]]&lt;=35,"26-35",IF(mtn_tbl[[#This Row],[Age]]&lt;=45,"36-45",IF(mtn_tbl[[#This Row],[Age]]&lt;=55,"46-55","56+"))))</f>
        <v>56+</v>
      </c>
      <c r="S352">
        <v>80.42</v>
      </c>
      <c r="T3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2" t="s">
        <v>41</v>
      </c>
    </row>
    <row r="353" spans="1:22">
      <c r="A353" t="s">
        <v>664</v>
      </c>
      <c r="B353" t="s">
        <v>665</v>
      </c>
      <c r="C353" s="1" t="s">
        <v>552</v>
      </c>
      <c r="D353" t="str">
        <f>IF((LEFT(mtn_tbl[[#This Row],[Date of Purchase]],1)="1"),"January",IF((LEFT(mtn_tbl[[#This Row],[Date of Purchase]],1)="2"),"February","March"))</f>
        <v>February</v>
      </c>
      <c r="E353">
        <v>62</v>
      </c>
      <c r="F353" t="s">
        <v>302</v>
      </c>
      <c r="G353" t="s">
        <v>44</v>
      </c>
      <c r="H353" t="s">
        <v>25</v>
      </c>
      <c r="I353">
        <v>5</v>
      </c>
      <c r="J353" t="s">
        <v>52</v>
      </c>
      <c r="K353">
        <v>25</v>
      </c>
      <c r="L353" t="s">
        <v>119</v>
      </c>
      <c r="M353" t="s">
        <v>120</v>
      </c>
      <c r="N353" t="s">
        <v>121</v>
      </c>
      <c r="O353">
        <v>11</v>
      </c>
      <c r="P353">
        <v>159500</v>
      </c>
      <c r="Q353" t="s">
        <v>371</v>
      </c>
      <c r="R353" t="str">
        <f>IF(mtn_tbl[[#This Row],[Age]]&lt;=25,"18-25",IF(mtn_tbl[[#This Row],[Age]]&lt;=35,"26-35",IF(mtn_tbl[[#This Row],[Age]]&lt;=45,"36-45",IF(mtn_tbl[[#This Row],[Age]]&lt;=55,"46-55","56+"))))</f>
        <v>56+</v>
      </c>
      <c r="S353">
        <v>74.95</v>
      </c>
      <c r="T35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3" t="s">
        <v>31</v>
      </c>
      <c r="V353" t="s">
        <v>32</v>
      </c>
    </row>
    <row r="354" spans="1:22">
      <c r="A354" t="s">
        <v>664</v>
      </c>
      <c r="B354" t="s">
        <v>665</v>
      </c>
      <c r="C354" s="1" t="s">
        <v>552</v>
      </c>
      <c r="D354" t="str">
        <f>IF((LEFT(mtn_tbl[[#This Row],[Date of Purchase]],1)="1"),"January",IF((LEFT(mtn_tbl[[#This Row],[Date of Purchase]],1)="2"),"February","March"))</f>
        <v>February</v>
      </c>
      <c r="E354">
        <v>62</v>
      </c>
      <c r="F354" t="s">
        <v>302</v>
      </c>
      <c r="G354" t="s">
        <v>62</v>
      </c>
      <c r="H354" t="s">
        <v>25</v>
      </c>
      <c r="I354">
        <v>5</v>
      </c>
      <c r="J354" t="s">
        <v>52</v>
      </c>
      <c r="K354">
        <v>25</v>
      </c>
      <c r="L354" t="s">
        <v>235</v>
      </c>
      <c r="M354" t="s">
        <v>236</v>
      </c>
      <c r="N354" t="s">
        <v>237</v>
      </c>
      <c r="O354">
        <v>5</v>
      </c>
      <c r="P354">
        <v>32500</v>
      </c>
      <c r="Q354" t="s">
        <v>666</v>
      </c>
      <c r="R354" t="str">
        <f>IF(mtn_tbl[[#This Row],[Age]]&lt;=25,"18-25",IF(mtn_tbl[[#This Row],[Age]]&lt;=35,"26-35",IF(mtn_tbl[[#This Row],[Age]]&lt;=45,"36-45",IF(mtn_tbl[[#This Row],[Age]]&lt;=55,"46-55","56+"))))</f>
        <v>56+</v>
      </c>
      <c r="S354">
        <v>187.82</v>
      </c>
      <c r="T35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54" t="s">
        <v>31</v>
      </c>
      <c r="V354" t="s">
        <v>32</v>
      </c>
    </row>
    <row r="355" spans="1:22">
      <c r="A355" t="s">
        <v>664</v>
      </c>
      <c r="B355" t="s">
        <v>665</v>
      </c>
      <c r="C355" s="1" t="s">
        <v>552</v>
      </c>
      <c r="D355" t="str">
        <f>IF((LEFT(mtn_tbl[[#This Row],[Date of Purchase]],1)="1"),"January",IF((LEFT(mtn_tbl[[#This Row],[Date of Purchase]],1)="2"),"February","March"))</f>
        <v>February</v>
      </c>
      <c r="E355">
        <v>62</v>
      </c>
      <c r="F355" t="s">
        <v>302</v>
      </c>
      <c r="G355" t="s">
        <v>84</v>
      </c>
      <c r="H355" t="s">
        <v>25</v>
      </c>
      <c r="I355">
        <v>5</v>
      </c>
      <c r="J355" t="s">
        <v>52</v>
      </c>
      <c r="K355">
        <v>25</v>
      </c>
      <c r="L355" t="s">
        <v>119</v>
      </c>
      <c r="M355" t="s">
        <v>120</v>
      </c>
      <c r="N355" t="s">
        <v>121</v>
      </c>
      <c r="O355">
        <v>13</v>
      </c>
      <c r="P355">
        <v>188500</v>
      </c>
      <c r="Q355" t="s">
        <v>667</v>
      </c>
      <c r="R355" t="str">
        <f>IF(mtn_tbl[[#This Row],[Age]]&lt;=25,"18-25",IF(mtn_tbl[[#This Row],[Age]]&lt;=35,"26-35",IF(mtn_tbl[[#This Row],[Age]]&lt;=45,"36-45",IF(mtn_tbl[[#This Row],[Age]]&lt;=55,"46-55","56+"))))</f>
        <v>56+</v>
      </c>
      <c r="S355">
        <v>120.69</v>
      </c>
      <c r="T3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5" t="s">
        <v>31</v>
      </c>
      <c r="V355" t="s">
        <v>32</v>
      </c>
    </row>
    <row r="356" spans="1:22">
      <c r="A356" t="s">
        <v>668</v>
      </c>
      <c r="B356" t="s">
        <v>669</v>
      </c>
      <c r="C356" s="1" t="s">
        <v>552</v>
      </c>
      <c r="D356" t="str">
        <f>IF((LEFT(mtn_tbl[[#This Row],[Date of Purchase]],1)="1"),"January",IF((LEFT(mtn_tbl[[#This Row],[Date of Purchase]],1)="2"),"February","March"))</f>
        <v>February</v>
      </c>
      <c r="E356">
        <v>66</v>
      </c>
      <c r="F356" t="s">
        <v>91</v>
      </c>
      <c r="G356" t="s">
        <v>84</v>
      </c>
      <c r="H356" t="s">
        <v>57</v>
      </c>
      <c r="I356">
        <v>5</v>
      </c>
      <c r="J356" t="s">
        <v>52</v>
      </c>
      <c r="K356">
        <v>33</v>
      </c>
      <c r="L356" t="s">
        <v>85</v>
      </c>
      <c r="M356" t="s">
        <v>86</v>
      </c>
      <c r="N356" t="s">
        <v>87</v>
      </c>
      <c r="O356">
        <v>14</v>
      </c>
      <c r="P356">
        <v>350000</v>
      </c>
      <c r="Q356" t="s">
        <v>458</v>
      </c>
      <c r="R356" t="str">
        <f>IF(mtn_tbl[[#This Row],[Age]]&lt;=25,"18-25",IF(mtn_tbl[[#This Row],[Age]]&lt;=35,"26-35",IF(mtn_tbl[[#This Row],[Age]]&lt;=45,"36-45",IF(mtn_tbl[[#This Row],[Age]]&lt;=55,"46-55","56+"))))</f>
        <v>56+</v>
      </c>
      <c r="S356">
        <v>134.91999999999999</v>
      </c>
      <c r="T35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6" t="s">
        <v>31</v>
      </c>
      <c r="V356" t="s">
        <v>182</v>
      </c>
    </row>
    <row r="357" spans="1:22">
      <c r="A357" t="s">
        <v>670</v>
      </c>
      <c r="B357" t="s">
        <v>671</v>
      </c>
      <c r="C357" s="1" t="s">
        <v>552</v>
      </c>
      <c r="D357" t="str">
        <f>IF((LEFT(mtn_tbl[[#This Row],[Date of Purchase]],1)="1"),"January",IF((LEFT(mtn_tbl[[#This Row],[Date of Purchase]],1)="2"),"February","March"))</f>
        <v>February</v>
      </c>
      <c r="E357">
        <v>19</v>
      </c>
      <c r="F357" t="s">
        <v>331</v>
      </c>
      <c r="G357" t="s">
        <v>62</v>
      </c>
      <c r="H357" t="s">
        <v>57</v>
      </c>
      <c r="I357">
        <v>1</v>
      </c>
      <c r="J357" t="s">
        <v>164</v>
      </c>
      <c r="K357">
        <v>42</v>
      </c>
      <c r="L357" t="s">
        <v>208</v>
      </c>
      <c r="M357" t="s">
        <v>209</v>
      </c>
      <c r="N357" t="s">
        <v>210</v>
      </c>
      <c r="O357">
        <v>8</v>
      </c>
      <c r="P357">
        <v>4800</v>
      </c>
      <c r="Q357" t="s">
        <v>414</v>
      </c>
      <c r="R357" t="str">
        <f>IF(mtn_tbl[[#This Row],[Age]]&lt;=25,"18-25",IF(mtn_tbl[[#This Row],[Age]]&lt;=35,"26-35",IF(mtn_tbl[[#This Row],[Age]]&lt;=45,"36-45",IF(mtn_tbl[[#This Row],[Age]]&lt;=55,"46-55","56+"))))</f>
        <v>18-25</v>
      </c>
      <c r="S357">
        <v>164.42</v>
      </c>
      <c r="T3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57" t="s">
        <v>41</v>
      </c>
    </row>
    <row r="358" spans="1:22">
      <c r="A358" t="s">
        <v>672</v>
      </c>
      <c r="B358" t="s">
        <v>673</v>
      </c>
      <c r="C358" s="1" t="s">
        <v>552</v>
      </c>
      <c r="D358" t="str">
        <f>IF((LEFT(mtn_tbl[[#This Row],[Date of Purchase]],1)="1"),"January",IF((LEFT(mtn_tbl[[#This Row],[Date of Purchase]],1)="2"),"February","March"))</f>
        <v>February</v>
      </c>
      <c r="E358">
        <v>36</v>
      </c>
      <c r="F358" t="s">
        <v>274</v>
      </c>
      <c r="G358" t="s">
        <v>44</v>
      </c>
      <c r="H358" t="s">
        <v>57</v>
      </c>
      <c r="I358">
        <v>3</v>
      </c>
      <c r="J358" t="s">
        <v>36</v>
      </c>
      <c r="K358">
        <v>31</v>
      </c>
      <c r="L358" t="s">
        <v>165</v>
      </c>
      <c r="M358" t="s">
        <v>166</v>
      </c>
      <c r="N358" t="s">
        <v>167</v>
      </c>
      <c r="O358">
        <v>2</v>
      </c>
      <c r="P358">
        <v>48000</v>
      </c>
      <c r="Q358" t="s">
        <v>226</v>
      </c>
      <c r="R358" t="str">
        <f>IF(mtn_tbl[[#This Row],[Age]]&lt;=25,"18-25",IF(mtn_tbl[[#This Row],[Age]]&lt;=35,"26-35",IF(mtn_tbl[[#This Row],[Age]]&lt;=45,"36-45",IF(mtn_tbl[[#This Row],[Age]]&lt;=55,"46-55","56+"))))</f>
        <v>36-45</v>
      </c>
      <c r="S358">
        <v>147.87</v>
      </c>
      <c r="T3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8" t="s">
        <v>41</v>
      </c>
    </row>
    <row r="359" spans="1:22">
      <c r="A359" t="s">
        <v>672</v>
      </c>
      <c r="B359" t="s">
        <v>673</v>
      </c>
      <c r="C359" s="1" t="s">
        <v>552</v>
      </c>
      <c r="D359" t="str">
        <f>IF((LEFT(mtn_tbl[[#This Row],[Date of Purchase]],1)="1"),"January",IF((LEFT(mtn_tbl[[#This Row],[Date of Purchase]],1)="2"),"February","March"))</f>
        <v>February</v>
      </c>
      <c r="E359">
        <v>36</v>
      </c>
      <c r="F359" t="s">
        <v>274</v>
      </c>
      <c r="G359" t="s">
        <v>62</v>
      </c>
      <c r="H359" t="s">
        <v>57</v>
      </c>
      <c r="I359">
        <v>3</v>
      </c>
      <c r="J359" t="s">
        <v>36</v>
      </c>
      <c r="K359">
        <v>31</v>
      </c>
      <c r="L359" t="s">
        <v>208</v>
      </c>
      <c r="M359" t="s">
        <v>209</v>
      </c>
      <c r="N359" t="s">
        <v>210</v>
      </c>
      <c r="O359">
        <v>6</v>
      </c>
      <c r="P359">
        <v>3600</v>
      </c>
      <c r="Q359" t="s">
        <v>75</v>
      </c>
      <c r="R359" t="str">
        <f>IF(mtn_tbl[[#This Row],[Age]]&lt;=25,"18-25",IF(mtn_tbl[[#This Row],[Age]]&lt;=35,"26-35",IF(mtn_tbl[[#This Row],[Age]]&lt;=45,"36-45",IF(mtn_tbl[[#This Row],[Age]]&lt;=55,"46-55","56+"))))</f>
        <v>36-45</v>
      </c>
      <c r="S359">
        <v>83.87</v>
      </c>
      <c r="T35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9" t="s">
        <v>41</v>
      </c>
    </row>
    <row r="360" spans="1:22">
      <c r="A360" t="s">
        <v>672</v>
      </c>
      <c r="B360" t="s">
        <v>673</v>
      </c>
      <c r="C360" s="1" t="s">
        <v>552</v>
      </c>
      <c r="D360" t="str">
        <f>IF((LEFT(mtn_tbl[[#This Row],[Date of Purchase]],1)="1"),"January",IF((LEFT(mtn_tbl[[#This Row],[Date of Purchase]],1)="2"),"February","March"))</f>
        <v>February</v>
      </c>
      <c r="E360">
        <v>36</v>
      </c>
      <c r="F360" t="s">
        <v>274</v>
      </c>
      <c r="G360" t="s">
        <v>84</v>
      </c>
      <c r="H360" t="s">
        <v>57</v>
      </c>
      <c r="I360">
        <v>3</v>
      </c>
      <c r="J360" t="s">
        <v>36</v>
      </c>
      <c r="K360">
        <v>31</v>
      </c>
      <c r="L360" t="s">
        <v>100</v>
      </c>
      <c r="M360" t="s">
        <v>38</v>
      </c>
      <c r="N360" t="s">
        <v>39</v>
      </c>
      <c r="O360">
        <v>13</v>
      </c>
      <c r="P360">
        <v>117000</v>
      </c>
      <c r="Q360" t="s">
        <v>102</v>
      </c>
      <c r="R360" t="str">
        <f>IF(mtn_tbl[[#This Row],[Age]]&lt;=25,"18-25",IF(mtn_tbl[[#This Row],[Age]]&lt;=35,"26-35",IF(mtn_tbl[[#This Row],[Age]]&lt;=45,"36-45",IF(mtn_tbl[[#This Row],[Age]]&lt;=55,"46-55","56+"))))</f>
        <v>36-45</v>
      </c>
      <c r="S360">
        <v>199.44</v>
      </c>
      <c r="T36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60" t="s">
        <v>41</v>
      </c>
    </row>
    <row r="361" spans="1:22">
      <c r="A361" t="s">
        <v>674</v>
      </c>
      <c r="B361" t="s">
        <v>675</v>
      </c>
      <c r="C361" s="1" t="s">
        <v>552</v>
      </c>
      <c r="D361" t="str">
        <f>IF((LEFT(mtn_tbl[[#This Row],[Date of Purchase]],1)="1"),"January",IF((LEFT(mtn_tbl[[#This Row],[Date of Purchase]],1)="2"),"February","March"))</f>
        <v>February</v>
      </c>
      <c r="E361">
        <v>36</v>
      </c>
      <c r="F361" t="s">
        <v>144</v>
      </c>
      <c r="G361" t="s">
        <v>24</v>
      </c>
      <c r="H361" t="s">
        <v>57</v>
      </c>
      <c r="I361">
        <v>1</v>
      </c>
      <c r="J361" t="s">
        <v>164</v>
      </c>
      <c r="K361">
        <v>46</v>
      </c>
      <c r="L361" t="s">
        <v>27</v>
      </c>
      <c r="M361" t="s">
        <v>28</v>
      </c>
      <c r="N361" t="s">
        <v>29</v>
      </c>
      <c r="O361">
        <v>17</v>
      </c>
      <c r="P361">
        <v>595000</v>
      </c>
      <c r="Q361" t="s">
        <v>381</v>
      </c>
      <c r="R361" t="str">
        <f>IF(mtn_tbl[[#This Row],[Age]]&lt;=25,"18-25",IF(mtn_tbl[[#This Row],[Age]]&lt;=35,"26-35",IF(mtn_tbl[[#This Row],[Age]]&lt;=45,"36-45",IF(mtn_tbl[[#This Row],[Age]]&lt;=55,"46-55","56+"))))</f>
        <v>36-45</v>
      </c>
      <c r="S361">
        <v>165.48</v>
      </c>
      <c r="T36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61" t="s">
        <v>41</v>
      </c>
    </row>
    <row r="362" spans="1:22">
      <c r="A362" t="s">
        <v>674</v>
      </c>
      <c r="B362" t="s">
        <v>675</v>
      </c>
      <c r="C362" s="1" t="s">
        <v>552</v>
      </c>
      <c r="D362" t="str">
        <f>IF((LEFT(mtn_tbl[[#This Row],[Date of Purchase]],1)="1"),"January",IF((LEFT(mtn_tbl[[#This Row],[Date of Purchase]],1)="2"),"February","March"))</f>
        <v>February</v>
      </c>
      <c r="E362">
        <v>36</v>
      </c>
      <c r="F362" t="s">
        <v>144</v>
      </c>
      <c r="G362" t="s">
        <v>44</v>
      </c>
      <c r="H362" t="s">
        <v>57</v>
      </c>
      <c r="I362">
        <v>1</v>
      </c>
      <c r="J362" t="s">
        <v>164</v>
      </c>
      <c r="K362">
        <v>46</v>
      </c>
      <c r="L362" t="s">
        <v>45</v>
      </c>
      <c r="M362" t="s">
        <v>46</v>
      </c>
      <c r="N362" t="s">
        <v>47</v>
      </c>
      <c r="O362">
        <v>4</v>
      </c>
      <c r="P362">
        <v>120000</v>
      </c>
      <c r="Q362" t="s">
        <v>200</v>
      </c>
      <c r="R362" t="str">
        <f>IF(mtn_tbl[[#This Row],[Age]]&lt;=25,"18-25",IF(mtn_tbl[[#This Row],[Age]]&lt;=35,"26-35",IF(mtn_tbl[[#This Row],[Age]]&lt;=45,"36-45",IF(mtn_tbl[[#This Row],[Age]]&lt;=55,"46-55","56+"))))</f>
        <v>36-45</v>
      </c>
      <c r="S362">
        <v>17.8</v>
      </c>
      <c r="T3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62" t="s">
        <v>41</v>
      </c>
    </row>
    <row r="363" spans="1:22">
      <c r="A363" t="s">
        <v>676</v>
      </c>
      <c r="B363" t="s">
        <v>677</v>
      </c>
      <c r="C363" s="1" t="s">
        <v>552</v>
      </c>
      <c r="D363" t="str">
        <f>IF((LEFT(mtn_tbl[[#This Row],[Date of Purchase]],1)="1"),"January",IF((LEFT(mtn_tbl[[#This Row],[Date of Purchase]],1)="2"),"February","March"))</f>
        <v>February</v>
      </c>
      <c r="E363">
        <v>33</v>
      </c>
      <c r="F363" t="s">
        <v>331</v>
      </c>
      <c r="G363" t="s">
        <v>84</v>
      </c>
      <c r="H363" t="s">
        <v>57</v>
      </c>
      <c r="I363">
        <v>1</v>
      </c>
      <c r="J363" t="s">
        <v>164</v>
      </c>
      <c r="K363">
        <v>60</v>
      </c>
      <c r="L363" t="s">
        <v>165</v>
      </c>
      <c r="M363" t="s">
        <v>166</v>
      </c>
      <c r="N363" t="s">
        <v>167</v>
      </c>
      <c r="O363">
        <v>19</v>
      </c>
      <c r="P363">
        <v>456000</v>
      </c>
      <c r="Q363" t="s">
        <v>426</v>
      </c>
      <c r="R363" t="str">
        <f>IF(mtn_tbl[[#This Row],[Age]]&lt;=25,"18-25",IF(mtn_tbl[[#This Row],[Age]]&lt;=35,"26-35",IF(mtn_tbl[[#This Row],[Age]]&lt;=45,"36-45",IF(mtn_tbl[[#This Row],[Age]]&lt;=55,"46-55","56+"))))</f>
        <v>26-35</v>
      </c>
      <c r="S363">
        <v>116.7</v>
      </c>
      <c r="T3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63" t="s">
        <v>31</v>
      </c>
      <c r="V363" t="s">
        <v>244</v>
      </c>
    </row>
    <row r="364" spans="1:22">
      <c r="A364" t="s">
        <v>676</v>
      </c>
      <c r="B364" t="s">
        <v>677</v>
      </c>
      <c r="C364" s="1" t="s">
        <v>552</v>
      </c>
      <c r="D364" t="str">
        <f>IF((LEFT(mtn_tbl[[#This Row],[Date of Purchase]],1)="1"),"January",IF((LEFT(mtn_tbl[[#This Row],[Date of Purchase]],1)="2"),"February","March"))</f>
        <v>February</v>
      </c>
      <c r="E364">
        <v>33</v>
      </c>
      <c r="F364" t="s">
        <v>331</v>
      </c>
      <c r="G364" t="s">
        <v>24</v>
      </c>
      <c r="H364" t="s">
        <v>57</v>
      </c>
      <c r="I364">
        <v>1</v>
      </c>
      <c r="J364" t="s">
        <v>164</v>
      </c>
      <c r="K364">
        <v>60</v>
      </c>
      <c r="L364" t="s">
        <v>148</v>
      </c>
      <c r="M364" t="s">
        <v>149</v>
      </c>
      <c r="N364" t="s">
        <v>150</v>
      </c>
      <c r="O364">
        <v>12</v>
      </c>
      <c r="P364">
        <v>192000</v>
      </c>
      <c r="Q364" t="s">
        <v>151</v>
      </c>
      <c r="R364" t="str">
        <f>IF(mtn_tbl[[#This Row],[Age]]&lt;=25,"18-25",IF(mtn_tbl[[#This Row],[Age]]&lt;=35,"26-35",IF(mtn_tbl[[#This Row],[Age]]&lt;=45,"36-45",IF(mtn_tbl[[#This Row],[Age]]&lt;=55,"46-55","56+"))))</f>
        <v>26-35</v>
      </c>
      <c r="S364">
        <v>52.68</v>
      </c>
      <c r="T36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64" t="s">
        <v>31</v>
      </c>
      <c r="V364" t="s">
        <v>244</v>
      </c>
    </row>
    <row r="365" spans="1:22">
      <c r="A365" t="s">
        <v>678</v>
      </c>
      <c r="B365" t="s">
        <v>679</v>
      </c>
      <c r="C365" s="1" t="s">
        <v>552</v>
      </c>
      <c r="D365" t="str">
        <f>IF((LEFT(mtn_tbl[[#This Row],[Date of Purchase]],1)="1"),"January",IF((LEFT(mtn_tbl[[#This Row],[Date of Purchase]],1)="2"),"February","March"))</f>
        <v>February</v>
      </c>
      <c r="E365">
        <v>23</v>
      </c>
      <c r="F365" t="s">
        <v>285</v>
      </c>
      <c r="G365" t="s">
        <v>84</v>
      </c>
      <c r="H365" t="s">
        <v>57</v>
      </c>
      <c r="I365">
        <v>4</v>
      </c>
      <c r="J365" t="s">
        <v>70</v>
      </c>
      <c r="K365">
        <v>20</v>
      </c>
      <c r="L365" t="s">
        <v>165</v>
      </c>
      <c r="M365" t="s">
        <v>166</v>
      </c>
      <c r="N365" t="s">
        <v>167</v>
      </c>
      <c r="O365">
        <v>8</v>
      </c>
      <c r="P365">
        <v>192000</v>
      </c>
      <c r="Q365" t="s">
        <v>151</v>
      </c>
      <c r="R365" t="str">
        <f>IF(mtn_tbl[[#This Row],[Age]]&lt;=25,"18-25",IF(mtn_tbl[[#This Row],[Age]]&lt;=35,"26-35",IF(mtn_tbl[[#This Row],[Age]]&lt;=45,"36-45",IF(mtn_tbl[[#This Row],[Age]]&lt;=55,"46-55","56+"))))</f>
        <v>18-25</v>
      </c>
      <c r="S365">
        <v>73.83</v>
      </c>
      <c r="T3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65" t="s">
        <v>41</v>
      </c>
    </row>
    <row r="366" spans="1:22">
      <c r="A366" t="s">
        <v>678</v>
      </c>
      <c r="B366" t="s">
        <v>679</v>
      </c>
      <c r="C366" s="1" t="s">
        <v>552</v>
      </c>
      <c r="D366" t="str">
        <f>IF((LEFT(mtn_tbl[[#This Row],[Date of Purchase]],1)="1"),"January",IF((LEFT(mtn_tbl[[#This Row],[Date of Purchase]],1)="2"),"February","March"))</f>
        <v>February</v>
      </c>
      <c r="E366">
        <v>23</v>
      </c>
      <c r="F366" t="s">
        <v>285</v>
      </c>
      <c r="G366" t="s">
        <v>62</v>
      </c>
      <c r="H366" t="s">
        <v>57</v>
      </c>
      <c r="I366">
        <v>4</v>
      </c>
      <c r="J366" t="s">
        <v>70</v>
      </c>
      <c r="K366">
        <v>20</v>
      </c>
      <c r="L366" t="s">
        <v>92</v>
      </c>
      <c r="M366" t="s">
        <v>93</v>
      </c>
      <c r="N366" t="s">
        <v>94</v>
      </c>
      <c r="O366">
        <v>16</v>
      </c>
      <c r="P366">
        <v>5600</v>
      </c>
      <c r="Q366" t="s">
        <v>680</v>
      </c>
      <c r="R366" t="str">
        <f>IF(mtn_tbl[[#This Row],[Age]]&lt;=25,"18-25",IF(mtn_tbl[[#This Row],[Age]]&lt;=35,"26-35",IF(mtn_tbl[[#This Row],[Age]]&lt;=45,"36-45",IF(mtn_tbl[[#This Row],[Age]]&lt;=55,"46-55","56+"))))</f>
        <v>18-25</v>
      </c>
      <c r="S366">
        <v>191.49</v>
      </c>
      <c r="T3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66" t="s">
        <v>41</v>
      </c>
    </row>
    <row r="367" spans="1:22">
      <c r="A367" t="s">
        <v>678</v>
      </c>
      <c r="B367" t="s">
        <v>679</v>
      </c>
      <c r="C367" s="1" t="s">
        <v>552</v>
      </c>
      <c r="D367" t="str">
        <f>IF((LEFT(mtn_tbl[[#This Row],[Date of Purchase]],1)="1"),"January",IF((LEFT(mtn_tbl[[#This Row],[Date of Purchase]],1)="2"),"February","March"))</f>
        <v>February</v>
      </c>
      <c r="E367">
        <v>23</v>
      </c>
      <c r="F367" t="s">
        <v>285</v>
      </c>
      <c r="G367" t="s">
        <v>44</v>
      </c>
      <c r="H367" t="s">
        <v>57</v>
      </c>
      <c r="I367">
        <v>4</v>
      </c>
      <c r="J367" t="s">
        <v>70</v>
      </c>
      <c r="K367">
        <v>20</v>
      </c>
      <c r="L367" t="s">
        <v>80</v>
      </c>
      <c r="M367" t="s">
        <v>81</v>
      </c>
      <c r="N367" t="s">
        <v>82</v>
      </c>
      <c r="O367">
        <v>20</v>
      </c>
      <c r="P367">
        <v>400000</v>
      </c>
      <c r="Q367" t="s">
        <v>294</v>
      </c>
      <c r="R367" t="str">
        <f>IF(mtn_tbl[[#This Row],[Age]]&lt;=25,"18-25",IF(mtn_tbl[[#This Row],[Age]]&lt;=35,"26-35",IF(mtn_tbl[[#This Row],[Age]]&lt;=45,"36-45",IF(mtn_tbl[[#This Row],[Age]]&lt;=55,"46-55","56+"))))</f>
        <v>18-25</v>
      </c>
      <c r="S367">
        <v>91.27</v>
      </c>
      <c r="T36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67" t="s">
        <v>41</v>
      </c>
    </row>
    <row r="368" spans="1:22">
      <c r="A368" t="s">
        <v>681</v>
      </c>
      <c r="B368" t="s">
        <v>682</v>
      </c>
      <c r="C368" s="1" t="s">
        <v>552</v>
      </c>
      <c r="D368" t="str">
        <f>IF((LEFT(mtn_tbl[[#This Row],[Date of Purchase]],1)="1"),"January",IF((LEFT(mtn_tbl[[#This Row],[Date of Purchase]],1)="2"),"February","March"))</f>
        <v>February</v>
      </c>
      <c r="E368">
        <v>69</v>
      </c>
      <c r="F368" t="s">
        <v>331</v>
      </c>
      <c r="G368" t="s">
        <v>62</v>
      </c>
      <c r="H368" t="s">
        <v>25</v>
      </c>
      <c r="I368">
        <v>5</v>
      </c>
      <c r="J368" t="s">
        <v>52</v>
      </c>
      <c r="K368">
        <v>49</v>
      </c>
      <c r="L368" t="s">
        <v>235</v>
      </c>
      <c r="M368" t="s">
        <v>236</v>
      </c>
      <c r="N368" t="s">
        <v>237</v>
      </c>
      <c r="O368">
        <v>3</v>
      </c>
      <c r="P368">
        <v>19500</v>
      </c>
      <c r="Q368" t="s">
        <v>683</v>
      </c>
      <c r="R368" t="str">
        <f>IF(mtn_tbl[[#This Row],[Age]]&lt;=25,"18-25",IF(mtn_tbl[[#This Row],[Age]]&lt;=35,"26-35",IF(mtn_tbl[[#This Row],[Age]]&lt;=45,"36-45",IF(mtn_tbl[[#This Row],[Age]]&lt;=55,"46-55","56+"))))</f>
        <v>56+</v>
      </c>
      <c r="S368">
        <v>140.9</v>
      </c>
      <c r="T3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68" t="s">
        <v>41</v>
      </c>
    </row>
    <row r="369" spans="1:22">
      <c r="A369" t="s">
        <v>684</v>
      </c>
      <c r="B369" t="s">
        <v>685</v>
      </c>
      <c r="C369" s="1" t="s">
        <v>552</v>
      </c>
      <c r="D369" t="str">
        <f>IF((LEFT(mtn_tbl[[#This Row],[Date of Purchase]],1)="1"),"January",IF((LEFT(mtn_tbl[[#This Row],[Date of Purchase]],1)="2"),"February","March"))</f>
        <v>February</v>
      </c>
      <c r="E369">
        <v>23</v>
      </c>
      <c r="F369" t="s">
        <v>261</v>
      </c>
      <c r="G369" t="s">
        <v>62</v>
      </c>
      <c r="H369" t="s">
        <v>25</v>
      </c>
      <c r="I369">
        <v>2</v>
      </c>
      <c r="J369" t="s">
        <v>26</v>
      </c>
      <c r="K369">
        <v>37</v>
      </c>
      <c r="L369" t="s">
        <v>115</v>
      </c>
      <c r="M369" t="s">
        <v>116</v>
      </c>
      <c r="N369" t="s">
        <v>117</v>
      </c>
      <c r="O369">
        <v>17</v>
      </c>
      <c r="P369">
        <v>93500</v>
      </c>
      <c r="Q369" t="s">
        <v>686</v>
      </c>
      <c r="R369" t="str">
        <f>IF(mtn_tbl[[#This Row],[Age]]&lt;=25,"18-25",IF(mtn_tbl[[#This Row],[Age]]&lt;=35,"26-35",IF(mtn_tbl[[#This Row],[Age]]&lt;=45,"36-45",IF(mtn_tbl[[#This Row],[Age]]&lt;=55,"46-55","56+"))))</f>
        <v>18-25</v>
      </c>
      <c r="S369">
        <v>18.64</v>
      </c>
      <c r="T36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69" t="s">
        <v>41</v>
      </c>
    </row>
    <row r="370" spans="1:22">
      <c r="A370" t="s">
        <v>684</v>
      </c>
      <c r="B370" t="s">
        <v>685</v>
      </c>
      <c r="C370" s="1" t="s">
        <v>552</v>
      </c>
      <c r="D370" t="str">
        <f>IF((LEFT(mtn_tbl[[#This Row],[Date of Purchase]],1)="1"),"January",IF((LEFT(mtn_tbl[[#This Row],[Date of Purchase]],1)="2"),"February","March"))</f>
        <v>February</v>
      </c>
      <c r="E370">
        <v>23</v>
      </c>
      <c r="F370" t="s">
        <v>261</v>
      </c>
      <c r="G370" t="s">
        <v>44</v>
      </c>
      <c r="H370" t="s">
        <v>25</v>
      </c>
      <c r="I370">
        <v>2</v>
      </c>
      <c r="J370" t="s">
        <v>26</v>
      </c>
      <c r="K370">
        <v>37</v>
      </c>
      <c r="L370" t="s">
        <v>119</v>
      </c>
      <c r="M370" t="s">
        <v>120</v>
      </c>
      <c r="N370" t="s">
        <v>121</v>
      </c>
      <c r="O370">
        <v>15</v>
      </c>
      <c r="P370">
        <v>217500</v>
      </c>
      <c r="Q370" t="s">
        <v>579</v>
      </c>
      <c r="R370" t="str">
        <f>IF(mtn_tbl[[#This Row],[Age]]&lt;=25,"18-25",IF(mtn_tbl[[#This Row],[Age]]&lt;=35,"26-35",IF(mtn_tbl[[#This Row],[Age]]&lt;=45,"36-45",IF(mtn_tbl[[#This Row],[Age]]&lt;=55,"46-55","56+"))))</f>
        <v>18-25</v>
      </c>
      <c r="S370">
        <v>161.83000000000001</v>
      </c>
      <c r="T37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0" t="s">
        <v>41</v>
      </c>
    </row>
    <row r="371" spans="1:22">
      <c r="A371" t="s">
        <v>684</v>
      </c>
      <c r="B371" t="s">
        <v>685</v>
      </c>
      <c r="C371" s="1" t="s">
        <v>552</v>
      </c>
      <c r="D371" t="str">
        <f>IF((LEFT(mtn_tbl[[#This Row],[Date of Purchase]],1)="1"),"January",IF((LEFT(mtn_tbl[[#This Row],[Date of Purchase]],1)="2"),"February","March"))</f>
        <v>February</v>
      </c>
      <c r="E371">
        <v>23</v>
      </c>
      <c r="F371" t="s">
        <v>261</v>
      </c>
      <c r="G371" t="s">
        <v>84</v>
      </c>
      <c r="H371" t="s">
        <v>25</v>
      </c>
      <c r="I371">
        <v>2</v>
      </c>
      <c r="J371" t="s">
        <v>26</v>
      </c>
      <c r="K371">
        <v>37</v>
      </c>
      <c r="L371" t="s">
        <v>45</v>
      </c>
      <c r="M371" t="s">
        <v>46</v>
      </c>
      <c r="N371" t="s">
        <v>47</v>
      </c>
      <c r="O371">
        <v>15</v>
      </c>
      <c r="P371">
        <v>450000</v>
      </c>
      <c r="Q371" t="s">
        <v>136</v>
      </c>
      <c r="R371" t="str">
        <f>IF(mtn_tbl[[#This Row],[Age]]&lt;=25,"18-25",IF(mtn_tbl[[#This Row],[Age]]&lt;=35,"26-35",IF(mtn_tbl[[#This Row],[Age]]&lt;=45,"36-45",IF(mtn_tbl[[#This Row],[Age]]&lt;=55,"46-55","56+"))))</f>
        <v>18-25</v>
      </c>
      <c r="S371">
        <v>102.89</v>
      </c>
      <c r="T37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71" t="s">
        <v>41</v>
      </c>
    </row>
    <row r="372" spans="1:22">
      <c r="A372" t="s">
        <v>687</v>
      </c>
      <c r="B372" t="s">
        <v>688</v>
      </c>
      <c r="C372" s="1" t="s">
        <v>552</v>
      </c>
      <c r="D372" t="str">
        <f>IF((LEFT(mtn_tbl[[#This Row],[Date of Purchase]],1)="1"),"January",IF((LEFT(mtn_tbl[[#This Row],[Date of Purchase]],1)="2"),"February","March"))</f>
        <v>February</v>
      </c>
      <c r="E372">
        <v>33</v>
      </c>
      <c r="F372" t="s">
        <v>274</v>
      </c>
      <c r="G372" t="s">
        <v>62</v>
      </c>
      <c r="H372" t="s">
        <v>57</v>
      </c>
      <c r="I372">
        <v>4</v>
      </c>
      <c r="J372" t="s">
        <v>70</v>
      </c>
      <c r="K372">
        <v>58</v>
      </c>
      <c r="L372" t="s">
        <v>235</v>
      </c>
      <c r="M372" t="s">
        <v>236</v>
      </c>
      <c r="N372" t="s">
        <v>237</v>
      </c>
      <c r="O372">
        <v>12</v>
      </c>
      <c r="P372">
        <v>78000</v>
      </c>
      <c r="Q372" t="s">
        <v>689</v>
      </c>
      <c r="R372" t="str">
        <f>IF(mtn_tbl[[#This Row],[Age]]&lt;=25,"18-25",IF(mtn_tbl[[#This Row],[Age]]&lt;=35,"26-35",IF(mtn_tbl[[#This Row],[Age]]&lt;=45,"36-45",IF(mtn_tbl[[#This Row],[Age]]&lt;=55,"46-55","56+"))))</f>
        <v>26-35</v>
      </c>
      <c r="S372">
        <v>27.03</v>
      </c>
      <c r="T37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2" t="s">
        <v>41</v>
      </c>
    </row>
    <row r="373" spans="1:22">
      <c r="A373" t="s">
        <v>687</v>
      </c>
      <c r="B373" t="s">
        <v>688</v>
      </c>
      <c r="C373" s="1" t="s">
        <v>552</v>
      </c>
      <c r="D373" t="str">
        <f>IF((LEFT(mtn_tbl[[#This Row],[Date of Purchase]],1)="1"),"January",IF((LEFT(mtn_tbl[[#This Row],[Date of Purchase]],1)="2"),"February","March"))</f>
        <v>February</v>
      </c>
      <c r="E373">
        <v>33</v>
      </c>
      <c r="F373" t="s">
        <v>274</v>
      </c>
      <c r="G373" t="s">
        <v>44</v>
      </c>
      <c r="H373" t="s">
        <v>57</v>
      </c>
      <c r="I373">
        <v>4</v>
      </c>
      <c r="J373" t="s">
        <v>70</v>
      </c>
      <c r="K373">
        <v>58</v>
      </c>
      <c r="L373" t="s">
        <v>100</v>
      </c>
      <c r="M373" t="s">
        <v>38</v>
      </c>
      <c r="N373" t="s">
        <v>39</v>
      </c>
      <c r="O373">
        <v>18</v>
      </c>
      <c r="P373">
        <v>162000</v>
      </c>
      <c r="Q373" t="s">
        <v>690</v>
      </c>
      <c r="R373" t="str">
        <f>IF(mtn_tbl[[#This Row],[Age]]&lt;=25,"18-25",IF(mtn_tbl[[#This Row],[Age]]&lt;=35,"26-35",IF(mtn_tbl[[#This Row],[Age]]&lt;=45,"36-45",IF(mtn_tbl[[#This Row],[Age]]&lt;=55,"46-55","56+"))))</f>
        <v>26-35</v>
      </c>
      <c r="S373">
        <v>36.11</v>
      </c>
      <c r="T3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3" t="s">
        <v>41</v>
      </c>
    </row>
    <row r="374" spans="1:22">
      <c r="A374" t="s">
        <v>691</v>
      </c>
      <c r="B374" t="s">
        <v>692</v>
      </c>
      <c r="C374" s="1" t="s">
        <v>552</v>
      </c>
      <c r="D374" t="str">
        <f>IF((LEFT(mtn_tbl[[#This Row],[Date of Purchase]],1)="1"),"January",IF((LEFT(mtn_tbl[[#This Row],[Date of Purchase]],1)="2"),"February","March"))</f>
        <v>February</v>
      </c>
      <c r="E374">
        <v>56</v>
      </c>
      <c r="F374" t="s">
        <v>250</v>
      </c>
      <c r="G374" t="s">
        <v>44</v>
      </c>
      <c r="H374" t="s">
        <v>25</v>
      </c>
      <c r="I374">
        <v>5</v>
      </c>
      <c r="J374" t="s">
        <v>52</v>
      </c>
      <c r="K374">
        <v>20</v>
      </c>
      <c r="L374" t="s">
        <v>165</v>
      </c>
      <c r="M374" t="s">
        <v>166</v>
      </c>
      <c r="N374" t="s">
        <v>167</v>
      </c>
      <c r="O374">
        <v>6</v>
      </c>
      <c r="P374">
        <v>144000</v>
      </c>
      <c r="Q374" t="s">
        <v>40</v>
      </c>
      <c r="R374" t="str">
        <f>IF(mtn_tbl[[#This Row],[Age]]&lt;=25,"18-25",IF(mtn_tbl[[#This Row],[Age]]&lt;=35,"26-35",IF(mtn_tbl[[#This Row],[Age]]&lt;=45,"36-45",IF(mtn_tbl[[#This Row],[Age]]&lt;=55,"46-55","56+"))))</f>
        <v>56+</v>
      </c>
      <c r="S374">
        <v>176</v>
      </c>
      <c r="T37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4" t="s">
        <v>31</v>
      </c>
      <c r="V374" t="s">
        <v>290</v>
      </c>
    </row>
    <row r="375" spans="1:22">
      <c r="A375" t="s">
        <v>691</v>
      </c>
      <c r="B375" t="s">
        <v>692</v>
      </c>
      <c r="C375" s="1" t="s">
        <v>552</v>
      </c>
      <c r="D375" t="str">
        <f>IF((LEFT(mtn_tbl[[#This Row],[Date of Purchase]],1)="1"),"January",IF((LEFT(mtn_tbl[[#This Row],[Date of Purchase]],1)="2"),"February","March"))</f>
        <v>February</v>
      </c>
      <c r="E375">
        <v>56</v>
      </c>
      <c r="F375" t="s">
        <v>250</v>
      </c>
      <c r="G375" t="s">
        <v>84</v>
      </c>
      <c r="H375" t="s">
        <v>25</v>
      </c>
      <c r="I375">
        <v>5</v>
      </c>
      <c r="J375" t="s">
        <v>52</v>
      </c>
      <c r="K375">
        <v>20</v>
      </c>
      <c r="L375" t="s">
        <v>171</v>
      </c>
      <c r="M375" t="s">
        <v>172</v>
      </c>
      <c r="N375" t="s">
        <v>173</v>
      </c>
      <c r="O375">
        <v>2</v>
      </c>
      <c r="P375">
        <v>150000</v>
      </c>
      <c r="Q375" t="s">
        <v>693</v>
      </c>
      <c r="R375" t="str">
        <f>IF(mtn_tbl[[#This Row],[Age]]&lt;=25,"18-25",IF(mtn_tbl[[#This Row],[Age]]&lt;=35,"26-35",IF(mtn_tbl[[#This Row],[Age]]&lt;=45,"36-45",IF(mtn_tbl[[#This Row],[Age]]&lt;=55,"46-55","56+"))))</f>
        <v>56+</v>
      </c>
      <c r="S375">
        <v>111.39</v>
      </c>
      <c r="T3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75" t="s">
        <v>31</v>
      </c>
      <c r="V375" t="s">
        <v>290</v>
      </c>
    </row>
    <row r="376" spans="1:22">
      <c r="A376" t="s">
        <v>694</v>
      </c>
      <c r="B376" t="s">
        <v>695</v>
      </c>
      <c r="C376" s="1" t="s">
        <v>552</v>
      </c>
      <c r="D376" t="str">
        <f>IF((LEFT(mtn_tbl[[#This Row],[Date of Purchase]],1)="1"),"January",IF((LEFT(mtn_tbl[[#This Row],[Date of Purchase]],1)="2"),"February","March"))</f>
        <v>February</v>
      </c>
      <c r="E376">
        <v>64</v>
      </c>
      <c r="F376" t="s">
        <v>225</v>
      </c>
      <c r="G376" t="s">
        <v>62</v>
      </c>
      <c r="H376" t="s">
        <v>57</v>
      </c>
      <c r="I376">
        <v>4</v>
      </c>
      <c r="J376" t="s">
        <v>70</v>
      </c>
      <c r="K376">
        <v>45</v>
      </c>
      <c r="L376" t="s">
        <v>92</v>
      </c>
      <c r="M376" t="s">
        <v>93</v>
      </c>
      <c r="N376" t="s">
        <v>94</v>
      </c>
      <c r="O376">
        <v>10</v>
      </c>
      <c r="P376">
        <v>3500</v>
      </c>
      <c r="Q376" t="s">
        <v>109</v>
      </c>
      <c r="R376" t="str">
        <f>IF(mtn_tbl[[#This Row],[Age]]&lt;=25,"18-25",IF(mtn_tbl[[#This Row],[Age]]&lt;=35,"26-35",IF(mtn_tbl[[#This Row],[Age]]&lt;=45,"36-45",IF(mtn_tbl[[#This Row],[Age]]&lt;=55,"46-55","56+"))))</f>
        <v>56+</v>
      </c>
      <c r="S376">
        <v>169.94</v>
      </c>
      <c r="T3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6" t="s">
        <v>31</v>
      </c>
      <c r="V376" t="s">
        <v>101</v>
      </c>
    </row>
    <row r="377" spans="1:22">
      <c r="A377" t="s">
        <v>696</v>
      </c>
      <c r="B377" t="s">
        <v>697</v>
      </c>
      <c r="C377" s="1" t="s">
        <v>552</v>
      </c>
      <c r="D377" t="str">
        <f>IF((LEFT(mtn_tbl[[#This Row],[Date of Purchase]],1)="1"),"January",IF((LEFT(mtn_tbl[[#This Row],[Date of Purchase]],1)="2"),"February","March"))</f>
        <v>February</v>
      </c>
      <c r="E377">
        <v>75</v>
      </c>
      <c r="F377" t="s">
        <v>35</v>
      </c>
      <c r="G377" t="s">
        <v>44</v>
      </c>
      <c r="H377" t="s">
        <v>57</v>
      </c>
      <c r="I377">
        <v>4</v>
      </c>
      <c r="J377" t="s">
        <v>70</v>
      </c>
      <c r="K377">
        <v>27</v>
      </c>
      <c r="L377" t="s">
        <v>45</v>
      </c>
      <c r="M377" t="s">
        <v>46</v>
      </c>
      <c r="N377" t="s">
        <v>47</v>
      </c>
      <c r="O377">
        <v>7</v>
      </c>
      <c r="P377">
        <v>210000</v>
      </c>
      <c r="Q377" t="s">
        <v>698</v>
      </c>
      <c r="R377" t="str">
        <f>IF(mtn_tbl[[#This Row],[Age]]&lt;=25,"18-25",IF(mtn_tbl[[#This Row],[Age]]&lt;=35,"26-35",IF(mtn_tbl[[#This Row],[Age]]&lt;=45,"36-45",IF(mtn_tbl[[#This Row],[Age]]&lt;=55,"46-55","56+"))))</f>
        <v>56+</v>
      </c>
      <c r="S377">
        <v>18.95</v>
      </c>
      <c r="T37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7" t="s">
        <v>31</v>
      </c>
      <c r="V377" t="s">
        <v>244</v>
      </c>
    </row>
    <row r="378" spans="1:22">
      <c r="A378" t="s">
        <v>696</v>
      </c>
      <c r="B378" t="s">
        <v>697</v>
      </c>
      <c r="C378" s="1" t="s">
        <v>552</v>
      </c>
      <c r="D378" t="str">
        <f>IF((LEFT(mtn_tbl[[#This Row],[Date of Purchase]],1)="1"),"January",IF((LEFT(mtn_tbl[[#This Row],[Date of Purchase]],1)="2"),"February","March"))</f>
        <v>February</v>
      </c>
      <c r="E378">
        <v>75</v>
      </c>
      <c r="F378" t="s">
        <v>35</v>
      </c>
      <c r="G378" t="s">
        <v>24</v>
      </c>
      <c r="H378" t="s">
        <v>57</v>
      </c>
      <c r="I378">
        <v>4</v>
      </c>
      <c r="J378" t="s">
        <v>70</v>
      </c>
      <c r="K378">
        <v>27</v>
      </c>
      <c r="L378" t="s">
        <v>148</v>
      </c>
      <c r="M378" t="s">
        <v>149</v>
      </c>
      <c r="N378" t="s">
        <v>150</v>
      </c>
      <c r="O378">
        <v>20</v>
      </c>
      <c r="P378">
        <v>320000</v>
      </c>
      <c r="Q378" t="s">
        <v>278</v>
      </c>
      <c r="R378" t="str">
        <f>IF(mtn_tbl[[#This Row],[Age]]&lt;=25,"18-25",IF(mtn_tbl[[#This Row],[Age]]&lt;=35,"26-35",IF(mtn_tbl[[#This Row],[Age]]&lt;=45,"36-45",IF(mtn_tbl[[#This Row],[Age]]&lt;=55,"46-55","56+"))))</f>
        <v>56+</v>
      </c>
      <c r="S378">
        <v>54.06</v>
      </c>
      <c r="T37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78" t="s">
        <v>31</v>
      </c>
      <c r="V378" t="s">
        <v>244</v>
      </c>
    </row>
    <row r="379" spans="1:22">
      <c r="A379" t="s">
        <v>699</v>
      </c>
      <c r="B379" t="s">
        <v>700</v>
      </c>
      <c r="C379" s="1" t="s">
        <v>552</v>
      </c>
      <c r="D379" t="str">
        <f>IF((LEFT(mtn_tbl[[#This Row],[Date of Purchase]],1)="1"),"January",IF((LEFT(mtn_tbl[[#This Row],[Date of Purchase]],1)="2"),"February","March"))</f>
        <v>February</v>
      </c>
      <c r="E379">
        <v>25</v>
      </c>
      <c r="F379" t="s">
        <v>340</v>
      </c>
      <c r="G379" t="s">
        <v>62</v>
      </c>
      <c r="H379" t="s">
        <v>25</v>
      </c>
      <c r="I379">
        <v>3</v>
      </c>
      <c r="J379" t="s">
        <v>36</v>
      </c>
      <c r="K379">
        <v>31</v>
      </c>
      <c r="L379" t="s">
        <v>58</v>
      </c>
      <c r="M379" t="s">
        <v>59</v>
      </c>
      <c r="N379" t="s">
        <v>60</v>
      </c>
      <c r="O379">
        <v>4</v>
      </c>
      <c r="P379">
        <v>18000</v>
      </c>
      <c r="Q379" t="s">
        <v>66</v>
      </c>
      <c r="R379" t="str">
        <f>IF(mtn_tbl[[#This Row],[Age]]&lt;=25,"18-25",IF(mtn_tbl[[#This Row],[Age]]&lt;=35,"26-35",IF(mtn_tbl[[#This Row],[Age]]&lt;=45,"36-45",IF(mtn_tbl[[#This Row],[Age]]&lt;=55,"46-55","56+"))))</f>
        <v>18-25</v>
      </c>
      <c r="S379">
        <v>192.43</v>
      </c>
      <c r="T3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9" t="s">
        <v>41</v>
      </c>
    </row>
    <row r="380" spans="1:22">
      <c r="A380" t="s">
        <v>701</v>
      </c>
      <c r="B380" t="s">
        <v>702</v>
      </c>
      <c r="C380" s="1" t="s">
        <v>552</v>
      </c>
      <c r="D380" t="str">
        <f>IF((LEFT(mtn_tbl[[#This Row],[Date of Purchase]],1)="1"),"January",IF((LEFT(mtn_tbl[[#This Row],[Date of Purchase]],1)="2"),"February","March"))</f>
        <v>February</v>
      </c>
      <c r="E380">
        <v>47</v>
      </c>
      <c r="F380" t="s">
        <v>204</v>
      </c>
      <c r="G380" t="s">
        <v>62</v>
      </c>
      <c r="H380" t="s">
        <v>57</v>
      </c>
      <c r="I380">
        <v>5</v>
      </c>
      <c r="J380" t="s">
        <v>52</v>
      </c>
      <c r="K380">
        <v>59</v>
      </c>
      <c r="L380" t="s">
        <v>235</v>
      </c>
      <c r="M380" t="s">
        <v>236</v>
      </c>
      <c r="N380" t="s">
        <v>237</v>
      </c>
      <c r="O380">
        <v>10</v>
      </c>
      <c r="P380">
        <v>65000</v>
      </c>
      <c r="Q380" t="s">
        <v>703</v>
      </c>
      <c r="R380" t="str">
        <f>IF(mtn_tbl[[#This Row],[Age]]&lt;=25,"18-25",IF(mtn_tbl[[#This Row],[Age]]&lt;=35,"26-35",IF(mtn_tbl[[#This Row],[Age]]&lt;=45,"36-45",IF(mtn_tbl[[#This Row],[Age]]&lt;=55,"46-55","56+"))))</f>
        <v>46-55</v>
      </c>
      <c r="S380">
        <v>129.91999999999999</v>
      </c>
      <c r="T38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0" t="s">
        <v>41</v>
      </c>
    </row>
    <row r="381" spans="1:22">
      <c r="A381" t="s">
        <v>701</v>
      </c>
      <c r="B381" t="s">
        <v>702</v>
      </c>
      <c r="C381" s="1" t="s">
        <v>552</v>
      </c>
      <c r="D381" t="str">
        <f>IF((LEFT(mtn_tbl[[#This Row],[Date of Purchase]],1)="1"),"January",IF((LEFT(mtn_tbl[[#This Row],[Date of Purchase]],1)="2"),"February","March"))</f>
        <v>February</v>
      </c>
      <c r="E381">
        <v>47</v>
      </c>
      <c r="F381" t="s">
        <v>204</v>
      </c>
      <c r="G381" t="s">
        <v>24</v>
      </c>
      <c r="H381" t="s">
        <v>57</v>
      </c>
      <c r="I381">
        <v>5</v>
      </c>
      <c r="J381" t="s">
        <v>52</v>
      </c>
      <c r="K381">
        <v>59</v>
      </c>
      <c r="L381" t="s">
        <v>37</v>
      </c>
      <c r="M381" t="s">
        <v>38</v>
      </c>
      <c r="N381" t="s">
        <v>39</v>
      </c>
      <c r="O381">
        <v>16</v>
      </c>
      <c r="P381">
        <v>144000</v>
      </c>
      <c r="Q381" t="s">
        <v>40</v>
      </c>
      <c r="R381" t="str">
        <f>IF(mtn_tbl[[#This Row],[Age]]&lt;=25,"18-25",IF(mtn_tbl[[#This Row],[Age]]&lt;=35,"26-35",IF(mtn_tbl[[#This Row],[Age]]&lt;=45,"36-45",IF(mtn_tbl[[#This Row],[Age]]&lt;=55,"46-55","56+"))))</f>
        <v>46-55</v>
      </c>
      <c r="S381">
        <v>72.25</v>
      </c>
      <c r="T3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81" t="s">
        <v>41</v>
      </c>
    </row>
    <row r="382" spans="1:22">
      <c r="A382" t="s">
        <v>704</v>
      </c>
      <c r="B382" t="s">
        <v>705</v>
      </c>
      <c r="C382" s="1" t="s">
        <v>552</v>
      </c>
      <c r="D382" t="str">
        <f>IF((LEFT(mtn_tbl[[#This Row],[Date of Purchase]],1)="1"),"January",IF((LEFT(mtn_tbl[[#This Row],[Date of Purchase]],1)="2"),"February","March"))</f>
        <v>February</v>
      </c>
      <c r="E382">
        <v>28</v>
      </c>
      <c r="F382" t="s">
        <v>331</v>
      </c>
      <c r="G382" t="s">
        <v>24</v>
      </c>
      <c r="H382" t="s">
        <v>57</v>
      </c>
      <c r="I382">
        <v>3</v>
      </c>
      <c r="J382" t="s">
        <v>36</v>
      </c>
      <c r="K382">
        <v>59</v>
      </c>
      <c r="L382" t="s">
        <v>58</v>
      </c>
      <c r="M382" t="s">
        <v>59</v>
      </c>
      <c r="N382" t="s">
        <v>60</v>
      </c>
      <c r="O382">
        <v>18</v>
      </c>
      <c r="P382">
        <v>81000</v>
      </c>
      <c r="Q382" t="s">
        <v>265</v>
      </c>
      <c r="R382" t="str">
        <f>IF(mtn_tbl[[#This Row],[Age]]&lt;=25,"18-25",IF(mtn_tbl[[#This Row],[Age]]&lt;=35,"26-35",IF(mtn_tbl[[#This Row],[Age]]&lt;=45,"36-45",IF(mtn_tbl[[#This Row],[Age]]&lt;=55,"46-55","56+"))))</f>
        <v>26-35</v>
      </c>
      <c r="S382">
        <v>3.74</v>
      </c>
      <c r="T38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82" t="s">
        <v>41</v>
      </c>
    </row>
    <row r="383" spans="1:22">
      <c r="A383" t="s">
        <v>706</v>
      </c>
      <c r="B383" t="s">
        <v>707</v>
      </c>
      <c r="C383" s="1" t="s">
        <v>552</v>
      </c>
      <c r="D383" t="str">
        <f>IF((LEFT(mtn_tbl[[#This Row],[Date of Purchase]],1)="1"),"January",IF((LEFT(mtn_tbl[[#This Row],[Date of Purchase]],1)="2"),"February","March"))</f>
        <v>February</v>
      </c>
      <c r="E383">
        <v>53</v>
      </c>
      <c r="F383" t="s">
        <v>135</v>
      </c>
      <c r="G383" t="s">
        <v>62</v>
      </c>
      <c r="H383" t="s">
        <v>25</v>
      </c>
      <c r="I383">
        <v>4</v>
      </c>
      <c r="J383" t="s">
        <v>70</v>
      </c>
      <c r="K383">
        <v>22</v>
      </c>
      <c r="L383" t="s">
        <v>235</v>
      </c>
      <c r="M383" t="s">
        <v>236</v>
      </c>
      <c r="N383" t="s">
        <v>237</v>
      </c>
      <c r="O383">
        <v>11</v>
      </c>
      <c r="P383">
        <v>71500</v>
      </c>
      <c r="Q383" t="s">
        <v>514</v>
      </c>
      <c r="R383" t="str">
        <f>IF(mtn_tbl[[#This Row],[Age]]&lt;=25,"18-25",IF(mtn_tbl[[#This Row],[Age]]&lt;=35,"26-35",IF(mtn_tbl[[#This Row],[Age]]&lt;=45,"36-45",IF(mtn_tbl[[#This Row],[Age]]&lt;=55,"46-55","56+"))))</f>
        <v>46-55</v>
      </c>
      <c r="S383">
        <v>131.09</v>
      </c>
      <c r="T38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3" t="s">
        <v>41</v>
      </c>
    </row>
    <row r="384" spans="1:22">
      <c r="A384" t="s">
        <v>708</v>
      </c>
      <c r="B384" t="s">
        <v>709</v>
      </c>
      <c r="C384" s="1" t="s">
        <v>552</v>
      </c>
      <c r="D384" t="str">
        <f>IF((LEFT(mtn_tbl[[#This Row],[Date of Purchase]],1)="1"),"January",IF((LEFT(mtn_tbl[[#This Row],[Date of Purchase]],1)="2"),"February","March"))</f>
        <v>February</v>
      </c>
      <c r="E384">
        <v>45</v>
      </c>
      <c r="F384" t="s">
        <v>78</v>
      </c>
      <c r="G384" t="s">
        <v>62</v>
      </c>
      <c r="H384" t="s">
        <v>25</v>
      </c>
      <c r="I384">
        <v>5</v>
      </c>
      <c r="J384" t="s">
        <v>52</v>
      </c>
      <c r="K384">
        <v>1</v>
      </c>
      <c r="L384" t="s">
        <v>115</v>
      </c>
      <c r="M384" t="s">
        <v>116</v>
      </c>
      <c r="N384" t="s">
        <v>117</v>
      </c>
      <c r="O384">
        <v>18</v>
      </c>
      <c r="P384">
        <v>99000</v>
      </c>
      <c r="Q384" t="s">
        <v>131</v>
      </c>
      <c r="R384" t="str">
        <f>IF(mtn_tbl[[#This Row],[Age]]&lt;=25,"18-25",IF(mtn_tbl[[#This Row],[Age]]&lt;=35,"26-35",IF(mtn_tbl[[#This Row],[Age]]&lt;=45,"36-45",IF(mtn_tbl[[#This Row],[Age]]&lt;=55,"46-55","56+"))))</f>
        <v>36-45</v>
      </c>
      <c r="S384">
        <v>3.64</v>
      </c>
      <c r="T38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84" t="s">
        <v>41</v>
      </c>
    </row>
    <row r="385" spans="1:22">
      <c r="A385" t="s">
        <v>710</v>
      </c>
      <c r="B385" t="s">
        <v>711</v>
      </c>
      <c r="C385" s="1" t="s">
        <v>552</v>
      </c>
      <c r="D385" t="str">
        <f>IF((LEFT(mtn_tbl[[#This Row],[Date of Purchase]],1)="1"),"January",IF((LEFT(mtn_tbl[[#This Row],[Date of Purchase]],1)="2"),"February","March"))</f>
        <v>February</v>
      </c>
      <c r="E385">
        <v>48</v>
      </c>
      <c r="F385" t="s">
        <v>195</v>
      </c>
      <c r="G385" t="s">
        <v>62</v>
      </c>
      <c r="H385" t="s">
        <v>57</v>
      </c>
      <c r="I385">
        <v>1</v>
      </c>
      <c r="J385" t="s">
        <v>164</v>
      </c>
      <c r="K385">
        <v>51</v>
      </c>
      <c r="L385" t="s">
        <v>92</v>
      </c>
      <c r="M385" t="s">
        <v>93</v>
      </c>
      <c r="N385" t="s">
        <v>94</v>
      </c>
      <c r="O385">
        <v>8</v>
      </c>
      <c r="P385">
        <v>2800</v>
      </c>
      <c r="Q385" t="s">
        <v>95</v>
      </c>
      <c r="R385" t="str">
        <f>IF(mtn_tbl[[#This Row],[Age]]&lt;=25,"18-25",IF(mtn_tbl[[#This Row],[Age]]&lt;=35,"26-35",IF(mtn_tbl[[#This Row],[Age]]&lt;=45,"36-45",IF(mtn_tbl[[#This Row],[Age]]&lt;=55,"46-55","56+"))))</f>
        <v>46-55</v>
      </c>
      <c r="S385">
        <v>198.05</v>
      </c>
      <c r="T38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85" t="s">
        <v>41</v>
      </c>
    </row>
    <row r="386" spans="1:22">
      <c r="A386" t="s">
        <v>710</v>
      </c>
      <c r="B386" t="s">
        <v>711</v>
      </c>
      <c r="C386" s="1" t="s">
        <v>552</v>
      </c>
      <c r="D386" t="str">
        <f>IF((LEFT(mtn_tbl[[#This Row],[Date of Purchase]],1)="1"),"January",IF((LEFT(mtn_tbl[[#This Row],[Date of Purchase]],1)="2"),"February","March"))</f>
        <v>February</v>
      </c>
      <c r="E386">
        <v>48</v>
      </c>
      <c r="F386" t="s">
        <v>195</v>
      </c>
      <c r="G386" t="s">
        <v>84</v>
      </c>
      <c r="H386" t="s">
        <v>57</v>
      </c>
      <c r="I386">
        <v>1</v>
      </c>
      <c r="J386" t="s">
        <v>164</v>
      </c>
      <c r="K386">
        <v>51</v>
      </c>
      <c r="L386" t="s">
        <v>165</v>
      </c>
      <c r="M386" t="s">
        <v>166</v>
      </c>
      <c r="N386" t="s">
        <v>167</v>
      </c>
      <c r="O386">
        <v>3</v>
      </c>
      <c r="P386">
        <v>72000</v>
      </c>
      <c r="Q386" t="s">
        <v>132</v>
      </c>
      <c r="R386" t="str">
        <f>IF(mtn_tbl[[#This Row],[Age]]&lt;=25,"18-25",IF(mtn_tbl[[#This Row],[Age]]&lt;=35,"26-35",IF(mtn_tbl[[#This Row],[Age]]&lt;=45,"36-45",IF(mtn_tbl[[#This Row],[Age]]&lt;=55,"46-55","56+"))))</f>
        <v>46-55</v>
      </c>
      <c r="S386">
        <v>136.97</v>
      </c>
      <c r="T3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6" t="s">
        <v>41</v>
      </c>
    </row>
    <row r="387" spans="1:22">
      <c r="A387" t="s">
        <v>712</v>
      </c>
      <c r="B387" t="s">
        <v>713</v>
      </c>
      <c r="C387" s="1" t="s">
        <v>552</v>
      </c>
      <c r="D387" t="str">
        <f>IF((LEFT(mtn_tbl[[#This Row],[Date of Purchase]],1)="1"),"January",IF((LEFT(mtn_tbl[[#This Row],[Date of Purchase]],1)="2"),"February","March"))</f>
        <v>February</v>
      </c>
      <c r="E387">
        <v>27</v>
      </c>
      <c r="F387" t="s">
        <v>56</v>
      </c>
      <c r="G387" t="s">
        <v>62</v>
      </c>
      <c r="H387" t="s">
        <v>57</v>
      </c>
      <c r="I387">
        <v>1</v>
      </c>
      <c r="J387" t="s">
        <v>164</v>
      </c>
      <c r="K387">
        <v>25</v>
      </c>
      <c r="L387" t="s">
        <v>27</v>
      </c>
      <c r="M387" t="s">
        <v>28</v>
      </c>
      <c r="N387" t="s">
        <v>29</v>
      </c>
      <c r="O387">
        <v>11</v>
      </c>
      <c r="P387">
        <v>385000</v>
      </c>
      <c r="Q387" t="s">
        <v>394</v>
      </c>
      <c r="R387" t="str">
        <f>IF(mtn_tbl[[#This Row],[Age]]&lt;=25,"18-25",IF(mtn_tbl[[#This Row],[Age]]&lt;=35,"26-35",IF(mtn_tbl[[#This Row],[Age]]&lt;=45,"36-45",IF(mtn_tbl[[#This Row],[Age]]&lt;=55,"46-55","56+"))))</f>
        <v>26-35</v>
      </c>
      <c r="S387">
        <v>129.16</v>
      </c>
      <c r="T3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7" t="s">
        <v>41</v>
      </c>
    </row>
    <row r="388" spans="1:22">
      <c r="A388" t="s">
        <v>712</v>
      </c>
      <c r="B388" t="s">
        <v>713</v>
      </c>
      <c r="C388" s="1" t="s">
        <v>552</v>
      </c>
      <c r="D388" t="str">
        <f>IF((LEFT(mtn_tbl[[#This Row],[Date of Purchase]],1)="1"),"January",IF((LEFT(mtn_tbl[[#This Row],[Date of Purchase]],1)="2"),"February","March"))</f>
        <v>February</v>
      </c>
      <c r="E388">
        <v>27</v>
      </c>
      <c r="F388" t="s">
        <v>56</v>
      </c>
      <c r="G388" t="s">
        <v>44</v>
      </c>
      <c r="H388" t="s">
        <v>57</v>
      </c>
      <c r="I388">
        <v>1</v>
      </c>
      <c r="J388" t="s">
        <v>164</v>
      </c>
      <c r="K388">
        <v>25</v>
      </c>
      <c r="L388" t="s">
        <v>165</v>
      </c>
      <c r="M388" t="s">
        <v>166</v>
      </c>
      <c r="N388" t="s">
        <v>167</v>
      </c>
      <c r="O388">
        <v>4</v>
      </c>
      <c r="P388">
        <v>96000</v>
      </c>
      <c r="Q388" t="s">
        <v>524</v>
      </c>
      <c r="R388" t="str">
        <f>IF(mtn_tbl[[#This Row],[Age]]&lt;=25,"18-25",IF(mtn_tbl[[#This Row],[Age]]&lt;=35,"26-35",IF(mtn_tbl[[#This Row],[Age]]&lt;=45,"36-45",IF(mtn_tbl[[#This Row],[Age]]&lt;=55,"46-55","56+"))))</f>
        <v>26-35</v>
      </c>
      <c r="S388">
        <v>195.48</v>
      </c>
      <c r="T3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88" t="s">
        <v>41</v>
      </c>
    </row>
    <row r="389" spans="1:22">
      <c r="A389" t="s">
        <v>712</v>
      </c>
      <c r="B389" t="s">
        <v>713</v>
      </c>
      <c r="C389" s="1" t="s">
        <v>552</v>
      </c>
      <c r="D389" t="str">
        <f>IF((LEFT(mtn_tbl[[#This Row],[Date of Purchase]],1)="1"),"January",IF((LEFT(mtn_tbl[[#This Row],[Date of Purchase]],1)="2"),"February","March"))</f>
        <v>February</v>
      </c>
      <c r="E389">
        <v>27</v>
      </c>
      <c r="F389" t="s">
        <v>56</v>
      </c>
      <c r="G389" t="s">
        <v>62</v>
      </c>
      <c r="H389" t="s">
        <v>57</v>
      </c>
      <c r="I389">
        <v>1</v>
      </c>
      <c r="J389" t="s">
        <v>164</v>
      </c>
      <c r="K389">
        <v>25</v>
      </c>
      <c r="L389" t="s">
        <v>235</v>
      </c>
      <c r="M389" t="s">
        <v>236</v>
      </c>
      <c r="N389" t="s">
        <v>237</v>
      </c>
      <c r="O389">
        <v>8</v>
      </c>
      <c r="P389">
        <v>52000</v>
      </c>
      <c r="Q389" t="s">
        <v>714</v>
      </c>
      <c r="R389" t="str">
        <f>IF(mtn_tbl[[#This Row],[Age]]&lt;=25,"18-25",IF(mtn_tbl[[#This Row],[Age]]&lt;=35,"26-35",IF(mtn_tbl[[#This Row],[Age]]&lt;=45,"36-45",IF(mtn_tbl[[#This Row],[Age]]&lt;=55,"46-55","56+"))))</f>
        <v>26-35</v>
      </c>
      <c r="S389">
        <v>183.87</v>
      </c>
      <c r="T38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89" t="s">
        <v>41</v>
      </c>
    </row>
    <row r="390" spans="1:22">
      <c r="A390" t="s">
        <v>715</v>
      </c>
      <c r="B390" t="s">
        <v>716</v>
      </c>
      <c r="C390" s="1" t="s">
        <v>552</v>
      </c>
      <c r="D390" t="str">
        <f>IF((LEFT(mtn_tbl[[#This Row],[Date of Purchase]],1)="1"),"January",IF((LEFT(mtn_tbl[[#This Row],[Date of Purchase]],1)="2"),"February","March"))</f>
        <v>February</v>
      </c>
      <c r="E390">
        <v>65</v>
      </c>
      <c r="F390" t="s">
        <v>411</v>
      </c>
      <c r="G390" t="s">
        <v>44</v>
      </c>
      <c r="H390" t="s">
        <v>57</v>
      </c>
      <c r="I390">
        <v>1</v>
      </c>
      <c r="J390" t="s">
        <v>164</v>
      </c>
      <c r="K390">
        <v>25</v>
      </c>
      <c r="L390" t="s">
        <v>119</v>
      </c>
      <c r="M390" t="s">
        <v>120</v>
      </c>
      <c r="N390" t="s">
        <v>121</v>
      </c>
      <c r="O390">
        <v>3</v>
      </c>
      <c r="P390">
        <v>43500</v>
      </c>
      <c r="Q390" t="s">
        <v>391</v>
      </c>
      <c r="R390" t="str">
        <f>IF(mtn_tbl[[#This Row],[Age]]&lt;=25,"18-25",IF(mtn_tbl[[#This Row],[Age]]&lt;=35,"26-35",IF(mtn_tbl[[#This Row],[Age]]&lt;=45,"36-45",IF(mtn_tbl[[#This Row],[Age]]&lt;=55,"46-55","56+"))))</f>
        <v>56+</v>
      </c>
      <c r="S390">
        <v>46.81</v>
      </c>
      <c r="T39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0" t="s">
        <v>41</v>
      </c>
    </row>
    <row r="391" spans="1:22">
      <c r="A391" t="s">
        <v>715</v>
      </c>
      <c r="B391" t="s">
        <v>716</v>
      </c>
      <c r="C391" s="1" t="s">
        <v>552</v>
      </c>
      <c r="D391" t="str">
        <f>IF((LEFT(mtn_tbl[[#This Row],[Date of Purchase]],1)="1"),"January",IF((LEFT(mtn_tbl[[#This Row],[Date of Purchase]],1)="2"),"February","March"))</f>
        <v>February</v>
      </c>
      <c r="E391">
        <v>65</v>
      </c>
      <c r="F391" t="s">
        <v>411</v>
      </c>
      <c r="G391" t="s">
        <v>62</v>
      </c>
      <c r="H391" t="s">
        <v>57</v>
      </c>
      <c r="I391">
        <v>1</v>
      </c>
      <c r="J391" t="s">
        <v>164</v>
      </c>
      <c r="K391">
        <v>25</v>
      </c>
      <c r="L391" t="s">
        <v>188</v>
      </c>
      <c r="M391" t="s">
        <v>189</v>
      </c>
      <c r="N391" t="s">
        <v>190</v>
      </c>
      <c r="O391">
        <v>20</v>
      </c>
      <c r="P391">
        <v>70000</v>
      </c>
      <c r="Q391" t="s">
        <v>366</v>
      </c>
      <c r="R391" t="str">
        <f>IF(mtn_tbl[[#This Row],[Age]]&lt;=25,"18-25",IF(mtn_tbl[[#This Row],[Age]]&lt;=35,"26-35",IF(mtn_tbl[[#This Row],[Age]]&lt;=45,"36-45",IF(mtn_tbl[[#This Row],[Age]]&lt;=55,"46-55","56+"))))</f>
        <v>56+</v>
      </c>
      <c r="S391">
        <v>121.23</v>
      </c>
      <c r="T3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91" t="s">
        <v>41</v>
      </c>
    </row>
    <row r="392" spans="1:22">
      <c r="A392" t="s">
        <v>717</v>
      </c>
      <c r="B392" t="s">
        <v>718</v>
      </c>
      <c r="C392" s="1" t="s">
        <v>552</v>
      </c>
      <c r="D392" t="str">
        <f>IF((LEFT(mtn_tbl[[#This Row],[Date of Purchase]],1)="1"),"January",IF((LEFT(mtn_tbl[[#This Row],[Date of Purchase]],1)="2"),"February","March"))</f>
        <v>February</v>
      </c>
      <c r="E392">
        <v>57</v>
      </c>
      <c r="F392" t="s">
        <v>125</v>
      </c>
      <c r="G392" t="s">
        <v>62</v>
      </c>
      <c r="H392" t="s">
        <v>57</v>
      </c>
      <c r="I392">
        <v>4</v>
      </c>
      <c r="J392" t="s">
        <v>70</v>
      </c>
      <c r="K392">
        <v>51</v>
      </c>
      <c r="L392" t="s">
        <v>341</v>
      </c>
      <c r="M392" t="s">
        <v>342</v>
      </c>
      <c r="N392" t="s">
        <v>343</v>
      </c>
      <c r="O392">
        <v>20</v>
      </c>
      <c r="P392">
        <v>150000</v>
      </c>
      <c r="Q392" t="s">
        <v>693</v>
      </c>
      <c r="R392" t="str">
        <f>IF(mtn_tbl[[#This Row],[Age]]&lt;=25,"18-25",IF(mtn_tbl[[#This Row],[Age]]&lt;=35,"26-35",IF(mtn_tbl[[#This Row],[Age]]&lt;=45,"36-45",IF(mtn_tbl[[#This Row],[Age]]&lt;=55,"46-55","56+"))))</f>
        <v>56+</v>
      </c>
      <c r="S392">
        <v>17.600000000000001</v>
      </c>
      <c r="T3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2" t="s">
        <v>31</v>
      </c>
      <c r="V392" t="s">
        <v>32</v>
      </c>
    </row>
    <row r="393" spans="1:22">
      <c r="A393" t="s">
        <v>717</v>
      </c>
      <c r="B393" t="s">
        <v>718</v>
      </c>
      <c r="C393" s="1" t="s">
        <v>552</v>
      </c>
      <c r="D393" t="str">
        <f>IF((LEFT(mtn_tbl[[#This Row],[Date of Purchase]],1)="1"),"January",IF((LEFT(mtn_tbl[[#This Row],[Date of Purchase]],1)="2"),"February","March"))</f>
        <v>February</v>
      </c>
      <c r="E393">
        <v>57</v>
      </c>
      <c r="F393" t="s">
        <v>125</v>
      </c>
      <c r="G393" t="s">
        <v>44</v>
      </c>
      <c r="H393" t="s">
        <v>57</v>
      </c>
      <c r="I393">
        <v>4</v>
      </c>
      <c r="J393" t="s">
        <v>70</v>
      </c>
      <c r="K393">
        <v>51</v>
      </c>
      <c r="L393" t="s">
        <v>45</v>
      </c>
      <c r="M393" t="s">
        <v>46</v>
      </c>
      <c r="N393" t="s">
        <v>47</v>
      </c>
      <c r="O393">
        <v>3</v>
      </c>
      <c r="P393">
        <v>90000</v>
      </c>
      <c r="Q393" t="s">
        <v>160</v>
      </c>
      <c r="R393" t="str">
        <f>IF(mtn_tbl[[#This Row],[Age]]&lt;=25,"18-25",IF(mtn_tbl[[#This Row],[Age]]&lt;=35,"26-35",IF(mtn_tbl[[#This Row],[Age]]&lt;=45,"36-45",IF(mtn_tbl[[#This Row],[Age]]&lt;=55,"46-55","56+"))))</f>
        <v>56+</v>
      </c>
      <c r="S393">
        <v>159.71</v>
      </c>
      <c r="T3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93" t="s">
        <v>31</v>
      </c>
      <c r="V393" t="s">
        <v>32</v>
      </c>
    </row>
    <row r="394" spans="1:22">
      <c r="A394" t="s">
        <v>719</v>
      </c>
      <c r="B394" t="s">
        <v>720</v>
      </c>
      <c r="C394" s="1" t="s">
        <v>552</v>
      </c>
      <c r="D394" t="str">
        <f>IF((LEFT(mtn_tbl[[#This Row],[Date of Purchase]],1)="1"),"January",IF((LEFT(mtn_tbl[[#This Row],[Date of Purchase]],1)="2"),"February","March"))</f>
        <v>February</v>
      </c>
      <c r="E394">
        <v>50</v>
      </c>
      <c r="F394" t="s">
        <v>135</v>
      </c>
      <c r="G394" t="s">
        <v>44</v>
      </c>
      <c r="H394" t="s">
        <v>57</v>
      </c>
      <c r="I394">
        <v>4</v>
      </c>
      <c r="J394" t="s">
        <v>70</v>
      </c>
      <c r="K394">
        <v>46</v>
      </c>
      <c r="L394" t="s">
        <v>100</v>
      </c>
      <c r="M394" t="s">
        <v>38</v>
      </c>
      <c r="N394" t="s">
        <v>39</v>
      </c>
      <c r="O394">
        <v>15</v>
      </c>
      <c r="P394">
        <v>135000</v>
      </c>
      <c r="Q394" t="s">
        <v>252</v>
      </c>
      <c r="R394" t="str">
        <f>IF(mtn_tbl[[#This Row],[Age]]&lt;=25,"18-25",IF(mtn_tbl[[#This Row],[Age]]&lt;=35,"26-35",IF(mtn_tbl[[#This Row],[Age]]&lt;=45,"36-45",IF(mtn_tbl[[#This Row],[Age]]&lt;=55,"46-55","56+"))))</f>
        <v>46-55</v>
      </c>
      <c r="S394">
        <v>188.62</v>
      </c>
      <c r="T3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94" t="s">
        <v>41</v>
      </c>
    </row>
    <row r="395" spans="1:22">
      <c r="A395" t="s">
        <v>721</v>
      </c>
      <c r="B395" t="s">
        <v>722</v>
      </c>
      <c r="C395" s="1" t="s">
        <v>552</v>
      </c>
      <c r="D395" t="str">
        <f>IF((LEFT(mtn_tbl[[#This Row],[Date of Purchase]],1)="1"),"January",IF((LEFT(mtn_tbl[[#This Row],[Date of Purchase]],1)="2"),"February","March"))</f>
        <v>February</v>
      </c>
      <c r="E395">
        <v>50</v>
      </c>
      <c r="F395" t="s">
        <v>446</v>
      </c>
      <c r="G395" t="s">
        <v>62</v>
      </c>
      <c r="H395" t="s">
        <v>25</v>
      </c>
      <c r="I395">
        <v>4</v>
      </c>
      <c r="J395" t="s">
        <v>70</v>
      </c>
      <c r="K395">
        <v>6</v>
      </c>
      <c r="L395" t="s">
        <v>63</v>
      </c>
      <c r="M395" t="s">
        <v>64</v>
      </c>
      <c r="N395" t="s">
        <v>65</v>
      </c>
      <c r="O395">
        <v>3</v>
      </c>
      <c r="P395">
        <v>3000</v>
      </c>
      <c r="Q395" t="s">
        <v>293</v>
      </c>
      <c r="R395" t="str">
        <f>IF(mtn_tbl[[#This Row],[Age]]&lt;=25,"18-25",IF(mtn_tbl[[#This Row],[Age]]&lt;=35,"26-35",IF(mtn_tbl[[#This Row],[Age]]&lt;=45,"36-45",IF(mtn_tbl[[#This Row],[Age]]&lt;=55,"46-55","56+"))))</f>
        <v>46-55</v>
      </c>
      <c r="S395">
        <v>71.11</v>
      </c>
      <c r="T39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95" t="s">
        <v>41</v>
      </c>
    </row>
    <row r="396" spans="1:22">
      <c r="A396" t="s">
        <v>721</v>
      </c>
      <c r="B396" t="s">
        <v>722</v>
      </c>
      <c r="C396" s="1" t="s">
        <v>552</v>
      </c>
      <c r="D396" t="str">
        <f>IF((LEFT(mtn_tbl[[#This Row],[Date of Purchase]],1)="1"),"January",IF((LEFT(mtn_tbl[[#This Row],[Date of Purchase]],1)="2"),"February","March"))</f>
        <v>February</v>
      </c>
      <c r="E396">
        <v>50</v>
      </c>
      <c r="F396" t="s">
        <v>446</v>
      </c>
      <c r="G396" t="s">
        <v>44</v>
      </c>
      <c r="H396" t="s">
        <v>25</v>
      </c>
      <c r="I396">
        <v>4</v>
      </c>
      <c r="J396" t="s">
        <v>70</v>
      </c>
      <c r="K396">
        <v>6</v>
      </c>
      <c r="L396" t="s">
        <v>165</v>
      </c>
      <c r="M396" t="s">
        <v>166</v>
      </c>
      <c r="N396" t="s">
        <v>167</v>
      </c>
      <c r="O396">
        <v>11</v>
      </c>
      <c r="P396">
        <v>264000</v>
      </c>
      <c r="Q396" t="s">
        <v>380</v>
      </c>
      <c r="R396" t="str">
        <f>IF(mtn_tbl[[#This Row],[Age]]&lt;=25,"18-25",IF(mtn_tbl[[#This Row],[Age]]&lt;=35,"26-35",IF(mtn_tbl[[#This Row],[Age]]&lt;=45,"36-45",IF(mtn_tbl[[#This Row],[Age]]&lt;=55,"46-55","56+"))))</f>
        <v>46-55</v>
      </c>
      <c r="S396">
        <v>119.81</v>
      </c>
      <c r="T39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96" t="s">
        <v>41</v>
      </c>
    </row>
    <row r="397" spans="1:22">
      <c r="A397" t="s">
        <v>721</v>
      </c>
      <c r="B397" t="s">
        <v>722</v>
      </c>
      <c r="C397" s="1" t="s">
        <v>552</v>
      </c>
      <c r="D397" t="str">
        <f>IF((LEFT(mtn_tbl[[#This Row],[Date of Purchase]],1)="1"),"January",IF((LEFT(mtn_tbl[[#This Row],[Date of Purchase]],1)="2"),"February","March"))</f>
        <v>February</v>
      </c>
      <c r="E397">
        <v>50</v>
      </c>
      <c r="F397" t="s">
        <v>446</v>
      </c>
      <c r="G397" t="s">
        <v>84</v>
      </c>
      <c r="H397" t="s">
        <v>25</v>
      </c>
      <c r="I397">
        <v>4</v>
      </c>
      <c r="J397" t="s">
        <v>70</v>
      </c>
      <c r="K397">
        <v>6</v>
      </c>
      <c r="L397" t="s">
        <v>171</v>
      </c>
      <c r="M397" t="s">
        <v>172</v>
      </c>
      <c r="N397" t="s">
        <v>173</v>
      </c>
      <c r="O397">
        <v>14</v>
      </c>
      <c r="P397">
        <v>1050000</v>
      </c>
      <c r="Q397" t="s">
        <v>221</v>
      </c>
      <c r="R397" t="str">
        <f>IF(mtn_tbl[[#This Row],[Age]]&lt;=25,"18-25",IF(mtn_tbl[[#This Row],[Age]]&lt;=35,"26-35",IF(mtn_tbl[[#This Row],[Age]]&lt;=45,"36-45",IF(mtn_tbl[[#This Row],[Age]]&lt;=55,"46-55","56+"))))</f>
        <v>46-55</v>
      </c>
      <c r="S397">
        <v>2.96</v>
      </c>
      <c r="T39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7" t="s">
        <v>41</v>
      </c>
    </row>
    <row r="398" spans="1:22">
      <c r="A398" t="s">
        <v>723</v>
      </c>
      <c r="B398" t="s">
        <v>724</v>
      </c>
      <c r="C398" s="1" t="s">
        <v>552</v>
      </c>
      <c r="D398" t="str">
        <f>IF((LEFT(mtn_tbl[[#This Row],[Date of Purchase]],1)="1"),"January",IF((LEFT(mtn_tbl[[#This Row],[Date of Purchase]],1)="2"),"February","March"))</f>
        <v>February</v>
      </c>
      <c r="E398">
        <v>26</v>
      </c>
      <c r="F398" t="s">
        <v>234</v>
      </c>
      <c r="G398" t="s">
        <v>62</v>
      </c>
      <c r="H398" t="s">
        <v>25</v>
      </c>
      <c r="I398">
        <v>2</v>
      </c>
      <c r="J398" t="s">
        <v>26</v>
      </c>
      <c r="K398">
        <v>44</v>
      </c>
      <c r="L398" t="s">
        <v>63</v>
      </c>
      <c r="M398" t="s">
        <v>64</v>
      </c>
      <c r="N398" t="s">
        <v>65</v>
      </c>
      <c r="O398">
        <v>9</v>
      </c>
      <c r="P398">
        <v>9000</v>
      </c>
      <c r="Q398" t="s">
        <v>357</v>
      </c>
      <c r="R398" t="str">
        <f>IF(mtn_tbl[[#This Row],[Age]]&lt;=25,"18-25",IF(mtn_tbl[[#This Row],[Age]]&lt;=35,"26-35",IF(mtn_tbl[[#This Row],[Age]]&lt;=45,"36-45",IF(mtn_tbl[[#This Row],[Age]]&lt;=55,"46-55","56+"))))</f>
        <v>26-35</v>
      </c>
      <c r="S398">
        <v>33.86</v>
      </c>
      <c r="T3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8" t="s">
        <v>31</v>
      </c>
      <c r="V398" t="s">
        <v>290</v>
      </c>
    </row>
    <row r="399" spans="1:22">
      <c r="A399" t="s">
        <v>723</v>
      </c>
      <c r="B399" t="s">
        <v>724</v>
      </c>
      <c r="C399" s="1" t="s">
        <v>552</v>
      </c>
      <c r="D399" t="str">
        <f>IF((LEFT(mtn_tbl[[#This Row],[Date of Purchase]],1)="1"),"January",IF((LEFT(mtn_tbl[[#This Row],[Date of Purchase]],1)="2"),"February","March"))</f>
        <v>February</v>
      </c>
      <c r="E399">
        <v>26</v>
      </c>
      <c r="F399" t="s">
        <v>234</v>
      </c>
      <c r="G399" t="s">
        <v>44</v>
      </c>
      <c r="H399" t="s">
        <v>25</v>
      </c>
      <c r="I399">
        <v>2</v>
      </c>
      <c r="J399" t="s">
        <v>26</v>
      </c>
      <c r="K399">
        <v>44</v>
      </c>
      <c r="L399" t="s">
        <v>119</v>
      </c>
      <c r="M399" t="s">
        <v>120</v>
      </c>
      <c r="N399" t="s">
        <v>121</v>
      </c>
      <c r="O399">
        <v>3</v>
      </c>
      <c r="P399">
        <v>43500</v>
      </c>
      <c r="Q399" t="s">
        <v>391</v>
      </c>
      <c r="R399" t="str">
        <f>IF(mtn_tbl[[#This Row],[Age]]&lt;=25,"18-25",IF(mtn_tbl[[#This Row],[Age]]&lt;=35,"26-35",IF(mtn_tbl[[#This Row],[Age]]&lt;=45,"36-45",IF(mtn_tbl[[#This Row],[Age]]&lt;=55,"46-55","56+"))))</f>
        <v>26-35</v>
      </c>
      <c r="S399">
        <v>60.3</v>
      </c>
      <c r="T3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99" t="s">
        <v>31</v>
      </c>
      <c r="V399" t="s">
        <v>290</v>
      </c>
    </row>
    <row r="400" spans="1:22">
      <c r="A400" t="s">
        <v>725</v>
      </c>
      <c r="B400" t="s">
        <v>726</v>
      </c>
      <c r="C400" s="1" t="s">
        <v>552</v>
      </c>
      <c r="D400" t="str">
        <f>IF((LEFT(mtn_tbl[[#This Row],[Date of Purchase]],1)="1"),"January",IF((LEFT(mtn_tbl[[#This Row],[Date of Purchase]],1)="2"),"February","March"))</f>
        <v>February</v>
      </c>
      <c r="E400">
        <v>48</v>
      </c>
      <c r="F400" t="s">
        <v>234</v>
      </c>
      <c r="G400" t="s">
        <v>62</v>
      </c>
      <c r="H400" t="s">
        <v>57</v>
      </c>
      <c r="I400">
        <v>4</v>
      </c>
      <c r="J400" t="s">
        <v>70</v>
      </c>
      <c r="K400">
        <v>39</v>
      </c>
      <c r="L400" t="s">
        <v>188</v>
      </c>
      <c r="M400" t="s">
        <v>189</v>
      </c>
      <c r="N400" t="s">
        <v>190</v>
      </c>
      <c r="O400">
        <v>13</v>
      </c>
      <c r="P400">
        <v>45500</v>
      </c>
      <c r="Q400" t="s">
        <v>576</v>
      </c>
      <c r="R400" t="str">
        <f>IF(mtn_tbl[[#This Row],[Age]]&lt;=25,"18-25",IF(mtn_tbl[[#This Row],[Age]]&lt;=35,"26-35",IF(mtn_tbl[[#This Row],[Age]]&lt;=45,"36-45",IF(mtn_tbl[[#This Row],[Age]]&lt;=55,"46-55","56+"))))</f>
        <v>46-55</v>
      </c>
      <c r="S400">
        <v>168.4</v>
      </c>
      <c r="T40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0" t="s">
        <v>31</v>
      </c>
      <c r="V400" t="s">
        <v>290</v>
      </c>
    </row>
    <row r="401" spans="1:22">
      <c r="A401" t="s">
        <v>727</v>
      </c>
      <c r="B401" t="s">
        <v>728</v>
      </c>
      <c r="C401" s="1" t="s">
        <v>552</v>
      </c>
      <c r="D401" t="str">
        <f>IF((LEFT(mtn_tbl[[#This Row],[Date of Purchase]],1)="1"),"January",IF((LEFT(mtn_tbl[[#This Row],[Date of Purchase]],1)="2"),"February","March"))</f>
        <v>February</v>
      </c>
      <c r="E401">
        <v>72</v>
      </c>
      <c r="F401" t="s">
        <v>634</v>
      </c>
      <c r="G401" t="s">
        <v>24</v>
      </c>
      <c r="H401" t="s">
        <v>57</v>
      </c>
      <c r="I401">
        <v>3</v>
      </c>
      <c r="J401" t="s">
        <v>36</v>
      </c>
      <c r="K401">
        <v>53</v>
      </c>
      <c r="L401" t="s">
        <v>58</v>
      </c>
      <c r="M401" t="s">
        <v>59</v>
      </c>
      <c r="N401" t="s">
        <v>60</v>
      </c>
      <c r="O401">
        <v>11</v>
      </c>
      <c r="P401">
        <v>49500</v>
      </c>
      <c r="Q401" t="s">
        <v>729</v>
      </c>
      <c r="R401" t="str">
        <f>IF(mtn_tbl[[#This Row],[Age]]&lt;=25,"18-25",IF(mtn_tbl[[#This Row],[Age]]&lt;=35,"26-35",IF(mtn_tbl[[#This Row],[Age]]&lt;=45,"36-45",IF(mtn_tbl[[#This Row],[Age]]&lt;=55,"46-55","56+"))))</f>
        <v>56+</v>
      </c>
      <c r="S401">
        <v>192.93</v>
      </c>
      <c r="T4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1" t="s">
        <v>41</v>
      </c>
    </row>
    <row r="402" spans="1:22">
      <c r="A402" t="s">
        <v>727</v>
      </c>
      <c r="B402" t="s">
        <v>728</v>
      </c>
      <c r="C402" s="1" t="s">
        <v>552</v>
      </c>
      <c r="D402" t="str">
        <f>IF((LEFT(mtn_tbl[[#This Row],[Date of Purchase]],1)="1"),"January",IF((LEFT(mtn_tbl[[#This Row],[Date of Purchase]],1)="2"),"February","March"))</f>
        <v>February</v>
      </c>
      <c r="E402">
        <v>72</v>
      </c>
      <c r="F402" t="s">
        <v>634</v>
      </c>
      <c r="G402" t="s">
        <v>62</v>
      </c>
      <c r="H402" t="s">
        <v>57</v>
      </c>
      <c r="I402">
        <v>3</v>
      </c>
      <c r="J402" t="s">
        <v>36</v>
      </c>
      <c r="K402">
        <v>53</v>
      </c>
      <c r="L402" t="s">
        <v>156</v>
      </c>
      <c r="M402" t="s">
        <v>157</v>
      </c>
      <c r="N402" t="s">
        <v>158</v>
      </c>
      <c r="O402">
        <v>16</v>
      </c>
      <c r="P402">
        <v>8000</v>
      </c>
      <c r="Q402" t="s">
        <v>181</v>
      </c>
      <c r="R402" t="str">
        <f>IF(mtn_tbl[[#This Row],[Age]]&lt;=25,"18-25",IF(mtn_tbl[[#This Row],[Age]]&lt;=35,"26-35",IF(mtn_tbl[[#This Row],[Age]]&lt;=45,"36-45",IF(mtn_tbl[[#This Row],[Age]]&lt;=55,"46-55","56+"))))</f>
        <v>56+</v>
      </c>
      <c r="S402">
        <v>147.11000000000001</v>
      </c>
      <c r="T40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02" t="s">
        <v>41</v>
      </c>
    </row>
    <row r="403" spans="1:22">
      <c r="A403" t="s">
        <v>727</v>
      </c>
      <c r="B403" t="s">
        <v>728</v>
      </c>
      <c r="C403" s="1" t="s">
        <v>552</v>
      </c>
      <c r="D403" t="str">
        <f>IF((LEFT(mtn_tbl[[#This Row],[Date of Purchase]],1)="1"),"January",IF((LEFT(mtn_tbl[[#This Row],[Date of Purchase]],1)="2"),"February","March"))</f>
        <v>February</v>
      </c>
      <c r="E403">
        <v>72</v>
      </c>
      <c r="F403" t="s">
        <v>634</v>
      </c>
      <c r="G403" t="s">
        <v>84</v>
      </c>
      <c r="H403" t="s">
        <v>57</v>
      </c>
      <c r="I403">
        <v>3</v>
      </c>
      <c r="J403" t="s">
        <v>36</v>
      </c>
      <c r="K403">
        <v>53</v>
      </c>
      <c r="L403" t="s">
        <v>119</v>
      </c>
      <c r="M403" t="s">
        <v>120</v>
      </c>
      <c r="N403" t="s">
        <v>121</v>
      </c>
      <c r="O403">
        <v>9</v>
      </c>
      <c r="P403">
        <v>130500</v>
      </c>
      <c r="Q403" t="s">
        <v>247</v>
      </c>
      <c r="R403" t="str">
        <f>IF(mtn_tbl[[#This Row],[Age]]&lt;=25,"18-25",IF(mtn_tbl[[#This Row],[Age]]&lt;=35,"26-35",IF(mtn_tbl[[#This Row],[Age]]&lt;=45,"36-45",IF(mtn_tbl[[#This Row],[Age]]&lt;=55,"46-55","56+"))))</f>
        <v>56+</v>
      </c>
      <c r="S403">
        <v>65.510000000000005</v>
      </c>
      <c r="T40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03" t="s">
        <v>41</v>
      </c>
    </row>
    <row r="404" spans="1:22">
      <c r="A404" t="s">
        <v>730</v>
      </c>
      <c r="B404" t="s">
        <v>731</v>
      </c>
      <c r="C404" s="1" t="s">
        <v>552</v>
      </c>
      <c r="D404" t="str">
        <f>IF((LEFT(mtn_tbl[[#This Row],[Date of Purchase]],1)="1"),"January",IF((LEFT(mtn_tbl[[#This Row],[Date of Purchase]],1)="2"),"February","March"))</f>
        <v>February</v>
      </c>
      <c r="E404">
        <v>62</v>
      </c>
      <c r="F404" t="s">
        <v>285</v>
      </c>
      <c r="G404" t="s">
        <v>24</v>
      </c>
      <c r="H404" t="s">
        <v>25</v>
      </c>
      <c r="I404">
        <v>5</v>
      </c>
      <c r="J404" t="s">
        <v>52</v>
      </c>
      <c r="K404">
        <v>38</v>
      </c>
      <c r="L404" t="s">
        <v>37</v>
      </c>
      <c r="M404" t="s">
        <v>38</v>
      </c>
      <c r="N404" t="s">
        <v>39</v>
      </c>
      <c r="O404">
        <v>3</v>
      </c>
      <c r="P404">
        <v>27000</v>
      </c>
      <c r="Q404" t="s">
        <v>257</v>
      </c>
      <c r="R404" t="str">
        <f>IF(mtn_tbl[[#This Row],[Age]]&lt;=25,"18-25",IF(mtn_tbl[[#This Row],[Age]]&lt;=35,"26-35",IF(mtn_tbl[[#This Row],[Age]]&lt;=45,"36-45",IF(mtn_tbl[[#This Row],[Age]]&lt;=55,"46-55","56+"))))</f>
        <v>56+</v>
      </c>
      <c r="S404">
        <v>166.34</v>
      </c>
      <c r="T4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4" t="s">
        <v>31</v>
      </c>
      <c r="V404" t="s">
        <v>275</v>
      </c>
    </row>
    <row r="405" spans="1:22">
      <c r="A405" t="s">
        <v>730</v>
      </c>
      <c r="B405" t="s">
        <v>731</v>
      </c>
      <c r="C405" s="1" t="s">
        <v>552</v>
      </c>
      <c r="D405" t="str">
        <f>IF((LEFT(mtn_tbl[[#This Row],[Date of Purchase]],1)="1"),"January",IF((LEFT(mtn_tbl[[#This Row],[Date of Purchase]],1)="2"),"February","March"))</f>
        <v>February</v>
      </c>
      <c r="E405">
        <v>62</v>
      </c>
      <c r="F405" t="s">
        <v>285</v>
      </c>
      <c r="G405" t="s">
        <v>62</v>
      </c>
      <c r="H405" t="s">
        <v>25</v>
      </c>
      <c r="I405">
        <v>5</v>
      </c>
      <c r="J405" t="s">
        <v>52</v>
      </c>
      <c r="K405">
        <v>38</v>
      </c>
      <c r="L405" t="s">
        <v>341</v>
      </c>
      <c r="M405" t="s">
        <v>342</v>
      </c>
      <c r="N405" t="s">
        <v>343</v>
      </c>
      <c r="O405">
        <v>5</v>
      </c>
      <c r="P405">
        <v>37500</v>
      </c>
      <c r="Q405" t="s">
        <v>477</v>
      </c>
      <c r="R405" t="str">
        <f>IF(mtn_tbl[[#This Row],[Age]]&lt;=25,"18-25",IF(mtn_tbl[[#This Row],[Age]]&lt;=35,"26-35",IF(mtn_tbl[[#This Row],[Age]]&lt;=45,"36-45",IF(mtn_tbl[[#This Row],[Age]]&lt;=55,"46-55","56+"))))</f>
        <v>56+</v>
      </c>
      <c r="S405">
        <v>134.76</v>
      </c>
      <c r="T4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05" t="s">
        <v>31</v>
      </c>
      <c r="V405" t="s">
        <v>275</v>
      </c>
    </row>
    <row r="406" spans="1:22">
      <c r="A406" t="s">
        <v>732</v>
      </c>
      <c r="B406" t="s">
        <v>733</v>
      </c>
      <c r="C406" s="1" t="s">
        <v>552</v>
      </c>
      <c r="D406" t="str">
        <f>IF((LEFT(mtn_tbl[[#This Row],[Date of Purchase]],1)="1"),"January",IF((LEFT(mtn_tbl[[#This Row],[Date of Purchase]],1)="2"),"February","March"))</f>
        <v>February</v>
      </c>
      <c r="E406">
        <v>46</v>
      </c>
      <c r="F406" t="s">
        <v>163</v>
      </c>
      <c r="G406" t="s">
        <v>62</v>
      </c>
      <c r="H406" t="s">
        <v>25</v>
      </c>
      <c r="I406">
        <v>4</v>
      </c>
      <c r="J406" t="s">
        <v>70</v>
      </c>
      <c r="K406">
        <v>46</v>
      </c>
      <c r="L406" t="s">
        <v>235</v>
      </c>
      <c r="M406" t="s">
        <v>236</v>
      </c>
      <c r="N406" t="s">
        <v>237</v>
      </c>
      <c r="O406">
        <v>14</v>
      </c>
      <c r="P406">
        <v>91000</v>
      </c>
      <c r="Q406" t="s">
        <v>734</v>
      </c>
      <c r="R406" t="str">
        <f>IF(mtn_tbl[[#This Row],[Age]]&lt;=25,"18-25",IF(mtn_tbl[[#This Row],[Age]]&lt;=35,"26-35",IF(mtn_tbl[[#This Row],[Age]]&lt;=45,"36-45",IF(mtn_tbl[[#This Row],[Age]]&lt;=55,"46-55","56+"))))</f>
        <v>46-55</v>
      </c>
      <c r="S406">
        <v>184.74</v>
      </c>
      <c r="T40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6" t="s">
        <v>31</v>
      </c>
      <c r="V406" t="s">
        <v>32</v>
      </c>
    </row>
    <row r="407" spans="1:22">
      <c r="A407" t="s">
        <v>732</v>
      </c>
      <c r="B407" t="s">
        <v>733</v>
      </c>
      <c r="C407" s="1" t="s">
        <v>552</v>
      </c>
      <c r="D407" t="str">
        <f>IF((LEFT(mtn_tbl[[#This Row],[Date of Purchase]],1)="1"),"January",IF((LEFT(mtn_tbl[[#This Row],[Date of Purchase]],1)="2"),"February","March"))</f>
        <v>February</v>
      </c>
      <c r="E407">
        <v>46</v>
      </c>
      <c r="F407" t="s">
        <v>163</v>
      </c>
      <c r="G407" t="s">
        <v>84</v>
      </c>
      <c r="H407" t="s">
        <v>25</v>
      </c>
      <c r="I407">
        <v>4</v>
      </c>
      <c r="J407" t="s">
        <v>70</v>
      </c>
      <c r="K407">
        <v>46</v>
      </c>
      <c r="L407" t="s">
        <v>100</v>
      </c>
      <c r="M407" t="s">
        <v>38</v>
      </c>
      <c r="N407" t="s">
        <v>39</v>
      </c>
      <c r="O407">
        <v>12</v>
      </c>
      <c r="P407">
        <v>108000</v>
      </c>
      <c r="Q407" t="s">
        <v>433</v>
      </c>
      <c r="R407" t="str">
        <f>IF(mtn_tbl[[#This Row],[Age]]&lt;=25,"18-25",IF(mtn_tbl[[#This Row],[Age]]&lt;=35,"26-35",IF(mtn_tbl[[#This Row],[Age]]&lt;=45,"36-45",IF(mtn_tbl[[#This Row],[Age]]&lt;=55,"46-55","56+"))))</f>
        <v>46-55</v>
      </c>
      <c r="S407">
        <v>158.25</v>
      </c>
      <c r="T4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7" t="s">
        <v>31</v>
      </c>
      <c r="V407" t="s">
        <v>32</v>
      </c>
    </row>
    <row r="408" spans="1:22">
      <c r="A408" t="s">
        <v>735</v>
      </c>
      <c r="B408" t="s">
        <v>736</v>
      </c>
      <c r="C408" s="1" t="s">
        <v>552</v>
      </c>
      <c r="D408" t="str">
        <f>IF((LEFT(mtn_tbl[[#This Row],[Date of Purchase]],1)="1"),"January",IF((LEFT(mtn_tbl[[#This Row],[Date of Purchase]],1)="2"),"February","March"))</f>
        <v>February</v>
      </c>
      <c r="E408">
        <v>17</v>
      </c>
      <c r="F408" t="s">
        <v>446</v>
      </c>
      <c r="G408" t="s">
        <v>24</v>
      </c>
      <c r="H408" t="s">
        <v>57</v>
      </c>
      <c r="I408">
        <v>4</v>
      </c>
      <c r="J408" t="s">
        <v>70</v>
      </c>
      <c r="K408">
        <v>15</v>
      </c>
      <c r="L408" t="s">
        <v>58</v>
      </c>
      <c r="M408" t="s">
        <v>59</v>
      </c>
      <c r="N408" t="s">
        <v>60</v>
      </c>
      <c r="O408">
        <v>10</v>
      </c>
      <c r="P408">
        <v>45000</v>
      </c>
      <c r="Q408" t="s">
        <v>128</v>
      </c>
      <c r="R408" t="str">
        <f>IF(mtn_tbl[[#This Row],[Age]]&lt;=25,"18-25",IF(mtn_tbl[[#This Row],[Age]]&lt;=35,"26-35",IF(mtn_tbl[[#This Row],[Age]]&lt;=45,"36-45",IF(mtn_tbl[[#This Row],[Age]]&lt;=55,"46-55","56+"))))</f>
        <v>18-25</v>
      </c>
      <c r="S408">
        <v>96.81</v>
      </c>
      <c r="T40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08" t="s">
        <v>41</v>
      </c>
    </row>
    <row r="409" spans="1:22">
      <c r="A409" t="s">
        <v>735</v>
      </c>
      <c r="B409" t="s">
        <v>736</v>
      </c>
      <c r="C409" s="1" t="s">
        <v>552</v>
      </c>
      <c r="D409" t="str">
        <f>IF((LEFT(mtn_tbl[[#This Row],[Date of Purchase]],1)="1"),"January",IF((LEFT(mtn_tbl[[#This Row],[Date of Purchase]],1)="2"),"February","March"))</f>
        <v>February</v>
      </c>
      <c r="E409">
        <v>17</v>
      </c>
      <c r="F409" t="s">
        <v>446</v>
      </c>
      <c r="G409" t="s">
        <v>62</v>
      </c>
      <c r="H409" t="s">
        <v>57</v>
      </c>
      <c r="I409">
        <v>4</v>
      </c>
      <c r="J409" t="s">
        <v>70</v>
      </c>
      <c r="K409">
        <v>15</v>
      </c>
      <c r="L409" t="s">
        <v>115</v>
      </c>
      <c r="M409" t="s">
        <v>116</v>
      </c>
      <c r="N409" t="s">
        <v>117</v>
      </c>
      <c r="O409">
        <v>3</v>
      </c>
      <c r="P409">
        <v>16500</v>
      </c>
      <c r="Q409" t="s">
        <v>737</v>
      </c>
      <c r="R409" t="str">
        <f>IF(mtn_tbl[[#This Row],[Age]]&lt;=25,"18-25",IF(mtn_tbl[[#This Row],[Age]]&lt;=35,"26-35",IF(mtn_tbl[[#This Row],[Age]]&lt;=45,"36-45",IF(mtn_tbl[[#This Row],[Age]]&lt;=55,"46-55","56+"))))</f>
        <v>18-25</v>
      </c>
      <c r="S409">
        <v>184.15</v>
      </c>
      <c r="T40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9" t="s">
        <v>41</v>
      </c>
    </row>
    <row r="410" spans="1:22">
      <c r="A410" t="s">
        <v>738</v>
      </c>
      <c r="B410" t="s">
        <v>739</v>
      </c>
      <c r="C410" s="1" t="s">
        <v>552</v>
      </c>
      <c r="D410" t="str">
        <f>IF((LEFT(mtn_tbl[[#This Row],[Date of Purchase]],1)="1"),"January",IF((LEFT(mtn_tbl[[#This Row],[Date of Purchase]],1)="2"),"February","March"))</f>
        <v>February</v>
      </c>
      <c r="E410">
        <v>34</v>
      </c>
      <c r="F410" t="s">
        <v>195</v>
      </c>
      <c r="G410" t="s">
        <v>62</v>
      </c>
      <c r="H410" t="s">
        <v>57</v>
      </c>
      <c r="I410">
        <v>2</v>
      </c>
      <c r="J410" t="s">
        <v>26</v>
      </c>
      <c r="K410">
        <v>22</v>
      </c>
      <c r="L410" t="s">
        <v>115</v>
      </c>
      <c r="M410" t="s">
        <v>116</v>
      </c>
      <c r="N410" t="s">
        <v>117</v>
      </c>
      <c r="O410">
        <v>15</v>
      </c>
      <c r="P410">
        <v>82500</v>
      </c>
      <c r="Q410" t="s">
        <v>740</v>
      </c>
      <c r="R410" t="str">
        <f>IF(mtn_tbl[[#This Row],[Age]]&lt;=25,"18-25",IF(mtn_tbl[[#This Row],[Age]]&lt;=35,"26-35",IF(mtn_tbl[[#This Row],[Age]]&lt;=45,"36-45",IF(mtn_tbl[[#This Row],[Age]]&lt;=55,"46-55","56+"))))</f>
        <v>26-35</v>
      </c>
      <c r="S410">
        <v>144.54</v>
      </c>
      <c r="T4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10" t="s">
        <v>41</v>
      </c>
    </row>
    <row r="411" spans="1:22">
      <c r="A411" t="s">
        <v>738</v>
      </c>
      <c r="B411" t="s">
        <v>739</v>
      </c>
      <c r="C411" s="1" t="s">
        <v>552</v>
      </c>
      <c r="D411" t="str">
        <f>IF((LEFT(mtn_tbl[[#This Row],[Date of Purchase]],1)="1"),"January",IF((LEFT(mtn_tbl[[#This Row],[Date of Purchase]],1)="2"),"February","March"))</f>
        <v>February</v>
      </c>
      <c r="E411">
        <v>34</v>
      </c>
      <c r="F411" t="s">
        <v>195</v>
      </c>
      <c r="G411" t="s">
        <v>44</v>
      </c>
      <c r="H411" t="s">
        <v>57</v>
      </c>
      <c r="I411">
        <v>2</v>
      </c>
      <c r="J411" t="s">
        <v>26</v>
      </c>
      <c r="K411">
        <v>22</v>
      </c>
      <c r="L411" t="s">
        <v>45</v>
      </c>
      <c r="M411" t="s">
        <v>46</v>
      </c>
      <c r="N411" t="s">
        <v>47</v>
      </c>
      <c r="O411">
        <v>2</v>
      </c>
      <c r="P411">
        <v>60000</v>
      </c>
      <c r="Q411" t="s">
        <v>549</v>
      </c>
      <c r="R411" t="str">
        <f>IF(mtn_tbl[[#This Row],[Age]]&lt;=25,"18-25",IF(mtn_tbl[[#This Row],[Age]]&lt;=35,"26-35",IF(mtn_tbl[[#This Row],[Age]]&lt;=45,"36-45",IF(mtn_tbl[[#This Row],[Age]]&lt;=55,"46-55","56+"))))</f>
        <v>26-35</v>
      </c>
      <c r="S411">
        <v>13.9</v>
      </c>
      <c r="T41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1" t="s">
        <v>41</v>
      </c>
    </row>
    <row r="412" spans="1:22">
      <c r="A412" t="s">
        <v>741</v>
      </c>
      <c r="B412" t="s">
        <v>742</v>
      </c>
      <c r="C412" s="1" t="s">
        <v>552</v>
      </c>
      <c r="D412" t="str">
        <f>IF((LEFT(mtn_tbl[[#This Row],[Date of Purchase]],1)="1"),"January",IF((LEFT(mtn_tbl[[#This Row],[Date of Purchase]],1)="2"),"February","March"))</f>
        <v>February</v>
      </c>
      <c r="E412">
        <v>18</v>
      </c>
      <c r="F412" t="s">
        <v>634</v>
      </c>
      <c r="G412" t="s">
        <v>24</v>
      </c>
      <c r="H412" t="s">
        <v>25</v>
      </c>
      <c r="I412">
        <v>2</v>
      </c>
      <c r="J412" t="s">
        <v>26</v>
      </c>
      <c r="K412">
        <v>44</v>
      </c>
      <c r="L412" t="s">
        <v>58</v>
      </c>
      <c r="M412" t="s">
        <v>59</v>
      </c>
      <c r="N412" t="s">
        <v>60</v>
      </c>
      <c r="O412">
        <v>13</v>
      </c>
      <c r="P412">
        <v>58500</v>
      </c>
      <c r="Q412" t="s">
        <v>238</v>
      </c>
      <c r="R412" t="str">
        <f>IF(mtn_tbl[[#This Row],[Age]]&lt;=25,"18-25",IF(mtn_tbl[[#This Row],[Age]]&lt;=35,"26-35",IF(mtn_tbl[[#This Row],[Age]]&lt;=45,"36-45",IF(mtn_tbl[[#This Row],[Age]]&lt;=55,"46-55","56+"))))</f>
        <v>18-25</v>
      </c>
      <c r="S412">
        <v>46.76</v>
      </c>
      <c r="T4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2" t="s">
        <v>41</v>
      </c>
    </row>
    <row r="413" spans="1:22">
      <c r="A413" t="s">
        <v>741</v>
      </c>
      <c r="B413" t="s">
        <v>742</v>
      </c>
      <c r="C413" s="1" t="s">
        <v>552</v>
      </c>
      <c r="D413" t="str">
        <f>IF((LEFT(mtn_tbl[[#This Row],[Date of Purchase]],1)="1"),"January",IF((LEFT(mtn_tbl[[#This Row],[Date of Purchase]],1)="2"),"February","March"))</f>
        <v>February</v>
      </c>
      <c r="E413">
        <v>18</v>
      </c>
      <c r="F413" t="s">
        <v>634</v>
      </c>
      <c r="G413" t="s">
        <v>62</v>
      </c>
      <c r="H413" t="s">
        <v>25</v>
      </c>
      <c r="I413">
        <v>2</v>
      </c>
      <c r="J413" t="s">
        <v>26</v>
      </c>
      <c r="K413">
        <v>44</v>
      </c>
      <c r="L413" t="s">
        <v>208</v>
      </c>
      <c r="M413" t="s">
        <v>209</v>
      </c>
      <c r="N413" t="s">
        <v>210</v>
      </c>
      <c r="O413">
        <v>14</v>
      </c>
      <c r="P413">
        <v>8400</v>
      </c>
      <c r="Q413" t="s">
        <v>743</v>
      </c>
      <c r="R413" t="str">
        <f>IF(mtn_tbl[[#This Row],[Age]]&lt;=25,"18-25",IF(mtn_tbl[[#This Row],[Age]]&lt;=35,"26-35",IF(mtn_tbl[[#This Row],[Age]]&lt;=45,"36-45",IF(mtn_tbl[[#This Row],[Age]]&lt;=55,"46-55","56+"))))</f>
        <v>18-25</v>
      </c>
      <c r="S413">
        <v>37.68</v>
      </c>
      <c r="T4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3" t="s">
        <v>41</v>
      </c>
    </row>
    <row r="414" spans="1:22">
      <c r="A414" t="s">
        <v>744</v>
      </c>
      <c r="B414" t="s">
        <v>745</v>
      </c>
      <c r="C414" s="1" t="s">
        <v>552</v>
      </c>
      <c r="D414" t="str">
        <f>IF((LEFT(mtn_tbl[[#This Row],[Date of Purchase]],1)="1"),"January",IF((LEFT(mtn_tbl[[#This Row],[Date of Purchase]],1)="2"),"February","March"))</f>
        <v>February</v>
      </c>
      <c r="E414">
        <v>65</v>
      </c>
      <c r="F414" t="s">
        <v>274</v>
      </c>
      <c r="G414" t="s">
        <v>24</v>
      </c>
      <c r="H414" t="s">
        <v>25</v>
      </c>
      <c r="I414">
        <v>4</v>
      </c>
      <c r="J414" t="s">
        <v>70</v>
      </c>
      <c r="K414">
        <v>37</v>
      </c>
      <c r="L414" t="s">
        <v>27</v>
      </c>
      <c r="M414" t="s">
        <v>28</v>
      </c>
      <c r="N414" t="s">
        <v>29</v>
      </c>
      <c r="O414">
        <v>6</v>
      </c>
      <c r="P414">
        <v>210000</v>
      </c>
      <c r="Q414" t="s">
        <v>698</v>
      </c>
      <c r="R414" t="str">
        <f>IF(mtn_tbl[[#This Row],[Age]]&lt;=25,"18-25",IF(mtn_tbl[[#This Row],[Age]]&lt;=35,"26-35",IF(mtn_tbl[[#This Row],[Age]]&lt;=45,"36-45",IF(mtn_tbl[[#This Row],[Age]]&lt;=55,"46-55","56+"))))</f>
        <v>56+</v>
      </c>
      <c r="S414">
        <v>58.12</v>
      </c>
      <c r="T41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14" t="s">
        <v>31</v>
      </c>
      <c r="V414" t="s">
        <v>275</v>
      </c>
    </row>
    <row r="415" spans="1:22">
      <c r="A415" t="s">
        <v>744</v>
      </c>
      <c r="B415" t="s">
        <v>745</v>
      </c>
      <c r="C415" s="1" t="s">
        <v>552</v>
      </c>
      <c r="D415" t="str">
        <f>IF((LEFT(mtn_tbl[[#This Row],[Date of Purchase]],1)="1"),"January",IF((LEFT(mtn_tbl[[#This Row],[Date of Purchase]],1)="2"),"February","March"))</f>
        <v>February</v>
      </c>
      <c r="E415">
        <v>65</v>
      </c>
      <c r="F415" t="s">
        <v>274</v>
      </c>
      <c r="G415" t="s">
        <v>84</v>
      </c>
      <c r="H415" t="s">
        <v>25</v>
      </c>
      <c r="I415">
        <v>4</v>
      </c>
      <c r="J415" t="s">
        <v>70</v>
      </c>
      <c r="K415">
        <v>37</v>
      </c>
      <c r="L415" t="s">
        <v>85</v>
      </c>
      <c r="M415" t="s">
        <v>86</v>
      </c>
      <c r="N415" t="s">
        <v>87</v>
      </c>
      <c r="O415">
        <v>20</v>
      </c>
      <c r="P415">
        <v>500000</v>
      </c>
      <c r="Q415" t="s">
        <v>88</v>
      </c>
      <c r="R415" t="str">
        <f>IF(mtn_tbl[[#This Row],[Age]]&lt;=25,"18-25",IF(mtn_tbl[[#This Row],[Age]]&lt;=35,"26-35",IF(mtn_tbl[[#This Row],[Age]]&lt;=45,"36-45",IF(mtn_tbl[[#This Row],[Age]]&lt;=55,"46-55","56+"))))</f>
        <v>56+</v>
      </c>
      <c r="S415">
        <v>168.48</v>
      </c>
      <c r="T4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15" t="s">
        <v>31</v>
      </c>
      <c r="V415" t="s">
        <v>275</v>
      </c>
    </row>
    <row r="416" spans="1:22">
      <c r="A416" t="s">
        <v>744</v>
      </c>
      <c r="B416" t="s">
        <v>745</v>
      </c>
      <c r="C416" s="1" t="s">
        <v>552</v>
      </c>
      <c r="D416" t="str">
        <f>IF((LEFT(mtn_tbl[[#This Row],[Date of Purchase]],1)="1"),"January",IF((LEFT(mtn_tbl[[#This Row],[Date of Purchase]],1)="2"),"February","March"))</f>
        <v>February</v>
      </c>
      <c r="E416">
        <v>65</v>
      </c>
      <c r="F416" t="s">
        <v>274</v>
      </c>
      <c r="G416" t="s">
        <v>44</v>
      </c>
      <c r="H416" t="s">
        <v>25</v>
      </c>
      <c r="I416">
        <v>4</v>
      </c>
      <c r="J416" t="s">
        <v>70</v>
      </c>
      <c r="K416">
        <v>37</v>
      </c>
      <c r="L416" t="s">
        <v>100</v>
      </c>
      <c r="M416" t="s">
        <v>38</v>
      </c>
      <c r="N416" t="s">
        <v>39</v>
      </c>
      <c r="O416">
        <v>1</v>
      </c>
      <c r="P416">
        <v>9000</v>
      </c>
      <c r="Q416" t="s">
        <v>357</v>
      </c>
      <c r="R416" t="str">
        <f>IF(mtn_tbl[[#This Row],[Age]]&lt;=25,"18-25",IF(mtn_tbl[[#This Row],[Age]]&lt;=35,"26-35",IF(mtn_tbl[[#This Row],[Age]]&lt;=45,"36-45",IF(mtn_tbl[[#This Row],[Age]]&lt;=55,"46-55","56+"))))</f>
        <v>56+</v>
      </c>
      <c r="S416">
        <v>173.17</v>
      </c>
      <c r="T4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16" t="s">
        <v>31</v>
      </c>
      <c r="V416" t="s">
        <v>275</v>
      </c>
    </row>
    <row r="417" spans="1:21">
      <c r="A417" t="s">
        <v>746</v>
      </c>
      <c r="B417" t="s">
        <v>747</v>
      </c>
      <c r="C417" s="1" t="s">
        <v>552</v>
      </c>
      <c r="D417" t="str">
        <f>IF((LEFT(mtn_tbl[[#This Row],[Date of Purchase]],1)="1"),"January",IF((LEFT(mtn_tbl[[#This Row],[Date of Purchase]],1)="2"),"February","March"))</f>
        <v>February</v>
      </c>
      <c r="E417">
        <v>33</v>
      </c>
      <c r="F417" t="s">
        <v>340</v>
      </c>
      <c r="G417" t="s">
        <v>62</v>
      </c>
      <c r="H417" t="s">
        <v>57</v>
      </c>
      <c r="I417">
        <v>4</v>
      </c>
      <c r="J417" t="s">
        <v>70</v>
      </c>
      <c r="K417">
        <v>36</v>
      </c>
      <c r="L417" t="s">
        <v>208</v>
      </c>
      <c r="M417" t="s">
        <v>209</v>
      </c>
      <c r="N417" t="s">
        <v>210</v>
      </c>
      <c r="O417">
        <v>1</v>
      </c>
      <c r="P417">
        <v>600</v>
      </c>
      <c r="Q417" t="s">
        <v>748</v>
      </c>
      <c r="R417" t="str">
        <f>IF(mtn_tbl[[#This Row],[Age]]&lt;=25,"18-25",IF(mtn_tbl[[#This Row],[Age]]&lt;=35,"26-35",IF(mtn_tbl[[#This Row],[Age]]&lt;=45,"36-45",IF(mtn_tbl[[#This Row],[Age]]&lt;=55,"46-55","56+"))))</f>
        <v>26-35</v>
      </c>
      <c r="S417">
        <v>16.989999999999998</v>
      </c>
      <c r="T41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7" t="s">
        <v>41</v>
      </c>
    </row>
    <row r="418" spans="1:21">
      <c r="A418" t="s">
        <v>746</v>
      </c>
      <c r="B418" t="s">
        <v>747</v>
      </c>
      <c r="C418" s="1" t="s">
        <v>552</v>
      </c>
      <c r="D418" t="str">
        <f>IF((LEFT(mtn_tbl[[#This Row],[Date of Purchase]],1)="1"),"January",IF((LEFT(mtn_tbl[[#This Row],[Date of Purchase]],1)="2"),"February","March"))</f>
        <v>February</v>
      </c>
      <c r="E418">
        <v>33</v>
      </c>
      <c r="F418" t="s">
        <v>340</v>
      </c>
      <c r="G418" t="s">
        <v>24</v>
      </c>
      <c r="H418" t="s">
        <v>57</v>
      </c>
      <c r="I418">
        <v>4</v>
      </c>
      <c r="J418" t="s">
        <v>70</v>
      </c>
      <c r="K418">
        <v>36</v>
      </c>
      <c r="L418" t="s">
        <v>58</v>
      </c>
      <c r="M418" t="s">
        <v>59</v>
      </c>
      <c r="N418" t="s">
        <v>60</v>
      </c>
      <c r="O418">
        <v>9</v>
      </c>
      <c r="P418">
        <v>40500</v>
      </c>
      <c r="Q418" t="s">
        <v>114</v>
      </c>
      <c r="R418" t="str">
        <f>IF(mtn_tbl[[#This Row],[Age]]&lt;=25,"18-25",IF(mtn_tbl[[#This Row],[Age]]&lt;=35,"26-35",IF(mtn_tbl[[#This Row],[Age]]&lt;=45,"36-45",IF(mtn_tbl[[#This Row],[Age]]&lt;=55,"46-55","56+"))))</f>
        <v>26-35</v>
      </c>
      <c r="S418">
        <v>58.77</v>
      </c>
      <c r="T4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18" t="s">
        <v>41</v>
      </c>
    </row>
    <row r="419" spans="1:21">
      <c r="A419" t="s">
        <v>749</v>
      </c>
      <c r="B419" t="s">
        <v>750</v>
      </c>
      <c r="C419" s="1" t="s">
        <v>552</v>
      </c>
      <c r="D419" t="str">
        <f>IF((LEFT(mtn_tbl[[#This Row],[Date of Purchase]],1)="1"),"January",IF((LEFT(mtn_tbl[[#This Row],[Date of Purchase]],1)="2"),"February","March"))</f>
        <v>February</v>
      </c>
      <c r="E419">
        <v>52</v>
      </c>
      <c r="F419" t="s">
        <v>268</v>
      </c>
      <c r="G419" t="s">
        <v>44</v>
      </c>
      <c r="H419" t="s">
        <v>57</v>
      </c>
      <c r="I419">
        <v>5</v>
      </c>
      <c r="J419" t="s">
        <v>52</v>
      </c>
      <c r="K419">
        <v>37</v>
      </c>
      <c r="L419" t="s">
        <v>165</v>
      </c>
      <c r="M419" t="s">
        <v>166</v>
      </c>
      <c r="N419" t="s">
        <v>167</v>
      </c>
      <c r="O419">
        <v>2</v>
      </c>
      <c r="P419">
        <v>48000</v>
      </c>
      <c r="Q419" t="s">
        <v>226</v>
      </c>
      <c r="R419" t="str">
        <f>IF(mtn_tbl[[#This Row],[Age]]&lt;=25,"18-25",IF(mtn_tbl[[#This Row],[Age]]&lt;=35,"26-35",IF(mtn_tbl[[#This Row],[Age]]&lt;=45,"36-45",IF(mtn_tbl[[#This Row],[Age]]&lt;=55,"46-55","56+"))))</f>
        <v>46-55</v>
      </c>
      <c r="S419">
        <v>164.61</v>
      </c>
      <c r="T4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19" t="s">
        <v>41</v>
      </c>
    </row>
    <row r="420" spans="1:21">
      <c r="A420" t="s">
        <v>749</v>
      </c>
      <c r="B420" t="s">
        <v>750</v>
      </c>
      <c r="C420" s="1" t="s">
        <v>552</v>
      </c>
      <c r="D420" t="str">
        <f>IF((LEFT(mtn_tbl[[#This Row],[Date of Purchase]],1)="1"),"January",IF((LEFT(mtn_tbl[[#This Row],[Date of Purchase]],1)="2"),"February","March"))</f>
        <v>February</v>
      </c>
      <c r="E420">
        <v>52</v>
      </c>
      <c r="F420" t="s">
        <v>268</v>
      </c>
      <c r="G420" t="s">
        <v>24</v>
      </c>
      <c r="H420" t="s">
        <v>57</v>
      </c>
      <c r="I420">
        <v>5</v>
      </c>
      <c r="J420" t="s">
        <v>52</v>
      </c>
      <c r="K420">
        <v>37</v>
      </c>
      <c r="L420" t="s">
        <v>27</v>
      </c>
      <c r="M420" t="s">
        <v>28</v>
      </c>
      <c r="N420" t="s">
        <v>29</v>
      </c>
      <c r="O420">
        <v>14</v>
      </c>
      <c r="P420">
        <v>490000</v>
      </c>
      <c r="Q420" t="s">
        <v>434</v>
      </c>
      <c r="R420" t="str">
        <f>IF(mtn_tbl[[#This Row],[Age]]&lt;=25,"18-25",IF(mtn_tbl[[#This Row],[Age]]&lt;=35,"26-35",IF(mtn_tbl[[#This Row],[Age]]&lt;=45,"36-45",IF(mtn_tbl[[#This Row],[Age]]&lt;=55,"46-55","56+"))))</f>
        <v>46-55</v>
      </c>
      <c r="S420">
        <v>109.5</v>
      </c>
      <c r="T4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0" t="s">
        <v>41</v>
      </c>
    </row>
    <row r="421" spans="1:21">
      <c r="A421" t="s">
        <v>749</v>
      </c>
      <c r="B421" t="s">
        <v>750</v>
      </c>
      <c r="C421" s="1" t="s">
        <v>552</v>
      </c>
      <c r="D421" t="str">
        <f>IF((LEFT(mtn_tbl[[#This Row],[Date of Purchase]],1)="1"),"January",IF((LEFT(mtn_tbl[[#This Row],[Date of Purchase]],1)="2"),"February","March"))</f>
        <v>February</v>
      </c>
      <c r="E421">
        <v>52</v>
      </c>
      <c r="F421" t="s">
        <v>268</v>
      </c>
      <c r="G421" t="s">
        <v>84</v>
      </c>
      <c r="H421" t="s">
        <v>57</v>
      </c>
      <c r="I421">
        <v>5</v>
      </c>
      <c r="J421" t="s">
        <v>52</v>
      </c>
      <c r="K421">
        <v>37</v>
      </c>
      <c r="L421" t="s">
        <v>80</v>
      </c>
      <c r="M421" t="s">
        <v>81</v>
      </c>
      <c r="N421" t="s">
        <v>82</v>
      </c>
      <c r="O421">
        <v>8</v>
      </c>
      <c r="P421">
        <v>160000</v>
      </c>
      <c r="Q421" t="s">
        <v>751</v>
      </c>
      <c r="R421" t="str">
        <f>IF(mtn_tbl[[#This Row],[Age]]&lt;=25,"18-25",IF(mtn_tbl[[#This Row],[Age]]&lt;=35,"26-35",IF(mtn_tbl[[#This Row],[Age]]&lt;=45,"36-45",IF(mtn_tbl[[#This Row],[Age]]&lt;=55,"46-55","56+"))))</f>
        <v>46-55</v>
      </c>
      <c r="S421">
        <v>147.33000000000001</v>
      </c>
      <c r="T42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1" t="s">
        <v>41</v>
      </c>
    </row>
    <row r="422" spans="1:21">
      <c r="A422" t="s">
        <v>752</v>
      </c>
      <c r="B422" t="s">
        <v>753</v>
      </c>
      <c r="C422" s="1" t="s">
        <v>552</v>
      </c>
      <c r="D422" t="str">
        <f>IF((LEFT(mtn_tbl[[#This Row],[Date of Purchase]],1)="1"),"January",IF((LEFT(mtn_tbl[[#This Row],[Date of Purchase]],1)="2"),"February","March"))</f>
        <v>February</v>
      </c>
      <c r="E422">
        <v>70</v>
      </c>
      <c r="F422" t="s">
        <v>268</v>
      </c>
      <c r="G422" t="s">
        <v>84</v>
      </c>
      <c r="H422" t="s">
        <v>25</v>
      </c>
      <c r="I422">
        <v>2</v>
      </c>
      <c r="J422" t="s">
        <v>26</v>
      </c>
      <c r="K422">
        <v>51</v>
      </c>
      <c r="L422" t="s">
        <v>45</v>
      </c>
      <c r="M422" t="s">
        <v>46</v>
      </c>
      <c r="N422" t="s">
        <v>47</v>
      </c>
      <c r="O422">
        <v>10</v>
      </c>
      <c r="P422">
        <v>300000</v>
      </c>
      <c r="Q422" t="s">
        <v>53</v>
      </c>
      <c r="R422" t="str">
        <f>IF(mtn_tbl[[#This Row],[Age]]&lt;=25,"18-25",IF(mtn_tbl[[#This Row],[Age]]&lt;=35,"26-35",IF(mtn_tbl[[#This Row],[Age]]&lt;=45,"36-45",IF(mtn_tbl[[#This Row],[Age]]&lt;=55,"46-55","56+"))))</f>
        <v>56+</v>
      </c>
      <c r="S422">
        <v>65.069999999999993</v>
      </c>
      <c r="T42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22" t="s">
        <v>41</v>
      </c>
    </row>
    <row r="423" spans="1:21">
      <c r="A423" t="s">
        <v>752</v>
      </c>
      <c r="B423" t="s">
        <v>753</v>
      </c>
      <c r="C423" s="1" t="s">
        <v>552</v>
      </c>
      <c r="D423" t="str">
        <f>IF((LEFT(mtn_tbl[[#This Row],[Date of Purchase]],1)="1"),"January",IF((LEFT(mtn_tbl[[#This Row],[Date of Purchase]],1)="2"),"February","March"))</f>
        <v>February</v>
      </c>
      <c r="E423">
        <v>70</v>
      </c>
      <c r="F423" t="s">
        <v>268</v>
      </c>
      <c r="G423" t="s">
        <v>62</v>
      </c>
      <c r="H423" t="s">
        <v>25</v>
      </c>
      <c r="I423">
        <v>2</v>
      </c>
      <c r="J423" t="s">
        <v>26</v>
      </c>
      <c r="K423">
        <v>51</v>
      </c>
      <c r="L423" t="s">
        <v>156</v>
      </c>
      <c r="M423" t="s">
        <v>157</v>
      </c>
      <c r="N423" t="s">
        <v>158</v>
      </c>
      <c r="O423">
        <v>17</v>
      </c>
      <c r="P423">
        <v>8500</v>
      </c>
      <c r="Q423" t="s">
        <v>754</v>
      </c>
      <c r="R423" t="str">
        <f>IF(mtn_tbl[[#This Row],[Age]]&lt;=25,"18-25",IF(mtn_tbl[[#This Row],[Age]]&lt;=35,"26-35",IF(mtn_tbl[[#This Row],[Age]]&lt;=45,"36-45",IF(mtn_tbl[[#This Row],[Age]]&lt;=55,"46-55","56+"))))</f>
        <v>56+</v>
      </c>
      <c r="S423">
        <v>114.76</v>
      </c>
      <c r="T42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3" t="s">
        <v>41</v>
      </c>
    </row>
    <row r="424" spans="1:21">
      <c r="A424" t="s">
        <v>752</v>
      </c>
      <c r="B424" t="s">
        <v>753</v>
      </c>
      <c r="C424" s="1" t="s">
        <v>552</v>
      </c>
      <c r="D424" t="str">
        <f>IF((LEFT(mtn_tbl[[#This Row],[Date of Purchase]],1)="1"),"January",IF((LEFT(mtn_tbl[[#This Row],[Date of Purchase]],1)="2"),"February","March"))</f>
        <v>February</v>
      </c>
      <c r="E424">
        <v>70</v>
      </c>
      <c r="F424" t="s">
        <v>268</v>
      </c>
      <c r="G424" t="s">
        <v>24</v>
      </c>
      <c r="H424" t="s">
        <v>25</v>
      </c>
      <c r="I424">
        <v>2</v>
      </c>
      <c r="J424" t="s">
        <v>26</v>
      </c>
      <c r="K424">
        <v>51</v>
      </c>
      <c r="L424" t="s">
        <v>148</v>
      </c>
      <c r="M424" t="s">
        <v>149</v>
      </c>
      <c r="N424" t="s">
        <v>150</v>
      </c>
      <c r="O424">
        <v>14</v>
      </c>
      <c r="P424">
        <v>224000</v>
      </c>
      <c r="Q424" t="s">
        <v>201</v>
      </c>
      <c r="R424" t="str">
        <f>IF(mtn_tbl[[#This Row],[Age]]&lt;=25,"18-25",IF(mtn_tbl[[#This Row],[Age]]&lt;=35,"26-35",IF(mtn_tbl[[#This Row],[Age]]&lt;=45,"36-45",IF(mtn_tbl[[#This Row],[Age]]&lt;=55,"46-55","56+"))))</f>
        <v>56+</v>
      </c>
      <c r="S424">
        <v>27.55</v>
      </c>
      <c r="T42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24" t="s">
        <v>41</v>
      </c>
    </row>
    <row r="425" spans="1:21">
      <c r="A425" t="s">
        <v>755</v>
      </c>
      <c r="B425" t="s">
        <v>756</v>
      </c>
      <c r="C425" s="1" t="s">
        <v>552</v>
      </c>
      <c r="D425" t="str">
        <f>IF((LEFT(mtn_tbl[[#This Row],[Date of Purchase]],1)="1"),"January",IF((LEFT(mtn_tbl[[#This Row],[Date of Purchase]],1)="2"),"February","March"))</f>
        <v>February</v>
      </c>
      <c r="E425">
        <v>51</v>
      </c>
      <c r="F425" t="s">
        <v>185</v>
      </c>
      <c r="G425" t="s">
        <v>62</v>
      </c>
      <c r="H425" t="s">
        <v>25</v>
      </c>
      <c r="I425">
        <v>3</v>
      </c>
      <c r="J425" t="s">
        <v>36</v>
      </c>
      <c r="K425">
        <v>16</v>
      </c>
      <c r="L425" t="s">
        <v>156</v>
      </c>
      <c r="M425" t="s">
        <v>157</v>
      </c>
      <c r="N425" t="s">
        <v>158</v>
      </c>
      <c r="O425">
        <v>13</v>
      </c>
      <c r="P425">
        <v>6500</v>
      </c>
      <c r="Q425" t="s">
        <v>159</v>
      </c>
      <c r="R425" t="str">
        <f>IF(mtn_tbl[[#This Row],[Age]]&lt;=25,"18-25",IF(mtn_tbl[[#This Row],[Age]]&lt;=35,"26-35",IF(mtn_tbl[[#This Row],[Age]]&lt;=45,"36-45",IF(mtn_tbl[[#This Row],[Age]]&lt;=55,"46-55","56+"))))</f>
        <v>46-55</v>
      </c>
      <c r="S425">
        <v>125.75</v>
      </c>
      <c r="T42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5" t="s">
        <v>41</v>
      </c>
    </row>
    <row r="426" spans="1:21">
      <c r="A426" t="s">
        <v>755</v>
      </c>
      <c r="B426" t="s">
        <v>756</v>
      </c>
      <c r="C426" s="1" t="s">
        <v>552</v>
      </c>
      <c r="D426" t="str">
        <f>IF((LEFT(mtn_tbl[[#This Row],[Date of Purchase]],1)="1"),"January",IF((LEFT(mtn_tbl[[#This Row],[Date of Purchase]],1)="2"),"February","March"))</f>
        <v>February</v>
      </c>
      <c r="E426">
        <v>51</v>
      </c>
      <c r="F426" t="s">
        <v>185</v>
      </c>
      <c r="G426" t="s">
        <v>24</v>
      </c>
      <c r="H426" t="s">
        <v>25</v>
      </c>
      <c r="I426">
        <v>3</v>
      </c>
      <c r="J426" t="s">
        <v>36</v>
      </c>
      <c r="K426">
        <v>16</v>
      </c>
      <c r="L426" t="s">
        <v>27</v>
      </c>
      <c r="M426" t="s">
        <v>28</v>
      </c>
      <c r="N426" t="s">
        <v>29</v>
      </c>
      <c r="O426">
        <v>3</v>
      </c>
      <c r="P426">
        <v>105000</v>
      </c>
      <c r="Q426" t="s">
        <v>757</v>
      </c>
      <c r="R426" t="str">
        <f>IF(mtn_tbl[[#This Row],[Age]]&lt;=25,"18-25",IF(mtn_tbl[[#This Row],[Age]]&lt;=35,"26-35",IF(mtn_tbl[[#This Row],[Age]]&lt;=45,"36-45",IF(mtn_tbl[[#This Row],[Age]]&lt;=55,"46-55","56+"))))</f>
        <v>46-55</v>
      </c>
      <c r="S426">
        <v>15.57</v>
      </c>
      <c r="T42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26" t="s">
        <v>41</v>
      </c>
    </row>
    <row r="427" spans="1:21">
      <c r="A427" t="s">
        <v>755</v>
      </c>
      <c r="B427" t="s">
        <v>756</v>
      </c>
      <c r="C427" s="1" t="s">
        <v>552</v>
      </c>
      <c r="D427" t="str">
        <f>IF((LEFT(mtn_tbl[[#This Row],[Date of Purchase]],1)="1"),"January",IF((LEFT(mtn_tbl[[#This Row],[Date of Purchase]],1)="2"),"February","March"))</f>
        <v>February</v>
      </c>
      <c r="E427">
        <v>51</v>
      </c>
      <c r="F427" t="s">
        <v>185</v>
      </c>
      <c r="G427" t="s">
        <v>44</v>
      </c>
      <c r="H427" t="s">
        <v>25</v>
      </c>
      <c r="I427">
        <v>3</v>
      </c>
      <c r="J427" t="s">
        <v>36</v>
      </c>
      <c r="K427">
        <v>16</v>
      </c>
      <c r="L427" t="s">
        <v>119</v>
      </c>
      <c r="M427" t="s">
        <v>120</v>
      </c>
      <c r="N427" t="s">
        <v>121</v>
      </c>
      <c r="O427">
        <v>9</v>
      </c>
      <c r="P427">
        <v>130500</v>
      </c>
      <c r="Q427" t="s">
        <v>247</v>
      </c>
      <c r="R427" t="str">
        <f>IF(mtn_tbl[[#This Row],[Age]]&lt;=25,"18-25",IF(mtn_tbl[[#This Row],[Age]]&lt;=35,"26-35",IF(mtn_tbl[[#This Row],[Age]]&lt;=45,"36-45",IF(mtn_tbl[[#This Row],[Age]]&lt;=55,"46-55","56+"))))</f>
        <v>46-55</v>
      </c>
      <c r="S427">
        <v>103.36</v>
      </c>
      <c r="T42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7" t="s">
        <v>41</v>
      </c>
    </row>
    <row r="428" spans="1:21">
      <c r="A428" t="s">
        <v>758</v>
      </c>
      <c r="B428" t="s">
        <v>759</v>
      </c>
      <c r="C428" s="1" t="s">
        <v>552</v>
      </c>
      <c r="D428" t="str">
        <f>IF((LEFT(mtn_tbl[[#This Row],[Date of Purchase]],1)="1"),"January",IF((LEFT(mtn_tbl[[#This Row],[Date of Purchase]],1)="2"),"February","March"))</f>
        <v>February</v>
      </c>
      <c r="E428">
        <v>33</v>
      </c>
      <c r="F428" t="s">
        <v>376</v>
      </c>
      <c r="G428" t="s">
        <v>24</v>
      </c>
      <c r="H428" t="s">
        <v>25</v>
      </c>
      <c r="I428">
        <v>1</v>
      </c>
      <c r="J428" t="s">
        <v>164</v>
      </c>
      <c r="K428">
        <v>42</v>
      </c>
      <c r="L428" t="s">
        <v>27</v>
      </c>
      <c r="M428" t="s">
        <v>28</v>
      </c>
      <c r="N428" t="s">
        <v>29</v>
      </c>
      <c r="O428">
        <v>7</v>
      </c>
      <c r="P428">
        <v>245000</v>
      </c>
      <c r="Q428" t="s">
        <v>760</v>
      </c>
      <c r="R428" t="str">
        <f>IF(mtn_tbl[[#This Row],[Age]]&lt;=25,"18-25",IF(mtn_tbl[[#This Row],[Age]]&lt;=35,"26-35",IF(mtn_tbl[[#This Row],[Age]]&lt;=45,"36-45",IF(mtn_tbl[[#This Row],[Age]]&lt;=55,"46-55","56+"))))</f>
        <v>26-35</v>
      </c>
      <c r="S428">
        <v>70.56</v>
      </c>
      <c r="T4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28" t="s">
        <v>41</v>
      </c>
    </row>
    <row r="429" spans="1:21">
      <c r="A429" t="s">
        <v>761</v>
      </c>
      <c r="B429" t="s">
        <v>762</v>
      </c>
      <c r="C429" s="1" t="s">
        <v>552</v>
      </c>
      <c r="D429" t="str">
        <f>IF((LEFT(mtn_tbl[[#This Row],[Date of Purchase]],1)="1"),"January",IF((LEFT(mtn_tbl[[#This Row],[Date of Purchase]],1)="2"),"February","March"))</f>
        <v>February</v>
      </c>
      <c r="E429">
        <v>42</v>
      </c>
      <c r="F429" t="s">
        <v>225</v>
      </c>
      <c r="G429" t="s">
        <v>62</v>
      </c>
      <c r="H429" t="s">
        <v>25</v>
      </c>
      <c r="I429">
        <v>3</v>
      </c>
      <c r="J429" t="s">
        <v>36</v>
      </c>
      <c r="K429">
        <v>48</v>
      </c>
      <c r="L429" t="s">
        <v>341</v>
      </c>
      <c r="M429" t="s">
        <v>342</v>
      </c>
      <c r="N429" t="s">
        <v>343</v>
      </c>
      <c r="O429">
        <v>16</v>
      </c>
      <c r="P429">
        <v>120000</v>
      </c>
      <c r="Q429" t="s">
        <v>200</v>
      </c>
      <c r="R429" t="str">
        <f>IF(mtn_tbl[[#This Row],[Age]]&lt;=25,"18-25",IF(mtn_tbl[[#This Row],[Age]]&lt;=35,"26-35",IF(mtn_tbl[[#This Row],[Age]]&lt;=45,"36-45",IF(mtn_tbl[[#This Row],[Age]]&lt;=55,"46-55","56+"))))</f>
        <v>36-45</v>
      </c>
      <c r="S429">
        <v>22.99</v>
      </c>
      <c r="T42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29" t="s">
        <v>41</v>
      </c>
    </row>
    <row r="430" spans="1:21">
      <c r="A430" t="s">
        <v>763</v>
      </c>
      <c r="B430" t="s">
        <v>764</v>
      </c>
      <c r="C430" s="1" t="s">
        <v>552</v>
      </c>
      <c r="D430" t="str">
        <f>IF((LEFT(mtn_tbl[[#This Row],[Date of Purchase]],1)="1"),"January",IF((LEFT(mtn_tbl[[#This Row],[Date of Purchase]],1)="2"),"February","March"))</f>
        <v>February</v>
      </c>
      <c r="E430">
        <v>17</v>
      </c>
      <c r="F430" t="s">
        <v>51</v>
      </c>
      <c r="G430" t="s">
        <v>24</v>
      </c>
      <c r="H430" t="s">
        <v>57</v>
      </c>
      <c r="I430">
        <v>5</v>
      </c>
      <c r="J430" t="s">
        <v>52</v>
      </c>
      <c r="K430">
        <v>9</v>
      </c>
      <c r="L430" t="s">
        <v>58</v>
      </c>
      <c r="M430" t="s">
        <v>59</v>
      </c>
      <c r="N430" t="s">
        <v>60</v>
      </c>
      <c r="O430">
        <v>1</v>
      </c>
      <c r="P430">
        <v>4500</v>
      </c>
      <c r="Q430" t="s">
        <v>270</v>
      </c>
      <c r="R430" t="str">
        <f>IF(mtn_tbl[[#This Row],[Age]]&lt;=25,"18-25",IF(mtn_tbl[[#This Row],[Age]]&lt;=35,"26-35",IF(mtn_tbl[[#This Row],[Age]]&lt;=45,"36-45",IF(mtn_tbl[[#This Row],[Age]]&lt;=55,"46-55","56+"))))</f>
        <v>18-25</v>
      </c>
      <c r="S430">
        <v>117.68</v>
      </c>
      <c r="T4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30" t="s">
        <v>41</v>
      </c>
    </row>
    <row r="431" spans="1:21">
      <c r="A431" t="s">
        <v>763</v>
      </c>
      <c r="B431" t="s">
        <v>764</v>
      </c>
      <c r="C431" s="1" t="s">
        <v>552</v>
      </c>
      <c r="D431" t="str">
        <f>IF((LEFT(mtn_tbl[[#This Row],[Date of Purchase]],1)="1"),"January",IF((LEFT(mtn_tbl[[#This Row],[Date of Purchase]],1)="2"),"February","March"))</f>
        <v>February</v>
      </c>
      <c r="E431">
        <v>17</v>
      </c>
      <c r="F431" t="s">
        <v>51</v>
      </c>
      <c r="G431" t="s">
        <v>62</v>
      </c>
      <c r="H431" t="s">
        <v>57</v>
      </c>
      <c r="I431">
        <v>5</v>
      </c>
      <c r="J431" t="s">
        <v>52</v>
      </c>
      <c r="K431">
        <v>9</v>
      </c>
      <c r="L431" t="s">
        <v>156</v>
      </c>
      <c r="M431" t="s">
        <v>157</v>
      </c>
      <c r="N431" t="s">
        <v>158</v>
      </c>
      <c r="O431">
        <v>2</v>
      </c>
      <c r="P431">
        <v>1000</v>
      </c>
      <c r="Q431" t="s">
        <v>765</v>
      </c>
      <c r="R431" t="str">
        <f>IF(mtn_tbl[[#This Row],[Age]]&lt;=25,"18-25",IF(mtn_tbl[[#This Row],[Age]]&lt;=35,"26-35",IF(mtn_tbl[[#This Row],[Age]]&lt;=45,"36-45",IF(mtn_tbl[[#This Row],[Age]]&lt;=55,"46-55","56+"))))</f>
        <v>18-25</v>
      </c>
      <c r="S431">
        <v>43.54</v>
      </c>
      <c r="T4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1" t="s">
        <v>41</v>
      </c>
    </row>
    <row r="432" spans="1:21">
      <c r="A432" t="s">
        <v>766</v>
      </c>
      <c r="B432" t="s">
        <v>767</v>
      </c>
      <c r="C432" s="1" t="s">
        <v>552</v>
      </c>
      <c r="D432" t="str">
        <f>IF((LEFT(mtn_tbl[[#This Row],[Date of Purchase]],1)="1"),"January",IF((LEFT(mtn_tbl[[#This Row],[Date of Purchase]],1)="2"),"February","March"))</f>
        <v>February</v>
      </c>
      <c r="E432">
        <v>80</v>
      </c>
      <c r="F432" t="s">
        <v>302</v>
      </c>
      <c r="G432" t="s">
        <v>62</v>
      </c>
      <c r="H432" t="s">
        <v>57</v>
      </c>
      <c r="I432">
        <v>1</v>
      </c>
      <c r="J432" t="s">
        <v>164</v>
      </c>
      <c r="K432">
        <v>28</v>
      </c>
      <c r="L432" t="s">
        <v>37</v>
      </c>
      <c r="M432" t="s">
        <v>38</v>
      </c>
      <c r="N432" t="s">
        <v>39</v>
      </c>
      <c r="O432">
        <v>7</v>
      </c>
      <c r="P432">
        <v>63000</v>
      </c>
      <c r="Q432" t="s">
        <v>298</v>
      </c>
      <c r="R432" t="str">
        <f>IF(mtn_tbl[[#This Row],[Age]]&lt;=25,"18-25",IF(mtn_tbl[[#This Row],[Age]]&lt;=35,"26-35",IF(mtn_tbl[[#This Row],[Age]]&lt;=45,"36-45",IF(mtn_tbl[[#This Row],[Age]]&lt;=55,"46-55","56+"))))</f>
        <v>56+</v>
      </c>
      <c r="S432">
        <v>16.260000000000002</v>
      </c>
      <c r="T4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2" t="s">
        <v>41</v>
      </c>
    </row>
    <row r="433" spans="1:22">
      <c r="A433" t="s">
        <v>766</v>
      </c>
      <c r="B433" t="s">
        <v>767</v>
      </c>
      <c r="C433" s="1" t="s">
        <v>552</v>
      </c>
      <c r="D433" t="str">
        <f>IF((LEFT(mtn_tbl[[#This Row],[Date of Purchase]],1)="1"),"January",IF((LEFT(mtn_tbl[[#This Row],[Date of Purchase]],1)="2"),"February","March"))</f>
        <v>February</v>
      </c>
      <c r="E433">
        <v>80</v>
      </c>
      <c r="F433" t="s">
        <v>302</v>
      </c>
      <c r="G433" t="s">
        <v>62</v>
      </c>
      <c r="H433" t="s">
        <v>57</v>
      </c>
      <c r="I433">
        <v>1</v>
      </c>
      <c r="J433" t="s">
        <v>164</v>
      </c>
      <c r="K433">
        <v>28</v>
      </c>
      <c r="L433" t="s">
        <v>208</v>
      </c>
      <c r="M433" t="s">
        <v>209</v>
      </c>
      <c r="N433" t="s">
        <v>210</v>
      </c>
      <c r="O433">
        <v>13</v>
      </c>
      <c r="P433">
        <v>7800</v>
      </c>
      <c r="Q433" t="s">
        <v>211</v>
      </c>
      <c r="R433" t="str">
        <f>IF(mtn_tbl[[#This Row],[Age]]&lt;=25,"18-25",IF(mtn_tbl[[#This Row],[Age]]&lt;=35,"26-35",IF(mtn_tbl[[#This Row],[Age]]&lt;=45,"36-45",IF(mtn_tbl[[#This Row],[Age]]&lt;=55,"46-55","56+"))))</f>
        <v>56+</v>
      </c>
      <c r="S433">
        <v>107.51</v>
      </c>
      <c r="T4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33" t="s">
        <v>41</v>
      </c>
    </row>
    <row r="434" spans="1:22">
      <c r="A434" t="s">
        <v>766</v>
      </c>
      <c r="B434" t="s">
        <v>767</v>
      </c>
      <c r="C434" s="1" t="s">
        <v>552</v>
      </c>
      <c r="D434" t="str">
        <f>IF((LEFT(mtn_tbl[[#This Row],[Date of Purchase]],1)="1"),"January",IF((LEFT(mtn_tbl[[#This Row],[Date of Purchase]],1)="2"),"February","March"))</f>
        <v>February</v>
      </c>
      <c r="E434">
        <v>80</v>
      </c>
      <c r="F434" t="s">
        <v>302</v>
      </c>
      <c r="G434" t="s">
        <v>44</v>
      </c>
      <c r="H434" t="s">
        <v>57</v>
      </c>
      <c r="I434">
        <v>1</v>
      </c>
      <c r="J434" t="s">
        <v>164</v>
      </c>
      <c r="K434">
        <v>28</v>
      </c>
      <c r="L434" t="s">
        <v>165</v>
      </c>
      <c r="M434" t="s">
        <v>166</v>
      </c>
      <c r="N434" t="s">
        <v>167</v>
      </c>
      <c r="O434">
        <v>3</v>
      </c>
      <c r="P434">
        <v>72000</v>
      </c>
      <c r="Q434" t="s">
        <v>132</v>
      </c>
      <c r="R434" t="str">
        <f>IF(mtn_tbl[[#This Row],[Age]]&lt;=25,"18-25",IF(mtn_tbl[[#This Row],[Age]]&lt;=35,"26-35",IF(mtn_tbl[[#This Row],[Age]]&lt;=45,"36-45",IF(mtn_tbl[[#This Row],[Age]]&lt;=55,"46-55","56+"))))</f>
        <v>56+</v>
      </c>
      <c r="S434">
        <v>127.04</v>
      </c>
      <c r="T43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34" t="s">
        <v>41</v>
      </c>
    </row>
    <row r="435" spans="1:22">
      <c r="A435" t="s">
        <v>768</v>
      </c>
      <c r="B435" t="s">
        <v>769</v>
      </c>
      <c r="C435" s="1" t="s">
        <v>552</v>
      </c>
      <c r="D435" t="str">
        <f>IF((LEFT(mtn_tbl[[#This Row],[Date of Purchase]],1)="1"),"January",IF((LEFT(mtn_tbl[[#This Row],[Date of Purchase]],1)="2"),"February","March"))</f>
        <v>February</v>
      </c>
      <c r="E435">
        <v>23</v>
      </c>
      <c r="F435" t="s">
        <v>99</v>
      </c>
      <c r="G435" t="s">
        <v>44</v>
      </c>
      <c r="H435" t="s">
        <v>25</v>
      </c>
      <c r="I435">
        <v>3</v>
      </c>
      <c r="J435" t="s">
        <v>36</v>
      </c>
      <c r="K435">
        <v>24</v>
      </c>
      <c r="L435" t="s">
        <v>100</v>
      </c>
      <c r="M435" t="s">
        <v>38</v>
      </c>
      <c r="N435" t="s">
        <v>39</v>
      </c>
      <c r="O435">
        <v>1</v>
      </c>
      <c r="P435">
        <v>9000</v>
      </c>
      <c r="Q435" t="s">
        <v>357</v>
      </c>
      <c r="R435" t="str">
        <f>IF(mtn_tbl[[#This Row],[Age]]&lt;=25,"18-25",IF(mtn_tbl[[#This Row],[Age]]&lt;=35,"26-35",IF(mtn_tbl[[#This Row],[Age]]&lt;=45,"36-45",IF(mtn_tbl[[#This Row],[Age]]&lt;=55,"46-55","56+"))))</f>
        <v>18-25</v>
      </c>
      <c r="S435">
        <v>171.81</v>
      </c>
      <c r="T43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5" t="s">
        <v>41</v>
      </c>
    </row>
    <row r="436" spans="1:22">
      <c r="A436" t="s">
        <v>768</v>
      </c>
      <c r="B436" t="s">
        <v>769</v>
      </c>
      <c r="C436" s="1" t="s">
        <v>552</v>
      </c>
      <c r="D436" t="str">
        <f>IF((LEFT(mtn_tbl[[#This Row],[Date of Purchase]],1)="1"),"January",IF((LEFT(mtn_tbl[[#This Row],[Date of Purchase]],1)="2"),"February","March"))</f>
        <v>February</v>
      </c>
      <c r="E436">
        <v>23</v>
      </c>
      <c r="F436" t="s">
        <v>99</v>
      </c>
      <c r="G436" t="s">
        <v>62</v>
      </c>
      <c r="H436" t="s">
        <v>25</v>
      </c>
      <c r="I436">
        <v>3</v>
      </c>
      <c r="J436" t="s">
        <v>36</v>
      </c>
      <c r="K436">
        <v>24</v>
      </c>
      <c r="L436" t="s">
        <v>92</v>
      </c>
      <c r="M436" t="s">
        <v>93</v>
      </c>
      <c r="N436" t="s">
        <v>94</v>
      </c>
      <c r="O436">
        <v>12</v>
      </c>
      <c r="P436">
        <v>4200</v>
      </c>
      <c r="Q436" t="s">
        <v>199</v>
      </c>
      <c r="R436" t="str">
        <f>IF(mtn_tbl[[#This Row],[Age]]&lt;=25,"18-25",IF(mtn_tbl[[#This Row],[Age]]&lt;=35,"26-35",IF(mtn_tbl[[#This Row],[Age]]&lt;=45,"36-45",IF(mtn_tbl[[#This Row],[Age]]&lt;=55,"46-55","56+"))))</f>
        <v>18-25</v>
      </c>
      <c r="S436">
        <v>9.67</v>
      </c>
      <c r="T4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6" t="s">
        <v>41</v>
      </c>
    </row>
    <row r="437" spans="1:22">
      <c r="A437" t="s">
        <v>768</v>
      </c>
      <c r="B437" t="s">
        <v>769</v>
      </c>
      <c r="C437" s="1" t="s">
        <v>552</v>
      </c>
      <c r="D437" t="str">
        <f>IF((LEFT(mtn_tbl[[#This Row],[Date of Purchase]],1)="1"),"January",IF((LEFT(mtn_tbl[[#This Row],[Date of Purchase]],1)="2"),"February","March"))</f>
        <v>February</v>
      </c>
      <c r="E437">
        <v>23</v>
      </c>
      <c r="F437" t="s">
        <v>99</v>
      </c>
      <c r="G437" t="s">
        <v>84</v>
      </c>
      <c r="H437" t="s">
        <v>25</v>
      </c>
      <c r="I437">
        <v>3</v>
      </c>
      <c r="J437" t="s">
        <v>36</v>
      </c>
      <c r="K437">
        <v>24</v>
      </c>
      <c r="L437" t="s">
        <v>171</v>
      </c>
      <c r="M437" t="s">
        <v>172</v>
      </c>
      <c r="N437" t="s">
        <v>173</v>
      </c>
      <c r="O437">
        <v>6</v>
      </c>
      <c r="P437">
        <v>450000</v>
      </c>
      <c r="Q437" t="s">
        <v>136</v>
      </c>
      <c r="R437" t="str">
        <f>IF(mtn_tbl[[#This Row],[Age]]&lt;=25,"18-25",IF(mtn_tbl[[#This Row],[Age]]&lt;=35,"26-35",IF(mtn_tbl[[#This Row],[Age]]&lt;=45,"36-45",IF(mtn_tbl[[#This Row],[Age]]&lt;=55,"46-55","56+"))))</f>
        <v>18-25</v>
      </c>
      <c r="S437">
        <v>184.09</v>
      </c>
      <c r="T43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7" t="s">
        <v>41</v>
      </c>
    </row>
    <row r="438" spans="1:22">
      <c r="A438" t="s">
        <v>770</v>
      </c>
      <c r="B438" t="s">
        <v>771</v>
      </c>
      <c r="C438" s="1" t="s">
        <v>552</v>
      </c>
      <c r="D438" t="str">
        <f>IF((LEFT(mtn_tbl[[#This Row],[Date of Purchase]],1)="1"),"January",IF((LEFT(mtn_tbl[[#This Row],[Date of Purchase]],1)="2"),"February","March"))</f>
        <v>February</v>
      </c>
      <c r="E438">
        <v>69</v>
      </c>
      <c r="F438" t="s">
        <v>177</v>
      </c>
      <c r="G438" t="s">
        <v>84</v>
      </c>
      <c r="H438" t="s">
        <v>57</v>
      </c>
      <c r="I438">
        <v>3</v>
      </c>
      <c r="J438" t="s">
        <v>36</v>
      </c>
      <c r="K438">
        <v>16</v>
      </c>
      <c r="L438" t="s">
        <v>45</v>
      </c>
      <c r="M438" t="s">
        <v>46</v>
      </c>
      <c r="N438" t="s">
        <v>47</v>
      </c>
      <c r="O438">
        <v>17</v>
      </c>
      <c r="P438">
        <v>510000</v>
      </c>
      <c r="Q438" t="s">
        <v>48</v>
      </c>
      <c r="R438" t="str">
        <f>IF(mtn_tbl[[#This Row],[Age]]&lt;=25,"18-25",IF(mtn_tbl[[#This Row],[Age]]&lt;=35,"26-35",IF(mtn_tbl[[#This Row],[Age]]&lt;=45,"36-45",IF(mtn_tbl[[#This Row],[Age]]&lt;=55,"46-55","56+"))))</f>
        <v>56+</v>
      </c>
      <c r="S438">
        <v>45.03</v>
      </c>
      <c r="T43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8" t="s">
        <v>31</v>
      </c>
      <c r="V438" t="s">
        <v>79</v>
      </c>
    </row>
    <row r="439" spans="1:22">
      <c r="A439" t="s">
        <v>770</v>
      </c>
      <c r="B439" t="s">
        <v>771</v>
      </c>
      <c r="C439" s="1" t="s">
        <v>552</v>
      </c>
      <c r="D439" t="str">
        <f>IF((LEFT(mtn_tbl[[#This Row],[Date of Purchase]],1)="1"),"January",IF((LEFT(mtn_tbl[[#This Row],[Date of Purchase]],1)="2"),"February","March"))</f>
        <v>February</v>
      </c>
      <c r="E439">
        <v>69</v>
      </c>
      <c r="F439" t="s">
        <v>177</v>
      </c>
      <c r="G439" t="s">
        <v>44</v>
      </c>
      <c r="H439" t="s">
        <v>57</v>
      </c>
      <c r="I439">
        <v>3</v>
      </c>
      <c r="J439" t="s">
        <v>36</v>
      </c>
      <c r="K439">
        <v>16</v>
      </c>
      <c r="L439" t="s">
        <v>100</v>
      </c>
      <c r="M439" t="s">
        <v>38</v>
      </c>
      <c r="N439" t="s">
        <v>39</v>
      </c>
      <c r="O439">
        <v>3</v>
      </c>
      <c r="P439">
        <v>27000</v>
      </c>
      <c r="Q439" t="s">
        <v>257</v>
      </c>
      <c r="R439" t="str">
        <f>IF(mtn_tbl[[#This Row],[Age]]&lt;=25,"18-25",IF(mtn_tbl[[#This Row],[Age]]&lt;=35,"26-35",IF(mtn_tbl[[#This Row],[Age]]&lt;=45,"36-45",IF(mtn_tbl[[#This Row],[Age]]&lt;=55,"46-55","56+"))))</f>
        <v>56+</v>
      </c>
      <c r="S439">
        <v>190.84</v>
      </c>
      <c r="T4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9" t="s">
        <v>31</v>
      </c>
      <c r="V439" t="s">
        <v>79</v>
      </c>
    </row>
    <row r="440" spans="1:22">
      <c r="A440" t="s">
        <v>770</v>
      </c>
      <c r="B440" t="s">
        <v>771</v>
      </c>
      <c r="C440" s="1" t="s">
        <v>552</v>
      </c>
      <c r="D440" t="str">
        <f>IF((LEFT(mtn_tbl[[#This Row],[Date of Purchase]],1)="1"),"January",IF((LEFT(mtn_tbl[[#This Row],[Date of Purchase]],1)="2"),"February","March"))</f>
        <v>February</v>
      </c>
      <c r="E440">
        <v>69</v>
      </c>
      <c r="F440" t="s">
        <v>177</v>
      </c>
      <c r="G440" t="s">
        <v>62</v>
      </c>
      <c r="H440" t="s">
        <v>57</v>
      </c>
      <c r="I440">
        <v>3</v>
      </c>
      <c r="J440" t="s">
        <v>36</v>
      </c>
      <c r="K440">
        <v>16</v>
      </c>
      <c r="L440" t="s">
        <v>115</v>
      </c>
      <c r="M440" t="s">
        <v>116</v>
      </c>
      <c r="N440" t="s">
        <v>117</v>
      </c>
      <c r="O440">
        <v>10</v>
      </c>
      <c r="P440">
        <v>55000</v>
      </c>
      <c r="Q440" t="s">
        <v>772</v>
      </c>
      <c r="R440" t="str">
        <f>IF(mtn_tbl[[#This Row],[Age]]&lt;=25,"18-25",IF(mtn_tbl[[#This Row],[Age]]&lt;=35,"26-35",IF(mtn_tbl[[#This Row],[Age]]&lt;=45,"36-45",IF(mtn_tbl[[#This Row],[Age]]&lt;=55,"46-55","56+"))))</f>
        <v>56+</v>
      </c>
      <c r="S440">
        <v>173.27</v>
      </c>
      <c r="T44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40" t="s">
        <v>31</v>
      </c>
      <c r="V440" t="s">
        <v>79</v>
      </c>
    </row>
    <row r="441" spans="1:22">
      <c r="A441" t="s">
        <v>773</v>
      </c>
      <c r="B441" t="s">
        <v>774</v>
      </c>
      <c r="C441" s="1" t="s">
        <v>552</v>
      </c>
      <c r="D441" t="str">
        <f>IF((LEFT(mtn_tbl[[#This Row],[Date of Purchase]],1)="1"),"January",IF((LEFT(mtn_tbl[[#This Row],[Date of Purchase]],1)="2"),"February","March"))</f>
        <v>February</v>
      </c>
      <c r="E441">
        <v>27</v>
      </c>
      <c r="F441" t="s">
        <v>144</v>
      </c>
      <c r="G441" t="s">
        <v>62</v>
      </c>
      <c r="H441" t="s">
        <v>25</v>
      </c>
      <c r="I441">
        <v>3</v>
      </c>
      <c r="J441" t="s">
        <v>36</v>
      </c>
      <c r="K441">
        <v>24</v>
      </c>
      <c r="L441" t="s">
        <v>37</v>
      </c>
      <c r="M441" t="s">
        <v>38</v>
      </c>
      <c r="N441" t="s">
        <v>39</v>
      </c>
      <c r="O441">
        <v>16</v>
      </c>
      <c r="P441">
        <v>144000</v>
      </c>
      <c r="Q441" t="s">
        <v>40</v>
      </c>
      <c r="R441" t="str">
        <f>IF(mtn_tbl[[#This Row],[Age]]&lt;=25,"18-25",IF(mtn_tbl[[#This Row],[Age]]&lt;=35,"26-35",IF(mtn_tbl[[#This Row],[Age]]&lt;=45,"36-45",IF(mtn_tbl[[#This Row],[Age]]&lt;=55,"46-55","56+"))))</f>
        <v>26-35</v>
      </c>
      <c r="S441">
        <v>118.54</v>
      </c>
      <c r="T44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1" t="s">
        <v>41</v>
      </c>
    </row>
    <row r="442" spans="1:22">
      <c r="A442" t="s">
        <v>773</v>
      </c>
      <c r="B442" t="s">
        <v>774</v>
      </c>
      <c r="C442" s="1" t="s">
        <v>552</v>
      </c>
      <c r="D442" t="str">
        <f>IF((LEFT(mtn_tbl[[#This Row],[Date of Purchase]],1)="1"),"January",IF((LEFT(mtn_tbl[[#This Row],[Date of Purchase]],1)="2"),"February","March"))</f>
        <v>February</v>
      </c>
      <c r="E442">
        <v>27</v>
      </c>
      <c r="F442" t="s">
        <v>144</v>
      </c>
      <c r="G442" t="s">
        <v>62</v>
      </c>
      <c r="H442" t="s">
        <v>25</v>
      </c>
      <c r="I442">
        <v>3</v>
      </c>
      <c r="J442" t="s">
        <v>36</v>
      </c>
      <c r="K442">
        <v>24</v>
      </c>
      <c r="L442" t="s">
        <v>92</v>
      </c>
      <c r="M442" t="s">
        <v>93</v>
      </c>
      <c r="N442" t="s">
        <v>94</v>
      </c>
      <c r="O442">
        <v>18</v>
      </c>
      <c r="P442">
        <v>6300</v>
      </c>
      <c r="Q442" t="s">
        <v>775</v>
      </c>
      <c r="R442" t="str">
        <f>IF(mtn_tbl[[#This Row],[Age]]&lt;=25,"18-25",IF(mtn_tbl[[#This Row],[Age]]&lt;=35,"26-35",IF(mtn_tbl[[#This Row],[Age]]&lt;=45,"36-45",IF(mtn_tbl[[#This Row],[Age]]&lt;=55,"46-55","56+"))))</f>
        <v>26-35</v>
      </c>
      <c r="S442">
        <v>146.63</v>
      </c>
      <c r="T4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2" t="s">
        <v>41</v>
      </c>
    </row>
    <row r="443" spans="1:22">
      <c r="A443" t="s">
        <v>776</v>
      </c>
      <c r="B443" t="s">
        <v>777</v>
      </c>
      <c r="C443" s="1" t="s">
        <v>552</v>
      </c>
      <c r="D443" t="str">
        <f>IF((LEFT(mtn_tbl[[#This Row],[Date of Purchase]],1)="1"),"January",IF((LEFT(mtn_tbl[[#This Row],[Date of Purchase]],1)="2"),"February","March"))</f>
        <v>February</v>
      </c>
      <c r="E443">
        <v>35</v>
      </c>
      <c r="F443" t="s">
        <v>354</v>
      </c>
      <c r="G443" t="s">
        <v>44</v>
      </c>
      <c r="H443" t="s">
        <v>57</v>
      </c>
      <c r="I443">
        <v>5</v>
      </c>
      <c r="J443" t="s">
        <v>52</v>
      </c>
      <c r="K443">
        <v>2</v>
      </c>
      <c r="L443" t="s">
        <v>119</v>
      </c>
      <c r="M443" t="s">
        <v>120</v>
      </c>
      <c r="N443" t="s">
        <v>121</v>
      </c>
      <c r="O443">
        <v>10</v>
      </c>
      <c r="P443">
        <v>145000</v>
      </c>
      <c r="Q443" t="s">
        <v>482</v>
      </c>
      <c r="R443" t="str">
        <f>IF(mtn_tbl[[#This Row],[Age]]&lt;=25,"18-25",IF(mtn_tbl[[#This Row],[Age]]&lt;=35,"26-35",IF(mtn_tbl[[#This Row],[Age]]&lt;=45,"36-45",IF(mtn_tbl[[#This Row],[Age]]&lt;=55,"46-55","56+"))))</f>
        <v>26-35</v>
      </c>
      <c r="S443">
        <v>169.88</v>
      </c>
      <c r="T4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43" t="s">
        <v>41</v>
      </c>
    </row>
    <row r="444" spans="1:22">
      <c r="A444" t="s">
        <v>776</v>
      </c>
      <c r="B444" t="s">
        <v>777</v>
      </c>
      <c r="C444" s="1" t="s">
        <v>552</v>
      </c>
      <c r="D444" t="str">
        <f>IF((LEFT(mtn_tbl[[#This Row],[Date of Purchase]],1)="1"),"January",IF((LEFT(mtn_tbl[[#This Row],[Date of Purchase]],1)="2"),"February","March"))</f>
        <v>February</v>
      </c>
      <c r="E444">
        <v>35</v>
      </c>
      <c r="F444" t="s">
        <v>354</v>
      </c>
      <c r="G444" t="s">
        <v>24</v>
      </c>
      <c r="H444" t="s">
        <v>57</v>
      </c>
      <c r="I444">
        <v>5</v>
      </c>
      <c r="J444" t="s">
        <v>52</v>
      </c>
      <c r="K444">
        <v>2</v>
      </c>
      <c r="L444" t="s">
        <v>148</v>
      </c>
      <c r="M444" t="s">
        <v>149</v>
      </c>
      <c r="N444" t="s">
        <v>150</v>
      </c>
      <c r="O444">
        <v>8</v>
      </c>
      <c r="P444">
        <v>128000</v>
      </c>
      <c r="Q444" t="s">
        <v>635</v>
      </c>
      <c r="R444" t="str">
        <f>IF(mtn_tbl[[#This Row],[Age]]&lt;=25,"18-25",IF(mtn_tbl[[#This Row],[Age]]&lt;=35,"26-35",IF(mtn_tbl[[#This Row],[Age]]&lt;=45,"36-45",IF(mtn_tbl[[#This Row],[Age]]&lt;=55,"46-55","56+"))))</f>
        <v>26-35</v>
      </c>
      <c r="S444">
        <v>41.44</v>
      </c>
      <c r="T44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44" t="s">
        <v>41</v>
      </c>
    </row>
    <row r="445" spans="1:22">
      <c r="A445" t="s">
        <v>776</v>
      </c>
      <c r="B445" t="s">
        <v>777</v>
      </c>
      <c r="C445" s="1" t="s">
        <v>552</v>
      </c>
      <c r="D445" t="str">
        <f>IF((LEFT(mtn_tbl[[#This Row],[Date of Purchase]],1)="1"),"January",IF((LEFT(mtn_tbl[[#This Row],[Date of Purchase]],1)="2"),"February","March"))</f>
        <v>February</v>
      </c>
      <c r="E445">
        <v>35</v>
      </c>
      <c r="F445" t="s">
        <v>354</v>
      </c>
      <c r="G445" t="s">
        <v>62</v>
      </c>
      <c r="H445" t="s">
        <v>57</v>
      </c>
      <c r="I445">
        <v>5</v>
      </c>
      <c r="J445" t="s">
        <v>52</v>
      </c>
      <c r="K445">
        <v>2</v>
      </c>
      <c r="L445" t="s">
        <v>341</v>
      </c>
      <c r="M445" t="s">
        <v>342</v>
      </c>
      <c r="N445" t="s">
        <v>343</v>
      </c>
      <c r="O445">
        <v>2</v>
      </c>
      <c r="P445">
        <v>15000</v>
      </c>
      <c r="Q445" t="s">
        <v>306</v>
      </c>
      <c r="R445" t="str">
        <f>IF(mtn_tbl[[#This Row],[Age]]&lt;=25,"18-25",IF(mtn_tbl[[#This Row],[Age]]&lt;=35,"26-35",IF(mtn_tbl[[#This Row],[Age]]&lt;=45,"36-45",IF(mtn_tbl[[#This Row],[Age]]&lt;=55,"46-55","56+"))))</f>
        <v>26-35</v>
      </c>
      <c r="S445">
        <v>98.66</v>
      </c>
      <c r="T44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45" t="s">
        <v>41</v>
      </c>
    </row>
    <row r="446" spans="1:22">
      <c r="A446" t="s">
        <v>778</v>
      </c>
      <c r="B446" t="s">
        <v>779</v>
      </c>
      <c r="C446" s="1" t="s">
        <v>552</v>
      </c>
      <c r="D446" t="str">
        <f>IF((LEFT(mtn_tbl[[#This Row],[Date of Purchase]],1)="1"),"January",IF((LEFT(mtn_tbl[[#This Row],[Date of Purchase]],1)="2"),"February","March"))</f>
        <v>February</v>
      </c>
      <c r="E446">
        <v>51</v>
      </c>
      <c r="F446" t="s">
        <v>281</v>
      </c>
      <c r="G446" t="s">
        <v>62</v>
      </c>
      <c r="H446" t="s">
        <v>25</v>
      </c>
      <c r="I446">
        <v>5</v>
      </c>
      <c r="J446" t="s">
        <v>52</v>
      </c>
      <c r="K446">
        <v>59</v>
      </c>
      <c r="L446" t="s">
        <v>63</v>
      </c>
      <c r="M446" t="s">
        <v>64</v>
      </c>
      <c r="N446" t="s">
        <v>65</v>
      </c>
      <c r="O446">
        <v>17</v>
      </c>
      <c r="P446">
        <v>17000</v>
      </c>
      <c r="Q446" t="s">
        <v>241</v>
      </c>
      <c r="R446" t="str">
        <f>IF(mtn_tbl[[#This Row],[Age]]&lt;=25,"18-25",IF(mtn_tbl[[#This Row],[Age]]&lt;=35,"26-35",IF(mtn_tbl[[#This Row],[Age]]&lt;=45,"36-45",IF(mtn_tbl[[#This Row],[Age]]&lt;=55,"46-55","56+"))))</f>
        <v>46-55</v>
      </c>
      <c r="S446">
        <v>116.36</v>
      </c>
      <c r="T4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6" t="s">
        <v>41</v>
      </c>
    </row>
    <row r="447" spans="1:22">
      <c r="A447" t="s">
        <v>778</v>
      </c>
      <c r="B447" t="s">
        <v>779</v>
      </c>
      <c r="C447" s="1" t="s">
        <v>552</v>
      </c>
      <c r="D447" t="str">
        <f>IF((LEFT(mtn_tbl[[#This Row],[Date of Purchase]],1)="1"),"January",IF((LEFT(mtn_tbl[[#This Row],[Date of Purchase]],1)="2"),"February","March"))</f>
        <v>February</v>
      </c>
      <c r="E447">
        <v>51</v>
      </c>
      <c r="F447" t="s">
        <v>281</v>
      </c>
      <c r="G447" t="s">
        <v>84</v>
      </c>
      <c r="H447" t="s">
        <v>25</v>
      </c>
      <c r="I447">
        <v>5</v>
      </c>
      <c r="J447" t="s">
        <v>52</v>
      </c>
      <c r="K447">
        <v>59</v>
      </c>
      <c r="L447" t="s">
        <v>45</v>
      </c>
      <c r="M447" t="s">
        <v>46</v>
      </c>
      <c r="N447" t="s">
        <v>47</v>
      </c>
      <c r="O447">
        <v>13</v>
      </c>
      <c r="P447">
        <v>390000</v>
      </c>
      <c r="Q447" t="s">
        <v>287</v>
      </c>
      <c r="R447" t="str">
        <f>IF(mtn_tbl[[#This Row],[Age]]&lt;=25,"18-25",IF(mtn_tbl[[#This Row],[Age]]&lt;=35,"26-35",IF(mtn_tbl[[#This Row],[Age]]&lt;=45,"36-45",IF(mtn_tbl[[#This Row],[Age]]&lt;=55,"46-55","56+"))))</f>
        <v>46-55</v>
      </c>
      <c r="S447">
        <v>127.62</v>
      </c>
      <c r="T4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7" t="s">
        <v>41</v>
      </c>
    </row>
    <row r="448" spans="1:22">
      <c r="A448" t="s">
        <v>780</v>
      </c>
      <c r="B448" t="s">
        <v>781</v>
      </c>
      <c r="C448" s="1" t="s">
        <v>552</v>
      </c>
      <c r="D448" t="str">
        <f>IF((LEFT(mtn_tbl[[#This Row],[Date of Purchase]],1)="1"),"January",IF((LEFT(mtn_tbl[[#This Row],[Date of Purchase]],1)="2"),"February","March"))</f>
        <v>February</v>
      </c>
      <c r="E448">
        <v>35</v>
      </c>
      <c r="F448" t="s">
        <v>446</v>
      </c>
      <c r="G448" t="s">
        <v>84</v>
      </c>
      <c r="H448" t="s">
        <v>25</v>
      </c>
      <c r="I448">
        <v>3</v>
      </c>
      <c r="J448" t="s">
        <v>36</v>
      </c>
      <c r="K448">
        <v>29</v>
      </c>
      <c r="L448" t="s">
        <v>165</v>
      </c>
      <c r="M448" t="s">
        <v>166</v>
      </c>
      <c r="N448" t="s">
        <v>167</v>
      </c>
      <c r="O448">
        <v>4</v>
      </c>
      <c r="P448">
        <v>96000</v>
      </c>
      <c r="Q448" t="s">
        <v>524</v>
      </c>
      <c r="R448" t="str">
        <f>IF(mtn_tbl[[#This Row],[Age]]&lt;=25,"18-25",IF(mtn_tbl[[#This Row],[Age]]&lt;=35,"26-35",IF(mtn_tbl[[#This Row],[Age]]&lt;=45,"36-45",IF(mtn_tbl[[#This Row],[Age]]&lt;=55,"46-55","56+"))))</f>
        <v>26-35</v>
      </c>
      <c r="S448">
        <v>92.94</v>
      </c>
      <c r="T44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48" t="s">
        <v>41</v>
      </c>
    </row>
    <row r="449" spans="1:22">
      <c r="A449" t="s">
        <v>780</v>
      </c>
      <c r="B449" t="s">
        <v>781</v>
      </c>
      <c r="C449" s="1" t="s">
        <v>552</v>
      </c>
      <c r="D449" t="str">
        <f>IF((LEFT(mtn_tbl[[#This Row],[Date of Purchase]],1)="1"),"January",IF((LEFT(mtn_tbl[[#This Row],[Date of Purchase]],1)="2"),"February","March"))</f>
        <v>February</v>
      </c>
      <c r="E449">
        <v>35</v>
      </c>
      <c r="F449" t="s">
        <v>446</v>
      </c>
      <c r="G449" t="s">
        <v>44</v>
      </c>
      <c r="H449" t="s">
        <v>25</v>
      </c>
      <c r="I449">
        <v>3</v>
      </c>
      <c r="J449" t="s">
        <v>36</v>
      </c>
      <c r="K449">
        <v>29</v>
      </c>
      <c r="L449" t="s">
        <v>100</v>
      </c>
      <c r="M449" t="s">
        <v>38</v>
      </c>
      <c r="N449" t="s">
        <v>39</v>
      </c>
      <c r="O449">
        <v>10</v>
      </c>
      <c r="P449">
        <v>90000</v>
      </c>
      <c r="Q449" t="s">
        <v>160</v>
      </c>
      <c r="R449" t="str">
        <f>IF(mtn_tbl[[#This Row],[Age]]&lt;=25,"18-25",IF(mtn_tbl[[#This Row],[Age]]&lt;=35,"26-35",IF(mtn_tbl[[#This Row],[Age]]&lt;=45,"36-45",IF(mtn_tbl[[#This Row],[Age]]&lt;=55,"46-55","56+"))))</f>
        <v>26-35</v>
      </c>
      <c r="S449">
        <v>31.94</v>
      </c>
      <c r="T4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49" t="s">
        <v>41</v>
      </c>
    </row>
    <row r="450" spans="1:22">
      <c r="A450" t="s">
        <v>780</v>
      </c>
      <c r="B450" t="s">
        <v>781</v>
      </c>
      <c r="C450" s="1" t="s">
        <v>552</v>
      </c>
      <c r="D450" t="str">
        <f>IF((LEFT(mtn_tbl[[#This Row],[Date of Purchase]],1)="1"),"January",IF((LEFT(mtn_tbl[[#This Row],[Date of Purchase]],1)="2"),"February","March"))</f>
        <v>February</v>
      </c>
      <c r="E450">
        <v>35</v>
      </c>
      <c r="F450" t="s">
        <v>446</v>
      </c>
      <c r="G450" t="s">
        <v>62</v>
      </c>
      <c r="H450" t="s">
        <v>25</v>
      </c>
      <c r="I450">
        <v>3</v>
      </c>
      <c r="J450" t="s">
        <v>36</v>
      </c>
      <c r="K450">
        <v>29</v>
      </c>
      <c r="L450" t="s">
        <v>148</v>
      </c>
      <c r="M450" t="s">
        <v>149</v>
      </c>
      <c r="N450" t="s">
        <v>150</v>
      </c>
      <c r="O450">
        <v>11</v>
      </c>
      <c r="P450">
        <v>176000</v>
      </c>
      <c r="Q450" t="s">
        <v>384</v>
      </c>
      <c r="R450" t="str">
        <f>IF(mtn_tbl[[#This Row],[Age]]&lt;=25,"18-25",IF(mtn_tbl[[#This Row],[Age]]&lt;=35,"26-35",IF(mtn_tbl[[#This Row],[Age]]&lt;=45,"36-45",IF(mtn_tbl[[#This Row],[Age]]&lt;=55,"46-55","56+"))))</f>
        <v>26-35</v>
      </c>
      <c r="S450">
        <v>43.4</v>
      </c>
      <c r="T45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0" t="s">
        <v>41</v>
      </c>
    </row>
    <row r="451" spans="1:22">
      <c r="A451" t="s">
        <v>782</v>
      </c>
      <c r="B451" t="s">
        <v>783</v>
      </c>
      <c r="C451" s="1" t="s">
        <v>552</v>
      </c>
      <c r="D451" t="str">
        <f>IF((LEFT(mtn_tbl[[#This Row],[Date of Purchase]],1)="1"),"January",IF((LEFT(mtn_tbl[[#This Row],[Date of Purchase]],1)="2"),"February","March"))</f>
        <v>February</v>
      </c>
      <c r="E451">
        <v>28</v>
      </c>
      <c r="F451" t="s">
        <v>144</v>
      </c>
      <c r="G451" t="s">
        <v>24</v>
      </c>
      <c r="H451" t="s">
        <v>25</v>
      </c>
      <c r="I451">
        <v>1</v>
      </c>
      <c r="J451" t="s">
        <v>164</v>
      </c>
      <c r="K451">
        <v>52</v>
      </c>
      <c r="L451" t="s">
        <v>58</v>
      </c>
      <c r="M451" t="s">
        <v>59</v>
      </c>
      <c r="N451" t="s">
        <v>60</v>
      </c>
      <c r="O451">
        <v>12</v>
      </c>
      <c r="P451">
        <v>54000</v>
      </c>
      <c r="Q451" t="s">
        <v>616</v>
      </c>
      <c r="R451" t="str">
        <f>IF(mtn_tbl[[#This Row],[Age]]&lt;=25,"18-25",IF(mtn_tbl[[#This Row],[Age]]&lt;=35,"26-35",IF(mtn_tbl[[#This Row],[Age]]&lt;=45,"36-45",IF(mtn_tbl[[#This Row],[Age]]&lt;=55,"46-55","56+"))))</f>
        <v>26-35</v>
      </c>
      <c r="S451">
        <v>164.82</v>
      </c>
      <c r="T4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1" t="s">
        <v>31</v>
      </c>
      <c r="V451" t="s">
        <v>182</v>
      </c>
    </row>
    <row r="452" spans="1:22">
      <c r="A452" t="s">
        <v>784</v>
      </c>
      <c r="B452" t="s">
        <v>453</v>
      </c>
      <c r="C452" s="1" t="s">
        <v>552</v>
      </c>
      <c r="D452" t="str">
        <f>IF((LEFT(mtn_tbl[[#This Row],[Date of Purchase]],1)="1"),"January",IF((LEFT(mtn_tbl[[#This Row],[Date of Purchase]],1)="2"),"February","March"))</f>
        <v>February</v>
      </c>
      <c r="E452">
        <v>49</v>
      </c>
      <c r="F452" t="s">
        <v>78</v>
      </c>
      <c r="G452" t="s">
        <v>84</v>
      </c>
      <c r="H452" t="s">
        <v>25</v>
      </c>
      <c r="I452">
        <v>4</v>
      </c>
      <c r="J452" t="s">
        <v>70</v>
      </c>
      <c r="K452">
        <v>5</v>
      </c>
      <c r="L452" t="s">
        <v>80</v>
      </c>
      <c r="M452" t="s">
        <v>81</v>
      </c>
      <c r="N452" t="s">
        <v>82</v>
      </c>
      <c r="O452">
        <v>15</v>
      </c>
      <c r="P452">
        <v>300000</v>
      </c>
      <c r="Q452" t="s">
        <v>53</v>
      </c>
      <c r="R452" t="str">
        <f>IF(mtn_tbl[[#This Row],[Age]]&lt;=25,"18-25",IF(mtn_tbl[[#This Row],[Age]]&lt;=35,"26-35",IF(mtn_tbl[[#This Row],[Age]]&lt;=45,"36-45",IF(mtn_tbl[[#This Row],[Age]]&lt;=55,"46-55","56+"))))</f>
        <v>46-55</v>
      </c>
      <c r="S452">
        <v>9.02</v>
      </c>
      <c r="T4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2" t="s">
        <v>41</v>
      </c>
    </row>
    <row r="453" spans="1:22">
      <c r="A453" t="s">
        <v>785</v>
      </c>
      <c r="B453" t="s">
        <v>786</v>
      </c>
      <c r="C453" s="1" t="s">
        <v>552</v>
      </c>
      <c r="D453" t="str">
        <f>IF((LEFT(mtn_tbl[[#This Row],[Date of Purchase]],1)="1"),"January",IF((LEFT(mtn_tbl[[#This Row],[Date of Purchase]],1)="2"),"February","March"))</f>
        <v>February</v>
      </c>
      <c r="E453">
        <v>73</v>
      </c>
      <c r="F453" t="s">
        <v>135</v>
      </c>
      <c r="G453" t="s">
        <v>62</v>
      </c>
      <c r="H453" t="s">
        <v>25</v>
      </c>
      <c r="I453">
        <v>3</v>
      </c>
      <c r="J453" t="s">
        <v>36</v>
      </c>
      <c r="K453">
        <v>40</v>
      </c>
      <c r="L453" t="s">
        <v>156</v>
      </c>
      <c r="M453" t="s">
        <v>157</v>
      </c>
      <c r="N453" t="s">
        <v>158</v>
      </c>
      <c r="O453">
        <v>14</v>
      </c>
      <c r="P453">
        <v>7000</v>
      </c>
      <c r="Q453" t="s">
        <v>430</v>
      </c>
      <c r="R453" t="str">
        <f>IF(mtn_tbl[[#This Row],[Age]]&lt;=25,"18-25",IF(mtn_tbl[[#This Row],[Age]]&lt;=35,"26-35",IF(mtn_tbl[[#This Row],[Age]]&lt;=45,"36-45",IF(mtn_tbl[[#This Row],[Age]]&lt;=55,"46-55","56+"))))</f>
        <v>56+</v>
      </c>
      <c r="S453">
        <v>76.91</v>
      </c>
      <c r="T45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53" t="s">
        <v>41</v>
      </c>
    </row>
    <row r="454" spans="1:22">
      <c r="A454" t="s">
        <v>785</v>
      </c>
      <c r="B454" t="s">
        <v>786</v>
      </c>
      <c r="C454" s="1" t="s">
        <v>552</v>
      </c>
      <c r="D454" t="str">
        <f>IF((LEFT(mtn_tbl[[#This Row],[Date of Purchase]],1)="1"),"January",IF((LEFT(mtn_tbl[[#This Row],[Date of Purchase]],1)="2"),"February","March"))</f>
        <v>February</v>
      </c>
      <c r="E454">
        <v>73</v>
      </c>
      <c r="F454" t="s">
        <v>135</v>
      </c>
      <c r="G454" t="s">
        <v>44</v>
      </c>
      <c r="H454" t="s">
        <v>25</v>
      </c>
      <c r="I454">
        <v>3</v>
      </c>
      <c r="J454" t="s">
        <v>36</v>
      </c>
      <c r="K454">
        <v>40</v>
      </c>
      <c r="L454" t="s">
        <v>80</v>
      </c>
      <c r="M454" t="s">
        <v>81</v>
      </c>
      <c r="N454" t="s">
        <v>82</v>
      </c>
      <c r="O454">
        <v>17</v>
      </c>
      <c r="P454">
        <v>340000</v>
      </c>
      <c r="Q454" t="s">
        <v>412</v>
      </c>
      <c r="R454" t="str">
        <f>IF(mtn_tbl[[#This Row],[Age]]&lt;=25,"18-25",IF(mtn_tbl[[#This Row],[Age]]&lt;=35,"26-35",IF(mtn_tbl[[#This Row],[Age]]&lt;=45,"36-45",IF(mtn_tbl[[#This Row],[Age]]&lt;=55,"46-55","56+"))))</f>
        <v>56+</v>
      </c>
      <c r="S454">
        <v>128.71</v>
      </c>
      <c r="T4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54" t="s">
        <v>41</v>
      </c>
    </row>
    <row r="455" spans="1:22">
      <c r="A455" t="s">
        <v>785</v>
      </c>
      <c r="B455" t="s">
        <v>786</v>
      </c>
      <c r="C455" s="1" t="s">
        <v>552</v>
      </c>
      <c r="D455" t="str">
        <f>IF((LEFT(mtn_tbl[[#This Row],[Date of Purchase]],1)="1"),"January",IF((LEFT(mtn_tbl[[#This Row],[Date of Purchase]],1)="2"),"February","March"))</f>
        <v>February</v>
      </c>
      <c r="E455">
        <v>73</v>
      </c>
      <c r="F455" t="s">
        <v>135</v>
      </c>
      <c r="G455" t="s">
        <v>84</v>
      </c>
      <c r="H455" t="s">
        <v>25</v>
      </c>
      <c r="I455">
        <v>3</v>
      </c>
      <c r="J455" t="s">
        <v>36</v>
      </c>
      <c r="K455">
        <v>40</v>
      </c>
      <c r="L455" t="s">
        <v>119</v>
      </c>
      <c r="M455" t="s">
        <v>120</v>
      </c>
      <c r="N455" t="s">
        <v>121</v>
      </c>
      <c r="O455">
        <v>18</v>
      </c>
      <c r="P455">
        <v>261000</v>
      </c>
      <c r="Q455" t="s">
        <v>122</v>
      </c>
      <c r="R455" t="str">
        <f>IF(mtn_tbl[[#This Row],[Age]]&lt;=25,"18-25",IF(mtn_tbl[[#This Row],[Age]]&lt;=35,"26-35",IF(mtn_tbl[[#This Row],[Age]]&lt;=45,"36-45",IF(mtn_tbl[[#This Row],[Age]]&lt;=55,"46-55","56+"))))</f>
        <v>56+</v>
      </c>
      <c r="S455">
        <v>126.34</v>
      </c>
      <c r="T4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55" t="s">
        <v>41</v>
      </c>
    </row>
    <row r="456" spans="1:22">
      <c r="A456" t="s">
        <v>787</v>
      </c>
      <c r="B456" t="s">
        <v>788</v>
      </c>
      <c r="C456" s="1" t="s">
        <v>552</v>
      </c>
      <c r="D456" t="str">
        <f>IF((LEFT(mtn_tbl[[#This Row],[Date of Purchase]],1)="1"),"January",IF((LEFT(mtn_tbl[[#This Row],[Date of Purchase]],1)="2"),"February","March"))</f>
        <v>February</v>
      </c>
      <c r="E456">
        <v>64</v>
      </c>
      <c r="F456" t="s">
        <v>195</v>
      </c>
      <c r="G456" t="s">
        <v>84</v>
      </c>
      <c r="H456" t="s">
        <v>57</v>
      </c>
      <c r="I456">
        <v>3</v>
      </c>
      <c r="J456" t="s">
        <v>36</v>
      </c>
      <c r="K456">
        <v>35</v>
      </c>
      <c r="L456" t="s">
        <v>45</v>
      </c>
      <c r="M456" t="s">
        <v>46</v>
      </c>
      <c r="N456" t="s">
        <v>47</v>
      </c>
      <c r="O456">
        <v>20</v>
      </c>
      <c r="P456">
        <v>600000</v>
      </c>
      <c r="Q456" t="s">
        <v>258</v>
      </c>
      <c r="R456" t="str">
        <f>IF(mtn_tbl[[#This Row],[Age]]&lt;=25,"18-25",IF(mtn_tbl[[#This Row],[Age]]&lt;=35,"26-35",IF(mtn_tbl[[#This Row],[Age]]&lt;=45,"36-45",IF(mtn_tbl[[#This Row],[Age]]&lt;=55,"46-55","56+"))))</f>
        <v>56+</v>
      </c>
      <c r="S456">
        <v>5.7</v>
      </c>
      <c r="T45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6" t="s">
        <v>41</v>
      </c>
    </row>
    <row r="457" spans="1:22">
      <c r="A457" t="s">
        <v>787</v>
      </c>
      <c r="B457" t="s">
        <v>788</v>
      </c>
      <c r="C457" s="1" t="s">
        <v>552</v>
      </c>
      <c r="D457" t="str">
        <f>IF((LEFT(mtn_tbl[[#This Row],[Date of Purchase]],1)="1"),"January",IF((LEFT(mtn_tbl[[#This Row],[Date of Purchase]],1)="2"),"February","March"))</f>
        <v>February</v>
      </c>
      <c r="E457">
        <v>64</v>
      </c>
      <c r="F457" t="s">
        <v>195</v>
      </c>
      <c r="G457" t="s">
        <v>24</v>
      </c>
      <c r="H457" t="s">
        <v>57</v>
      </c>
      <c r="I457">
        <v>3</v>
      </c>
      <c r="J457" t="s">
        <v>36</v>
      </c>
      <c r="K457">
        <v>35</v>
      </c>
      <c r="L457" t="s">
        <v>58</v>
      </c>
      <c r="M457" t="s">
        <v>59</v>
      </c>
      <c r="N457" t="s">
        <v>60</v>
      </c>
      <c r="O457">
        <v>9</v>
      </c>
      <c r="P457">
        <v>40500</v>
      </c>
      <c r="Q457" t="s">
        <v>114</v>
      </c>
      <c r="R457" t="str">
        <f>IF(mtn_tbl[[#This Row],[Age]]&lt;=25,"18-25",IF(mtn_tbl[[#This Row],[Age]]&lt;=35,"26-35",IF(mtn_tbl[[#This Row],[Age]]&lt;=45,"36-45",IF(mtn_tbl[[#This Row],[Age]]&lt;=55,"46-55","56+"))))</f>
        <v>56+</v>
      </c>
      <c r="S457">
        <v>6.35</v>
      </c>
      <c r="T45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7" t="s">
        <v>41</v>
      </c>
    </row>
    <row r="458" spans="1:22">
      <c r="A458" t="s">
        <v>787</v>
      </c>
      <c r="B458" t="s">
        <v>788</v>
      </c>
      <c r="C458" s="1" t="s">
        <v>552</v>
      </c>
      <c r="D458" t="str">
        <f>IF((LEFT(mtn_tbl[[#This Row],[Date of Purchase]],1)="1"),"January",IF((LEFT(mtn_tbl[[#This Row],[Date of Purchase]],1)="2"),"February","March"))</f>
        <v>February</v>
      </c>
      <c r="E458">
        <v>64</v>
      </c>
      <c r="F458" t="s">
        <v>195</v>
      </c>
      <c r="G458" t="s">
        <v>62</v>
      </c>
      <c r="H458" t="s">
        <v>57</v>
      </c>
      <c r="I458">
        <v>3</v>
      </c>
      <c r="J458" t="s">
        <v>36</v>
      </c>
      <c r="K458">
        <v>35</v>
      </c>
      <c r="L458" t="s">
        <v>72</v>
      </c>
      <c r="M458" t="s">
        <v>73</v>
      </c>
      <c r="N458" t="s">
        <v>74</v>
      </c>
      <c r="O458">
        <v>16</v>
      </c>
      <c r="P458">
        <v>14400</v>
      </c>
      <c r="Q458" t="s">
        <v>789</v>
      </c>
      <c r="R458" t="str">
        <f>IF(mtn_tbl[[#This Row],[Age]]&lt;=25,"18-25",IF(mtn_tbl[[#This Row],[Age]]&lt;=35,"26-35",IF(mtn_tbl[[#This Row],[Age]]&lt;=45,"36-45",IF(mtn_tbl[[#This Row],[Age]]&lt;=55,"46-55","56+"))))</f>
        <v>56+</v>
      </c>
      <c r="S458">
        <v>161.83000000000001</v>
      </c>
      <c r="T45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8" t="s">
        <v>41</v>
      </c>
    </row>
    <row r="459" spans="1:22">
      <c r="A459" t="s">
        <v>790</v>
      </c>
      <c r="B459" t="s">
        <v>791</v>
      </c>
      <c r="C459" s="1" t="s">
        <v>552</v>
      </c>
      <c r="D459" t="str">
        <f>IF((LEFT(mtn_tbl[[#This Row],[Date of Purchase]],1)="1"),"January",IF((LEFT(mtn_tbl[[#This Row],[Date of Purchase]],1)="2"),"February","March"))</f>
        <v>February</v>
      </c>
      <c r="E459">
        <v>61</v>
      </c>
      <c r="F459" t="s">
        <v>177</v>
      </c>
      <c r="G459" t="s">
        <v>44</v>
      </c>
      <c r="H459" t="s">
        <v>25</v>
      </c>
      <c r="I459">
        <v>2</v>
      </c>
      <c r="J459" t="s">
        <v>26</v>
      </c>
      <c r="K459">
        <v>7</v>
      </c>
      <c r="L459" t="s">
        <v>45</v>
      </c>
      <c r="M459" t="s">
        <v>46</v>
      </c>
      <c r="N459" t="s">
        <v>47</v>
      </c>
      <c r="O459">
        <v>6</v>
      </c>
      <c r="P459">
        <v>180000</v>
      </c>
      <c r="Q459" t="s">
        <v>83</v>
      </c>
      <c r="R459" t="str">
        <f>IF(mtn_tbl[[#This Row],[Age]]&lt;=25,"18-25",IF(mtn_tbl[[#This Row],[Age]]&lt;=35,"26-35",IF(mtn_tbl[[#This Row],[Age]]&lt;=45,"36-45",IF(mtn_tbl[[#This Row],[Age]]&lt;=55,"46-55","56+"))))</f>
        <v>56+</v>
      </c>
      <c r="S459">
        <v>187.07</v>
      </c>
      <c r="T4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9" t="s">
        <v>31</v>
      </c>
      <c r="V459" t="s">
        <v>182</v>
      </c>
    </row>
    <row r="460" spans="1:22">
      <c r="A460" t="s">
        <v>790</v>
      </c>
      <c r="B460" t="s">
        <v>791</v>
      </c>
      <c r="C460" s="1" t="s">
        <v>552</v>
      </c>
      <c r="D460" t="str">
        <f>IF((LEFT(mtn_tbl[[#This Row],[Date of Purchase]],1)="1"),"January",IF((LEFT(mtn_tbl[[#This Row],[Date of Purchase]],1)="2"),"February","March"))</f>
        <v>February</v>
      </c>
      <c r="E460">
        <v>61</v>
      </c>
      <c r="F460" t="s">
        <v>177</v>
      </c>
      <c r="G460" t="s">
        <v>62</v>
      </c>
      <c r="H460" t="s">
        <v>25</v>
      </c>
      <c r="I460">
        <v>2</v>
      </c>
      <c r="J460" t="s">
        <v>26</v>
      </c>
      <c r="K460">
        <v>7</v>
      </c>
      <c r="L460" t="s">
        <v>208</v>
      </c>
      <c r="M460" t="s">
        <v>209</v>
      </c>
      <c r="N460" t="s">
        <v>210</v>
      </c>
      <c r="O460">
        <v>11</v>
      </c>
      <c r="P460">
        <v>6600</v>
      </c>
      <c r="Q460" t="s">
        <v>792</v>
      </c>
      <c r="R460" t="str">
        <f>IF(mtn_tbl[[#This Row],[Age]]&lt;=25,"18-25",IF(mtn_tbl[[#This Row],[Age]]&lt;=35,"26-35",IF(mtn_tbl[[#This Row],[Age]]&lt;=45,"36-45",IF(mtn_tbl[[#This Row],[Age]]&lt;=55,"46-55","56+"))))</f>
        <v>56+</v>
      </c>
      <c r="S460">
        <v>47.69</v>
      </c>
      <c r="T4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0" t="s">
        <v>31</v>
      </c>
      <c r="V460" t="s">
        <v>182</v>
      </c>
    </row>
    <row r="461" spans="1:22">
      <c r="A461" t="s">
        <v>790</v>
      </c>
      <c r="B461" t="s">
        <v>791</v>
      </c>
      <c r="C461" s="1" t="s">
        <v>552</v>
      </c>
      <c r="D461" t="str">
        <f>IF((LEFT(mtn_tbl[[#This Row],[Date of Purchase]],1)="1"),"January",IF((LEFT(mtn_tbl[[#This Row],[Date of Purchase]],1)="2"),"February","March"))</f>
        <v>February</v>
      </c>
      <c r="E461">
        <v>61</v>
      </c>
      <c r="F461" t="s">
        <v>177</v>
      </c>
      <c r="G461" t="s">
        <v>24</v>
      </c>
      <c r="H461" t="s">
        <v>25</v>
      </c>
      <c r="I461">
        <v>2</v>
      </c>
      <c r="J461" t="s">
        <v>26</v>
      </c>
      <c r="K461">
        <v>7</v>
      </c>
      <c r="L461" t="s">
        <v>37</v>
      </c>
      <c r="M461" t="s">
        <v>38</v>
      </c>
      <c r="N461" t="s">
        <v>39</v>
      </c>
      <c r="O461">
        <v>1</v>
      </c>
      <c r="P461">
        <v>9000</v>
      </c>
      <c r="Q461" t="s">
        <v>357</v>
      </c>
      <c r="R461" t="str">
        <f>IF(mtn_tbl[[#This Row],[Age]]&lt;=25,"18-25",IF(mtn_tbl[[#This Row],[Age]]&lt;=35,"26-35",IF(mtn_tbl[[#This Row],[Age]]&lt;=45,"36-45",IF(mtn_tbl[[#This Row],[Age]]&lt;=55,"46-55","56+"))))</f>
        <v>56+</v>
      </c>
      <c r="S461">
        <v>182.84</v>
      </c>
      <c r="T46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61" t="s">
        <v>31</v>
      </c>
      <c r="V461" t="s">
        <v>182</v>
      </c>
    </row>
    <row r="462" spans="1:22">
      <c r="A462" t="s">
        <v>793</v>
      </c>
      <c r="B462" t="s">
        <v>794</v>
      </c>
      <c r="C462" s="1" t="s">
        <v>552</v>
      </c>
      <c r="D462" t="str">
        <f>IF((LEFT(mtn_tbl[[#This Row],[Date of Purchase]],1)="1"),"January",IF((LEFT(mtn_tbl[[#This Row],[Date of Purchase]],1)="2"),"February","March"))</f>
        <v>February</v>
      </c>
      <c r="E462">
        <v>77</v>
      </c>
      <c r="F462" t="s">
        <v>354</v>
      </c>
      <c r="G462" t="s">
        <v>84</v>
      </c>
      <c r="H462" t="s">
        <v>57</v>
      </c>
      <c r="I462">
        <v>2</v>
      </c>
      <c r="J462" t="s">
        <v>26</v>
      </c>
      <c r="K462">
        <v>59</v>
      </c>
      <c r="L462" t="s">
        <v>100</v>
      </c>
      <c r="M462" t="s">
        <v>38</v>
      </c>
      <c r="N462" t="s">
        <v>39</v>
      </c>
      <c r="O462">
        <v>19</v>
      </c>
      <c r="P462">
        <v>171000</v>
      </c>
      <c r="Q462" t="s">
        <v>141</v>
      </c>
      <c r="R462" t="str">
        <f>IF(mtn_tbl[[#This Row],[Age]]&lt;=25,"18-25",IF(mtn_tbl[[#This Row],[Age]]&lt;=35,"26-35",IF(mtn_tbl[[#This Row],[Age]]&lt;=45,"36-45",IF(mtn_tbl[[#This Row],[Age]]&lt;=55,"46-55","56+"))))</f>
        <v>56+</v>
      </c>
      <c r="S462">
        <v>4.87</v>
      </c>
      <c r="T4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2" t="s">
        <v>41</v>
      </c>
    </row>
    <row r="463" spans="1:22">
      <c r="A463" t="s">
        <v>795</v>
      </c>
      <c r="B463" t="s">
        <v>796</v>
      </c>
      <c r="C463" s="1" t="s">
        <v>552</v>
      </c>
      <c r="D463" t="str">
        <f>IF((LEFT(mtn_tbl[[#This Row],[Date of Purchase]],1)="1"),"January",IF((LEFT(mtn_tbl[[#This Row],[Date of Purchase]],1)="2"),"February","March"))</f>
        <v>February</v>
      </c>
      <c r="E463">
        <v>37</v>
      </c>
      <c r="F463" t="s">
        <v>274</v>
      </c>
      <c r="G463" t="s">
        <v>62</v>
      </c>
      <c r="H463" t="s">
        <v>57</v>
      </c>
      <c r="I463">
        <v>3</v>
      </c>
      <c r="J463" t="s">
        <v>36</v>
      </c>
      <c r="K463">
        <v>57</v>
      </c>
      <c r="L463" t="s">
        <v>92</v>
      </c>
      <c r="M463" t="s">
        <v>93</v>
      </c>
      <c r="N463" t="s">
        <v>94</v>
      </c>
      <c r="O463">
        <v>3</v>
      </c>
      <c r="P463">
        <v>1050</v>
      </c>
      <c r="Q463" t="s">
        <v>765</v>
      </c>
      <c r="R463" t="str">
        <f>IF(mtn_tbl[[#This Row],[Age]]&lt;=25,"18-25",IF(mtn_tbl[[#This Row],[Age]]&lt;=35,"26-35",IF(mtn_tbl[[#This Row],[Age]]&lt;=45,"36-45",IF(mtn_tbl[[#This Row],[Age]]&lt;=55,"46-55","56+"))))</f>
        <v>36-45</v>
      </c>
      <c r="S463">
        <v>32.950000000000003</v>
      </c>
      <c r="T46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3" t="s">
        <v>41</v>
      </c>
    </row>
    <row r="464" spans="1:22">
      <c r="A464" t="s">
        <v>797</v>
      </c>
      <c r="B464" t="s">
        <v>798</v>
      </c>
      <c r="C464" s="1" t="s">
        <v>552</v>
      </c>
      <c r="D464" t="str">
        <f>IF((LEFT(mtn_tbl[[#This Row],[Date of Purchase]],1)="1"),"January",IF((LEFT(mtn_tbl[[#This Row],[Date of Purchase]],1)="2"),"February","March"))</f>
        <v>February</v>
      </c>
      <c r="E464">
        <v>19</v>
      </c>
      <c r="F464" t="s">
        <v>23</v>
      </c>
      <c r="G464" t="s">
        <v>24</v>
      </c>
      <c r="H464" t="s">
        <v>25</v>
      </c>
      <c r="I464">
        <v>2</v>
      </c>
      <c r="J464" t="s">
        <v>26</v>
      </c>
      <c r="K464">
        <v>39</v>
      </c>
      <c r="L464" t="s">
        <v>58</v>
      </c>
      <c r="M464" t="s">
        <v>59</v>
      </c>
      <c r="N464" t="s">
        <v>60</v>
      </c>
      <c r="O464">
        <v>18</v>
      </c>
      <c r="P464">
        <v>81000</v>
      </c>
      <c r="Q464" t="s">
        <v>265</v>
      </c>
      <c r="R464" t="str">
        <f>IF(mtn_tbl[[#This Row],[Age]]&lt;=25,"18-25",IF(mtn_tbl[[#This Row],[Age]]&lt;=35,"26-35",IF(mtn_tbl[[#This Row],[Age]]&lt;=45,"36-45",IF(mtn_tbl[[#This Row],[Age]]&lt;=55,"46-55","56+"))))</f>
        <v>18-25</v>
      </c>
      <c r="S464">
        <v>139.59</v>
      </c>
      <c r="T46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4" t="s">
        <v>31</v>
      </c>
      <c r="V464" t="s">
        <v>290</v>
      </c>
    </row>
    <row r="465" spans="1:22">
      <c r="A465" t="s">
        <v>799</v>
      </c>
      <c r="B465" t="s">
        <v>800</v>
      </c>
      <c r="C465" s="1" t="s">
        <v>552</v>
      </c>
      <c r="D465" t="str">
        <f>IF((LEFT(mtn_tbl[[#This Row],[Date of Purchase]],1)="1"),"January",IF((LEFT(mtn_tbl[[#This Row],[Date of Purchase]],1)="2"),"February","March"))</f>
        <v>February</v>
      </c>
      <c r="E465">
        <v>41</v>
      </c>
      <c r="F465" t="s">
        <v>446</v>
      </c>
      <c r="G465" t="s">
        <v>44</v>
      </c>
      <c r="H465" t="s">
        <v>25</v>
      </c>
      <c r="I465">
        <v>3</v>
      </c>
      <c r="J465" t="s">
        <v>36</v>
      </c>
      <c r="K465">
        <v>14</v>
      </c>
      <c r="L465" t="s">
        <v>119</v>
      </c>
      <c r="M465" t="s">
        <v>120</v>
      </c>
      <c r="N465" t="s">
        <v>121</v>
      </c>
      <c r="O465">
        <v>9</v>
      </c>
      <c r="P465">
        <v>130500</v>
      </c>
      <c r="Q465" t="s">
        <v>247</v>
      </c>
      <c r="R465" t="str">
        <f>IF(mtn_tbl[[#This Row],[Age]]&lt;=25,"18-25",IF(mtn_tbl[[#This Row],[Age]]&lt;=35,"26-35",IF(mtn_tbl[[#This Row],[Age]]&lt;=45,"36-45",IF(mtn_tbl[[#This Row],[Age]]&lt;=55,"46-55","56+"))))</f>
        <v>36-45</v>
      </c>
      <c r="S465">
        <v>94.45</v>
      </c>
      <c r="T4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65" t="s">
        <v>41</v>
      </c>
    </row>
    <row r="466" spans="1:22">
      <c r="A466" t="s">
        <v>799</v>
      </c>
      <c r="B466" t="s">
        <v>800</v>
      </c>
      <c r="C466" s="1" t="s">
        <v>552</v>
      </c>
      <c r="D466" t="str">
        <f>IF((LEFT(mtn_tbl[[#This Row],[Date of Purchase]],1)="1"),"January",IF((LEFT(mtn_tbl[[#This Row],[Date of Purchase]],1)="2"),"February","March"))</f>
        <v>February</v>
      </c>
      <c r="E466">
        <v>41</v>
      </c>
      <c r="F466" t="s">
        <v>446</v>
      </c>
      <c r="G466" t="s">
        <v>24</v>
      </c>
      <c r="H466" t="s">
        <v>25</v>
      </c>
      <c r="I466">
        <v>3</v>
      </c>
      <c r="J466" t="s">
        <v>36</v>
      </c>
      <c r="K466">
        <v>14</v>
      </c>
      <c r="L466" t="s">
        <v>148</v>
      </c>
      <c r="M466" t="s">
        <v>149</v>
      </c>
      <c r="N466" t="s">
        <v>150</v>
      </c>
      <c r="O466">
        <v>13</v>
      </c>
      <c r="P466">
        <v>208000</v>
      </c>
      <c r="Q466" t="s">
        <v>661</v>
      </c>
      <c r="R466" t="str">
        <f>IF(mtn_tbl[[#This Row],[Age]]&lt;=25,"18-25",IF(mtn_tbl[[#This Row],[Age]]&lt;=35,"26-35",IF(mtn_tbl[[#This Row],[Age]]&lt;=45,"36-45",IF(mtn_tbl[[#This Row],[Age]]&lt;=55,"46-55","56+"))))</f>
        <v>36-45</v>
      </c>
      <c r="S466">
        <v>128.55000000000001</v>
      </c>
      <c r="T46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6" t="s">
        <v>41</v>
      </c>
    </row>
    <row r="467" spans="1:22">
      <c r="A467" t="s">
        <v>801</v>
      </c>
      <c r="B467" t="s">
        <v>802</v>
      </c>
      <c r="C467" s="1" t="s">
        <v>552</v>
      </c>
      <c r="D467" t="str">
        <f>IF((LEFT(mtn_tbl[[#This Row],[Date of Purchase]],1)="1"),"January",IF((LEFT(mtn_tbl[[#This Row],[Date of Purchase]],1)="2"),"February","March"))</f>
        <v>February</v>
      </c>
      <c r="E467">
        <v>63</v>
      </c>
      <c r="F467" t="s">
        <v>376</v>
      </c>
      <c r="G467" t="s">
        <v>24</v>
      </c>
      <c r="H467" t="s">
        <v>57</v>
      </c>
      <c r="I467">
        <v>1</v>
      </c>
      <c r="J467" t="s">
        <v>164</v>
      </c>
      <c r="K467">
        <v>12</v>
      </c>
      <c r="L467" t="s">
        <v>148</v>
      </c>
      <c r="M467" t="s">
        <v>149</v>
      </c>
      <c r="N467" t="s">
        <v>150</v>
      </c>
      <c r="O467">
        <v>4</v>
      </c>
      <c r="P467">
        <v>64000</v>
      </c>
      <c r="Q467" t="s">
        <v>251</v>
      </c>
      <c r="R467" t="str">
        <f>IF(mtn_tbl[[#This Row],[Age]]&lt;=25,"18-25",IF(mtn_tbl[[#This Row],[Age]]&lt;=35,"26-35",IF(mtn_tbl[[#This Row],[Age]]&lt;=45,"36-45",IF(mtn_tbl[[#This Row],[Age]]&lt;=55,"46-55","56+"))))</f>
        <v>56+</v>
      </c>
      <c r="S467">
        <v>30.65</v>
      </c>
      <c r="T4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7" t="s">
        <v>31</v>
      </c>
      <c r="V467" t="s">
        <v>101</v>
      </c>
    </row>
    <row r="468" spans="1:22">
      <c r="A468" t="s">
        <v>801</v>
      </c>
      <c r="B468" t="s">
        <v>802</v>
      </c>
      <c r="C468" s="1" t="s">
        <v>552</v>
      </c>
      <c r="D468" t="str">
        <f>IF((LEFT(mtn_tbl[[#This Row],[Date of Purchase]],1)="1"),"January",IF((LEFT(mtn_tbl[[#This Row],[Date of Purchase]],1)="2"),"February","March"))</f>
        <v>February</v>
      </c>
      <c r="E468">
        <v>63</v>
      </c>
      <c r="F468" t="s">
        <v>376</v>
      </c>
      <c r="G468" t="s">
        <v>62</v>
      </c>
      <c r="H468" t="s">
        <v>57</v>
      </c>
      <c r="I468">
        <v>1</v>
      </c>
      <c r="J468" t="s">
        <v>164</v>
      </c>
      <c r="K468">
        <v>12</v>
      </c>
      <c r="L468" t="s">
        <v>63</v>
      </c>
      <c r="M468" t="s">
        <v>64</v>
      </c>
      <c r="N468" t="s">
        <v>65</v>
      </c>
      <c r="O468">
        <v>18</v>
      </c>
      <c r="P468">
        <v>18000</v>
      </c>
      <c r="Q468" t="s">
        <v>66</v>
      </c>
      <c r="R468" t="str">
        <f>IF(mtn_tbl[[#This Row],[Age]]&lt;=25,"18-25",IF(mtn_tbl[[#This Row],[Age]]&lt;=35,"26-35",IF(mtn_tbl[[#This Row],[Age]]&lt;=45,"36-45",IF(mtn_tbl[[#This Row],[Age]]&lt;=55,"46-55","56+"))))</f>
        <v>56+</v>
      </c>
      <c r="S468">
        <v>133.79</v>
      </c>
      <c r="T4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8" t="s">
        <v>31</v>
      </c>
      <c r="V468" t="s">
        <v>101</v>
      </c>
    </row>
    <row r="469" spans="1:22">
      <c r="A469" t="s">
        <v>803</v>
      </c>
      <c r="B469" t="s">
        <v>804</v>
      </c>
      <c r="C469" s="1" t="s">
        <v>552</v>
      </c>
      <c r="D469" t="str">
        <f>IF((LEFT(mtn_tbl[[#This Row],[Date of Purchase]],1)="1"),"January",IF((LEFT(mtn_tbl[[#This Row],[Date of Purchase]],1)="2"),"February","March"))</f>
        <v>February</v>
      </c>
      <c r="E469">
        <v>45</v>
      </c>
      <c r="F469" t="s">
        <v>35</v>
      </c>
      <c r="G469" t="s">
        <v>24</v>
      </c>
      <c r="H469" t="s">
        <v>57</v>
      </c>
      <c r="I469">
        <v>5</v>
      </c>
      <c r="J469" t="s">
        <v>52</v>
      </c>
      <c r="K469">
        <v>53</v>
      </c>
      <c r="L469" t="s">
        <v>37</v>
      </c>
      <c r="M469" t="s">
        <v>38</v>
      </c>
      <c r="N469" t="s">
        <v>39</v>
      </c>
      <c r="O469">
        <v>2</v>
      </c>
      <c r="P469">
        <v>18000</v>
      </c>
      <c r="Q469" t="s">
        <v>66</v>
      </c>
      <c r="R469" t="str">
        <f>IF(mtn_tbl[[#This Row],[Age]]&lt;=25,"18-25",IF(mtn_tbl[[#This Row],[Age]]&lt;=35,"26-35",IF(mtn_tbl[[#This Row],[Age]]&lt;=45,"36-45",IF(mtn_tbl[[#This Row],[Age]]&lt;=55,"46-55","56+"))))</f>
        <v>36-45</v>
      </c>
      <c r="S469">
        <v>16.25</v>
      </c>
      <c r="T46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9" t="s">
        <v>41</v>
      </c>
    </row>
    <row r="470" spans="1:22">
      <c r="A470" t="s">
        <v>803</v>
      </c>
      <c r="B470" t="s">
        <v>804</v>
      </c>
      <c r="C470" s="1" t="s">
        <v>552</v>
      </c>
      <c r="D470" t="str">
        <f>IF((LEFT(mtn_tbl[[#This Row],[Date of Purchase]],1)="1"),"January",IF((LEFT(mtn_tbl[[#This Row],[Date of Purchase]],1)="2"),"February","March"))</f>
        <v>February</v>
      </c>
      <c r="E470">
        <v>45</v>
      </c>
      <c r="F470" t="s">
        <v>35</v>
      </c>
      <c r="G470" t="s">
        <v>62</v>
      </c>
      <c r="H470" t="s">
        <v>57</v>
      </c>
      <c r="I470">
        <v>5</v>
      </c>
      <c r="J470" t="s">
        <v>52</v>
      </c>
      <c r="K470">
        <v>53</v>
      </c>
      <c r="L470" t="s">
        <v>235</v>
      </c>
      <c r="M470" t="s">
        <v>236</v>
      </c>
      <c r="N470" t="s">
        <v>237</v>
      </c>
      <c r="O470">
        <v>17</v>
      </c>
      <c r="P470">
        <v>110500</v>
      </c>
      <c r="Q470" t="s">
        <v>805</v>
      </c>
      <c r="R470" t="str">
        <f>IF(mtn_tbl[[#This Row],[Age]]&lt;=25,"18-25",IF(mtn_tbl[[#This Row],[Age]]&lt;=35,"26-35",IF(mtn_tbl[[#This Row],[Age]]&lt;=45,"36-45",IF(mtn_tbl[[#This Row],[Age]]&lt;=55,"46-55","56+"))))</f>
        <v>36-45</v>
      </c>
      <c r="S470">
        <v>114.46</v>
      </c>
      <c r="T47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70" t="s">
        <v>41</v>
      </c>
    </row>
    <row r="471" spans="1:22">
      <c r="A471" t="s">
        <v>806</v>
      </c>
      <c r="B471" t="s">
        <v>807</v>
      </c>
      <c r="C471" s="1" t="s">
        <v>552</v>
      </c>
      <c r="D471" t="str">
        <f>IF((LEFT(mtn_tbl[[#This Row],[Date of Purchase]],1)="1"),"January",IF((LEFT(mtn_tbl[[#This Row],[Date of Purchase]],1)="2"),"February","March"))</f>
        <v>February</v>
      </c>
      <c r="E471">
        <v>31</v>
      </c>
      <c r="F471" t="s">
        <v>140</v>
      </c>
      <c r="G471" t="s">
        <v>62</v>
      </c>
      <c r="H471" t="s">
        <v>25</v>
      </c>
      <c r="I471">
        <v>2</v>
      </c>
      <c r="J471" t="s">
        <v>26</v>
      </c>
      <c r="K471">
        <v>11</v>
      </c>
      <c r="L471" t="s">
        <v>92</v>
      </c>
      <c r="M471" t="s">
        <v>93</v>
      </c>
      <c r="N471" t="s">
        <v>94</v>
      </c>
      <c r="O471">
        <v>5</v>
      </c>
      <c r="P471">
        <v>1750</v>
      </c>
      <c r="Q471" t="s">
        <v>642</v>
      </c>
      <c r="R471" t="str">
        <f>IF(mtn_tbl[[#This Row],[Age]]&lt;=25,"18-25",IF(mtn_tbl[[#This Row],[Age]]&lt;=35,"26-35",IF(mtn_tbl[[#This Row],[Age]]&lt;=45,"36-45",IF(mtn_tbl[[#This Row],[Age]]&lt;=55,"46-55","56+"))))</f>
        <v>26-35</v>
      </c>
      <c r="S471">
        <v>199.46</v>
      </c>
      <c r="T47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1" t="s">
        <v>31</v>
      </c>
      <c r="V471" t="s">
        <v>101</v>
      </c>
    </row>
    <row r="472" spans="1:22">
      <c r="A472" t="s">
        <v>808</v>
      </c>
      <c r="B472" t="s">
        <v>809</v>
      </c>
      <c r="C472" s="1" t="s">
        <v>552</v>
      </c>
      <c r="D472" t="str">
        <f>IF((LEFT(mtn_tbl[[#This Row],[Date of Purchase]],1)="1"),"January",IF((LEFT(mtn_tbl[[#This Row],[Date of Purchase]],1)="2"),"February","March"))</f>
        <v>February</v>
      </c>
      <c r="E472">
        <v>56</v>
      </c>
      <c r="F472" t="s">
        <v>78</v>
      </c>
      <c r="G472" t="s">
        <v>62</v>
      </c>
      <c r="H472" t="s">
        <v>25</v>
      </c>
      <c r="I472">
        <v>5</v>
      </c>
      <c r="J472" t="s">
        <v>52</v>
      </c>
      <c r="K472">
        <v>25</v>
      </c>
      <c r="L472" t="s">
        <v>235</v>
      </c>
      <c r="M472" t="s">
        <v>236</v>
      </c>
      <c r="N472" t="s">
        <v>237</v>
      </c>
      <c r="O472">
        <v>4</v>
      </c>
      <c r="P472">
        <v>26000</v>
      </c>
      <c r="Q472" t="s">
        <v>810</v>
      </c>
      <c r="R472" t="str">
        <f>IF(mtn_tbl[[#This Row],[Age]]&lt;=25,"18-25",IF(mtn_tbl[[#This Row],[Age]]&lt;=35,"26-35",IF(mtn_tbl[[#This Row],[Age]]&lt;=45,"36-45",IF(mtn_tbl[[#This Row],[Age]]&lt;=55,"46-55","56+"))))</f>
        <v>56+</v>
      </c>
      <c r="S472">
        <v>156.44999999999999</v>
      </c>
      <c r="T47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2" t="s">
        <v>41</v>
      </c>
    </row>
    <row r="473" spans="1:22">
      <c r="A473" t="s">
        <v>808</v>
      </c>
      <c r="B473" t="s">
        <v>809</v>
      </c>
      <c r="C473" s="1" t="s">
        <v>552</v>
      </c>
      <c r="D473" t="str">
        <f>IF((LEFT(mtn_tbl[[#This Row],[Date of Purchase]],1)="1"),"January",IF((LEFT(mtn_tbl[[#This Row],[Date of Purchase]],1)="2"),"February","March"))</f>
        <v>February</v>
      </c>
      <c r="E473">
        <v>56</v>
      </c>
      <c r="F473" t="s">
        <v>78</v>
      </c>
      <c r="G473" t="s">
        <v>44</v>
      </c>
      <c r="H473" t="s">
        <v>25</v>
      </c>
      <c r="I473">
        <v>5</v>
      </c>
      <c r="J473" t="s">
        <v>52</v>
      </c>
      <c r="K473">
        <v>25</v>
      </c>
      <c r="L473" t="s">
        <v>119</v>
      </c>
      <c r="M473" t="s">
        <v>120</v>
      </c>
      <c r="N473" t="s">
        <v>121</v>
      </c>
      <c r="O473">
        <v>19</v>
      </c>
      <c r="P473">
        <v>275500</v>
      </c>
      <c r="Q473" t="s">
        <v>811</v>
      </c>
      <c r="R473" t="str">
        <f>IF(mtn_tbl[[#This Row],[Age]]&lt;=25,"18-25",IF(mtn_tbl[[#This Row],[Age]]&lt;=35,"26-35",IF(mtn_tbl[[#This Row],[Age]]&lt;=45,"36-45",IF(mtn_tbl[[#This Row],[Age]]&lt;=55,"46-55","56+"))))</f>
        <v>56+</v>
      </c>
      <c r="S473">
        <v>30.35</v>
      </c>
      <c r="T4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73" t="s">
        <v>41</v>
      </c>
    </row>
    <row r="474" spans="1:22">
      <c r="A474" t="s">
        <v>812</v>
      </c>
      <c r="B474" t="s">
        <v>813</v>
      </c>
      <c r="C474" s="1" t="s">
        <v>552</v>
      </c>
      <c r="D474" t="str">
        <f>IF((LEFT(mtn_tbl[[#This Row],[Date of Purchase]],1)="1"),"January",IF((LEFT(mtn_tbl[[#This Row],[Date of Purchase]],1)="2"),"February","March"))</f>
        <v>February</v>
      </c>
      <c r="E474">
        <v>66</v>
      </c>
      <c r="F474" t="s">
        <v>634</v>
      </c>
      <c r="G474" t="s">
        <v>84</v>
      </c>
      <c r="H474" t="s">
        <v>25</v>
      </c>
      <c r="I474">
        <v>3</v>
      </c>
      <c r="J474" t="s">
        <v>36</v>
      </c>
      <c r="K474">
        <v>4</v>
      </c>
      <c r="L474" t="s">
        <v>165</v>
      </c>
      <c r="M474" t="s">
        <v>166</v>
      </c>
      <c r="N474" t="s">
        <v>167</v>
      </c>
      <c r="O474">
        <v>16</v>
      </c>
      <c r="P474">
        <v>384000</v>
      </c>
      <c r="Q474" t="s">
        <v>397</v>
      </c>
      <c r="R474" t="str">
        <f>IF(mtn_tbl[[#This Row],[Age]]&lt;=25,"18-25",IF(mtn_tbl[[#This Row],[Age]]&lt;=35,"26-35",IF(mtn_tbl[[#This Row],[Age]]&lt;=45,"36-45",IF(mtn_tbl[[#This Row],[Age]]&lt;=55,"46-55","56+"))))</f>
        <v>56+</v>
      </c>
      <c r="S474">
        <v>62.53</v>
      </c>
      <c r="T47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74" t="s">
        <v>41</v>
      </c>
    </row>
    <row r="475" spans="1:22">
      <c r="A475" t="s">
        <v>814</v>
      </c>
      <c r="B475" t="s">
        <v>815</v>
      </c>
      <c r="C475" s="1" t="s">
        <v>552</v>
      </c>
      <c r="D475" t="str">
        <f>IF((LEFT(mtn_tbl[[#This Row],[Date of Purchase]],1)="1"),"January",IF((LEFT(mtn_tbl[[#This Row],[Date of Purchase]],1)="2"),"February","March"))</f>
        <v>February</v>
      </c>
      <c r="E475">
        <v>45</v>
      </c>
      <c r="F475" t="s">
        <v>185</v>
      </c>
      <c r="G475" t="s">
        <v>44</v>
      </c>
      <c r="H475" t="s">
        <v>57</v>
      </c>
      <c r="I475">
        <v>3</v>
      </c>
      <c r="J475" t="s">
        <v>36</v>
      </c>
      <c r="K475">
        <v>48</v>
      </c>
      <c r="L475" t="s">
        <v>80</v>
      </c>
      <c r="M475" t="s">
        <v>81</v>
      </c>
      <c r="N475" t="s">
        <v>82</v>
      </c>
      <c r="O475">
        <v>14</v>
      </c>
      <c r="P475">
        <v>280000</v>
      </c>
      <c r="Q475" t="s">
        <v>110</v>
      </c>
      <c r="R475" t="str">
        <f>IF(mtn_tbl[[#This Row],[Age]]&lt;=25,"18-25",IF(mtn_tbl[[#This Row],[Age]]&lt;=35,"26-35",IF(mtn_tbl[[#This Row],[Age]]&lt;=45,"36-45",IF(mtn_tbl[[#This Row],[Age]]&lt;=55,"46-55","56+"))))</f>
        <v>36-45</v>
      </c>
      <c r="S475">
        <v>182.73</v>
      </c>
      <c r="T47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5" t="s">
        <v>31</v>
      </c>
      <c r="V475" t="s">
        <v>101</v>
      </c>
    </row>
    <row r="476" spans="1:22">
      <c r="A476" t="s">
        <v>814</v>
      </c>
      <c r="B476" t="s">
        <v>815</v>
      </c>
      <c r="C476" s="1" t="s">
        <v>552</v>
      </c>
      <c r="D476" t="str">
        <f>IF((LEFT(mtn_tbl[[#This Row],[Date of Purchase]],1)="1"),"January",IF((LEFT(mtn_tbl[[#This Row],[Date of Purchase]],1)="2"),"February","March"))</f>
        <v>February</v>
      </c>
      <c r="E476">
        <v>45</v>
      </c>
      <c r="F476" t="s">
        <v>185</v>
      </c>
      <c r="G476" t="s">
        <v>62</v>
      </c>
      <c r="H476" t="s">
        <v>57</v>
      </c>
      <c r="I476">
        <v>3</v>
      </c>
      <c r="J476" t="s">
        <v>36</v>
      </c>
      <c r="K476">
        <v>48</v>
      </c>
      <c r="L476" t="s">
        <v>115</v>
      </c>
      <c r="M476" t="s">
        <v>116</v>
      </c>
      <c r="N476" t="s">
        <v>117</v>
      </c>
      <c r="O476">
        <v>12</v>
      </c>
      <c r="P476">
        <v>66000</v>
      </c>
      <c r="Q476" t="s">
        <v>299</v>
      </c>
      <c r="R476" t="str">
        <f>IF(mtn_tbl[[#This Row],[Age]]&lt;=25,"18-25",IF(mtn_tbl[[#This Row],[Age]]&lt;=35,"26-35",IF(mtn_tbl[[#This Row],[Age]]&lt;=45,"36-45",IF(mtn_tbl[[#This Row],[Age]]&lt;=55,"46-55","56+"))))</f>
        <v>36-45</v>
      </c>
      <c r="S476">
        <v>152.02000000000001</v>
      </c>
      <c r="T4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6" t="s">
        <v>31</v>
      </c>
      <c r="V476" t="s">
        <v>101</v>
      </c>
    </row>
    <row r="477" spans="1:22">
      <c r="A477" t="s">
        <v>814</v>
      </c>
      <c r="B477" t="s">
        <v>815</v>
      </c>
      <c r="C477" s="1" t="s">
        <v>552</v>
      </c>
      <c r="D477" t="str">
        <f>IF((LEFT(mtn_tbl[[#This Row],[Date of Purchase]],1)="1"),"January",IF((LEFT(mtn_tbl[[#This Row],[Date of Purchase]],1)="2"),"February","March"))</f>
        <v>February</v>
      </c>
      <c r="E477">
        <v>45</v>
      </c>
      <c r="F477" t="s">
        <v>185</v>
      </c>
      <c r="G477" t="s">
        <v>24</v>
      </c>
      <c r="H477" t="s">
        <v>57</v>
      </c>
      <c r="I477">
        <v>3</v>
      </c>
      <c r="J477" t="s">
        <v>36</v>
      </c>
      <c r="K477">
        <v>48</v>
      </c>
      <c r="L477" t="s">
        <v>148</v>
      </c>
      <c r="M477" t="s">
        <v>149</v>
      </c>
      <c r="N477" t="s">
        <v>150</v>
      </c>
      <c r="O477">
        <v>6</v>
      </c>
      <c r="P477">
        <v>96000</v>
      </c>
      <c r="Q477" t="s">
        <v>524</v>
      </c>
      <c r="R477" t="str">
        <f>IF(mtn_tbl[[#This Row],[Age]]&lt;=25,"18-25",IF(mtn_tbl[[#This Row],[Age]]&lt;=35,"26-35",IF(mtn_tbl[[#This Row],[Age]]&lt;=45,"36-45",IF(mtn_tbl[[#This Row],[Age]]&lt;=55,"46-55","56+"))))</f>
        <v>36-45</v>
      </c>
      <c r="S477">
        <v>103.3</v>
      </c>
      <c r="T4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77" t="s">
        <v>31</v>
      </c>
      <c r="V477" t="s">
        <v>101</v>
      </c>
    </row>
    <row r="478" spans="1:22">
      <c r="A478" t="s">
        <v>816</v>
      </c>
      <c r="B478" t="s">
        <v>817</v>
      </c>
      <c r="C478" s="1" t="s">
        <v>552</v>
      </c>
      <c r="D478" t="str">
        <f>IF((LEFT(mtn_tbl[[#This Row],[Date of Purchase]],1)="1"),"January",IF((LEFT(mtn_tbl[[#This Row],[Date of Purchase]],1)="2"),"February","March"))</f>
        <v>February</v>
      </c>
      <c r="E478">
        <v>41</v>
      </c>
      <c r="F478" t="s">
        <v>155</v>
      </c>
      <c r="G478" t="s">
        <v>44</v>
      </c>
      <c r="H478" t="s">
        <v>57</v>
      </c>
      <c r="I478">
        <v>5</v>
      </c>
      <c r="J478" t="s">
        <v>52</v>
      </c>
      <c r="K478">
        <v>53</v>
      </c>
      <c r="L478" t="s">
        <v>80</v>
      </c>
      <c r="M478" t="s">
        <v>81</v>
      </c>
      <c r="N478" t="s">
        <v>82</v>
      </c>
      <c r="O478">
        <v>20</v>
      </c>
      <c r="P478">
        <v>400000</v>
      </c>
      <c r="Q478" t="s">
        <v>294</v>
      </c>
      <c r="R478" t="str">
        <f>IF(mtn_tbl[[#This Row],[Age]]&lt;=25,"18-25",IF(mtn_tbl[[#This Row],[Age]]&lt;=35,"26-35",IF(mtn_tbl[[#This Row],[Age]]&lt;=45,"36-45",IF(mtn_tbl[[#This Row],[Age]]&lt;=55,"46-55","56+"))))</f>
        <v>36-45</v>
      </c>
      <c r="S478">
        <v>74.81</v>
      </c>
      <c r="T47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78" t="s">
        <v>41</v>
      </c>
    </row>
    <row r="479" spans="1:22">
      <c r="A479" t="s">
        <v>818</v>
      </c>
      <c r="B479" t="s">
        <v>819</v>
      </c>
      <c r="C479" s="1" t="s">
        <v>552</v>
      </c>
      <c r="D479" t="str">
        <f>IF((LEFT(mtn_tbl[[#This Row],[Date of Purchase]],1)="1"),"January",IF((LEFT(mtn_tbl[[#This Row],[Date of Purchase]],1)="2"),"February","March"))</f>
        <v>February</v>
      </c>
      <c r="E479">
        <v>38</v>
      </c>
      <c r="F479" t="s">
        <v>331</v>
      </c>
      <c r="G479" t="s">
        <v>44</v>
      </c>
      <c r="H479" t="s">
        <v>57</v>
      </c>
      <c r="I479">
        <v>3</v>
      </c>
      <c r="J479" t="s">
        <v>36</v>
      </c>
      <c r="K479">
        <v>23</v>
      </c>
      <c r="L479" t="s">
        <v>119</v>
      </c>
      <c r="M479" t="s">
        <v>120</v>
      </c>
      <c r="N479" t="s">
        <v>121</v>
      </c>
      <c r="O479">
        <v>19</v>
      </c>
      <c r="P479">
        <v>275500</v>
      </c>
      <c r="Q479" t="s">
        <v>811</v>
      </c>
      <c r="R479" t="str">
        <f>IF(mtn_tbl[[#This Row],[Age]]&lt;=25,"18-25",IF(mtn_tbl[[#This Row],[Age]]&lt;=35,"26-35",IF(mtn_tbl[[#This Row],[Age]]&lt;=45,"36-45",IF(mtn_tbl[[#This Row],[Age]]&lt;=55,"46-55","56+"))))</f>
        <v>36-45</v>
      </c>
      <c r="S479">
        <v>10.41</v>
      </c>
      <c r="T47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79" t="s">
        <v>41</v>
      </c>
    </row>
    <row r="480" spans="1:22">
      <c r="A480" t="s">
        <v>818</v>
      </c>
      <c r="B480" t="s">
        <v>819</v>
      </c>
      <c r="C480" s="1" t="s">
        <v>552</v>
      </c>
      <c r="D480" t="str">
        <f>IF((LEFT(mtn_tbl[[#This Row],[Date of Purchase]],1)="1"),"January",IF((LEFT(mtn_tbl[[#This Row],[Date of Purchase]],1)="2"),"February","March"))</f>
        <v>February</v>
      </c>
      <c r="E480">
        <v>38</v>
      </c>
      <c r="F480" t="s">
        <v>331</v>
      </c>
      <c r="G480" t="s">
        <v>62</v>
      </c>
      <c r="H480" t="s">
        <v>57</v>
      </c>
      <c r="I480">
        <v>3</v>
      </c>
      <c r="J480" t="s">
        <v>36</v>
      </c>
      <c r="K480">
        <v>23</v>
      </c>
      <c r="L480" t="s">
        <v>58</v>
      </c>
      <c r="M480" t="s">
        <v>59</v>
      </c>
      <c r="N480" t="s">
        <v>60</v>
      </c>
      <c r="O480">
        <v>8</v>
      </c>
      <c r="P480">
        <v>36000</v>
      </c>
      <c r="Q480" t="s">
        <v>61</v>
      </c>
      <c r="R480" t="str">
        <f>IF(mtn_tbl[[#This Row],[Age]]&lt;=25,"18-25",IF(mtn_tbl[[#This Row],[Age]]&lt;=35,"26-35",IF(mtn_tbl[[#This Row],[Age]]&lt;=45,"36-45",IF(mtn_tbl[[#This Row],[Age]]&lt;=55,"46-55","56+"))))</f>
        <v>36-45</v>
      </c>
      <c r="S480">
        <v>171.49</v>
      </c>
      <c r="T48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80" t="s">
        <v>41</v>
      </c>
    </row>
    <row r="481" spans="1:22">
      <c r="A481" t="s">
        <v>818</v>
      </c>
      <c r="B481" t="s">
        <v>819</v>
      </c>
      <c r="C481" s="1" t="s">
        <v>552</v>
      </c>
      <c r="D481" t="str">
        <f>IF((LEFT(mtn_tbl[[#This Row],[Date of Purchase]],1)="1"),"January",IF((LEFT(mtn_tbl[[#This Row],[Date of Purchase]],1)="2"),"February","March"))</f>
        <v>February</v>
      </c>
      <c r="E481">
        <v>38</v>
      </c>
      <c r="F481" t="s">
        <v>331</v>
      </c>
      <c r="G481" t="s">
        <v>62</v>
      </c>
      <c r="H481" t="s">
        <v>57</v>
      </c>
      <c r="I481">
        <v>3</v>
      </c>
      <c r="J481" t="s">
        <v>36</v>
      </c>
      <c r="K481">
        <v>23</v>
      </c>
      <c r="L481" t="s">
        <v>92</v>
      </c>
      <c r="M481" t="s">
        <v>93</v>
      </c>
      <c r="N481" t="s">
        <v>94</v>
      </c>
      <c r="O481">
        <v>14</v>
      </c>
      <c r="P481">
        <v>4900</v>
      </c>
      <c r="Q481" t="s">
        <v>820</v>
      </c>
      <c r="R481" t="str">
        <f>IF(mtn_tbl[[#This Row],[Age]]&lt;=25,"18-25",IF(mtn_tbl[[#This Row],[Age]]&lt;=35,"26-35",IF(mtn_tbl[[#This Row],[Age]]&lt;=45,"36-45",IF(mtn_tbl[[#This Row],[Age]]&lt;=55,"46-55","56+"))))</f>
        <v>36-45</v>
      </c>
      <c r="S481">
        <v>54.18</v>
      </c>
      <c r="T4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1" t="s">
        <v>41</v>
      </c>
    </row>
    <row r="482" spans="1:22">
      <c r="A482" t="s">
        <v>821</v>
      </c>
      <c r="B482" t="s">
        <v>822</v>
      </c>
      <c r="C482" s="1" t="s">
        <v>552</v>
      </c>
      <c r="D482" t="str">
        <f>IF((LEFT(mtn_tbl[[#This Row],[Date of Purchase]],1)="1"),"January",IF((LEFT(mtn_tbl[[#This Row],[Date of Purchase]],1)="2"),"February","March"))</f>
        <v>February</v>
      </c>
      <c r="E482">
        <v>18</v>
      </c>
      <c r="F482" t="s">
        <v>354</v>
      </c>
      <c r="G482" t="s">
        <v>24</v>
      </c>
      <c r="H482" t="s">
        <v>57</v>
      </c>
      <c r="I482">
        <v>2</v>
      </c>
      <c r="J482" t="s">
        <v>26</v>
      </c>
      <c r="K482">
        <v>59</v>
      </c>
      <c r="L482" t="s">
        <v>58</v>
      </c>
      <c r="M482" t="s">
        <v>59</v>
      </c>
      <c r="N482" t="s">
        <v>60</v>
      </c>
      <c r="O482">
        <v>10</v>
      </c>
      <c r="P482">
        <v>45000</v>
      </c>
      <c r="Q482" t="s">
        <v>128</v>
      </c>
      <c r="R482" t="str">
        <f>IF(mtn_tbl[[#This Row],[Age]]&lt;=25,"18-25",IF(mtn_tbl[[#This Row],[Age]]&lt;=35,"26-35",IF(mtn_tbl[[#This Row],[Age]]&lt;=45,"36-45",IF(mtn_tbl[[#This Row],[Age]]&lt;=55,"46-55","56+"))))</f>
        <v>18-25</v>
      </c>
      <c r="S482">
        <v>121.86</v>
      </c>
      <c r="T48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82" t="s">
        <v>41</v>
      </c>
    </row>
    <row r="483" spans="1:22">
      <c r="A483" t="s">
        <v>823</v>
      </c>
      <c r="B483" t="s">
        <v>824</v>
      </c>
      <c r="C483" s="1" t="s">
        <v>552</v>
      </c>
      <c r="D483" t="str">
        <f>IF((LEFT(mtn_tbl[[#This Row],[Date of Purchase]],1)="1"),"January",IF((LEFT(mtn_tbl[[#This Row],[Date of Purchase]],1)="2"),"February","March"))</f>
        <v>February</v>
      </c>
      <c r="E483">
        <v>51</v>
      </c>
      <c r="F483" t="s">
        <v>163</v>
      </c>
      <c r="G483" t="s">
        <v>62</v>
      </c>
      <c r="H483" t="s">
        <v>57</v>
      </c>
      <c r="I483">
        <v>5</v>
      </c>
      <c r="J483" t="s">
        <v>52</v>
      </c>
      <c r="K483">
        <v>13</v>
      </c>
      <c r="L483" t="s">
        <v>188</v>
      </c>
      <c r="M483" t="s">
        <v>189</v>
      </c>
      <c r="N483" t="s">
        <v>190</v>
      </c>
      <c r="O483">
        <v>1</v>
      </c>
      <c r="P483">
        <v>3500</v>
      </c>
      <c r="Q483" t="s">
        <v>109</v>
      </c>
      <c r="R483" t="str">
        <f>IF(mtn_tbl[[#This Row],[Age]]&lt;=25,"18-25",IF(mtn_tbl[[#This Row],[Age]]&lt;=35,"26-35",IF(mtn_tbl[[#This Row],[Age]]&lt;=45,"36-45",IF(mtn_tbl[[#This Row],[Age]]&lt;=55,"46-55","56+"))))</f>
        <v>46-55</v>
      </c>
      <c r="S483">
        <v>136.31</v>
      </c>
      <c r="T48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83" t="s">
        <v>41</v>
      </c>
    </row>
    <row r="484" spans="1:22">
      <c r="A484" t="s">
        <v>825</v>
      </c>
      <c r="B484" t="s">
        <v>826</v>
      </c>
      <c r="C484" s="1" t="s">
        <v>552</v>
      </c>
      <c r="D484" t="str">
        <f>IF((LEFT(mtn_tbl[[#This Row],[Date of Purchase]],1)="1"),"January",IF((LEFT(mtn_tbl[[#This Row],[Date of Purchase]],1)="2"),"February","March"))</f>
        <v>February</v>
      </c>
      <c r="E484">
        <v>53</v>
      </c>
      <c r="F484" t="s">
        <v>163</v>
      </c>
      <c r="G484" t="s">
        <v>62</v>
      </c>
      <c r="H484" t="s">
        <v>57</v>
      </c>
      <c r="I484">
        <v>1</v>
      </c>
      <c r="J484" t="s">
        <v>164</v>
      </c>
      <c r="K484">
        <v>26</v>
      </c>
      <c r="L484" t="s">
        <v>27</v>
      </c>
      <c r="M484" t="s">
        <v>28</v>
      </c>
      <c r="N484" t="s">
        <v>29</v>
      </c>
      <c r="O484">
        <v>12</v>
      </c>
      <c r="P484">
        <v>420000</v>
      </c>
      <c r="Q484" t="s">
        <v>360</v>
      </c>
      <c r="R484" t="str">
        <f>IF(mtn_tbl[[#This Row],[Age]]&lt;=25,"18-25",IF(mtn_tbl[[#This Row],[Age]]&lt;=35,"26-35",IF(mtn_tbl[[#This Row],[Age]]&lt;=45,"36-45",IF(mtn_tbl[[#This Row],[Age]]&lt;=55,"46-55","56+"))))</f>
        <v>46-55</v>
      </c>
      <c r="S484">
        <v>181.35</v>
      </c>
      <c r="T4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84" t="s">
        <v>41</v>
      </c>
    </row>
    <row r="485" spans="1:22">
      <c r="A485" t="s">
        <v>825</v>
      </c>
      <c r="B485" t="s">
        <v>826</v>
      </c>
      <c r="C485" s="1" t="s">
        <v>552</v>
      </c>
      <c r="D485" t="str">
        <f>IF((LEFT(mtn_tbl[[#This Row],[Date of Purchase]],1)="1"),"January",IF((LEFT(mtn_tbl[[#This Row],[Date of Purchase]],1)="2"),"February","March"))</f>
        <v>February</v>
      </c>
      <c r="E485">
        <v>53</v>
      </c>
      <c r="F485" t="s">
        <v>163</v>
      </c>
      <c r="G485" t="s">
        <v>62</v>
      </c>
      <c r="H485" t="s">
        <v>57</v>
      </c>
      <c r="I485">
        <v>1</v>
      </c>
      <c r="J485" t="s">
        <v>164</v>
      </c>
      <c r="K485">
        <v>26</v>
      </c>
      <c r="L485" t="s">
        <v>235</v>
      </c>
      <c r="M485" t="s">
        <v>236</v>
      </c>
      <c r="N485" t="s">
        <v>237</v>
      </c>
      <c r="O485">
        <v>6</v>
      </c>
      <c r="P485">
        <v>39000</v>
      </c>
      <c r="Q485" t="s">
        <v>827</v>
      </c>
      <c r="R485" t="str">
        <f>IF(mtn_tbl[[#This Row],[Age]]&lt;=25,"18-25",IF(mtn_tbl[[#This Row],[Age]]&lt;=35,"26-35",IF(mtn_tbl[[#This Row],[Age]]&lt;=45,"36-45",IF(mtn_tbl[[#This Row],[Age]]&lt;=55,"46-55","56+"))))</f>
        <v>46-55</v>
      </c>
      <c r="S485">
        <v>60.39</v>
      </c>
      <c r="T4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5" t="s">
        <v>41</v>
      </c>
    </row>
    <row r="486" spans="1:22">
      <c r="A486" t="s">
        <v>825</v>
      </c>
      <c r="B486" t="s">
        <v>826</v>
      </c>
      <c r="C486" s="1" t="s">
        <v>552</v>
      </c>
      <c r="D486" t="str">
        <f>IF((LEFT(mtn_tbl[[#This Row],[Date of Purchase]],1)="1"),"January",IF((LEFT(mtn_tbl[[#This Row],[Date of Purchase]],1)="2"),"February","March"))</f>
        <v>February</v>
      </c>
      <c r="E486">
        <v>53</v>
      </c>
      <c r="F486" t="s">
        <v>163</v>
      </c>
      <c r="G486" t="s">
        <v>44</v>
      </c>
      <c r="H486" t="s">
        <v>57</v>
      </c>
      <c r="I486">
        <v>1</v>
      </c>
      <c r="J486" t="s">
        <v>164</v>
      </c>
      <c r="K486">
        <v>26</v>
      </c>
      <c r="L486" t="s">
        <v>165</v>
      </c>
      <c r="M486" t="s">
        <v>166</v>
      </c>
      <c r="N486" t="s">
        <v>167</v>
      </c>
      <c r="O486">
        <v>4</v>
      </c>
      <c r="P486">
        <v>96000</v>
      </c>
      <c r="Q486" t="s">
        <v>524</v>
      </c>
      <c r="R486" t="str">
        <f>IF(mtn_tbl[[#This Row],[Age]]&lt;=25,"18-25",IF(mtn_tbl[[#This Row],[Age]]&lt;=35,"26-35",IF(mtn_tbl[[#This Row],[Age]]&lt;=45,"36-45",IF(mtn_tbl[[#This Row],[Age]]&lt;=55,"46-55","56+"))))</f>
        <v>46-55</v>
      </c>
      <c r="S486">
        <v>36.64</v>
      </c>
      <c r="T48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86" t="s">
        <v>41</v>
      </c>
    </row>
    <row r="487" spans="1:22">
      <c r="A487" t="s">
        <v>828</v>
      </c>
      <c r="B487" t="s">
        <v>829</v>
      </c>
      <c r="C487" s="1" t="s">
        <v>552</v>
      </c>
      <c r="D487" t="str">
        <f>IF((LEFT(mtn_tbl[[#This Row],[Date of Purchase]],1)="1"),"January",IF((LEFT(mtn_tbl[[#This Row],[Date of Purchase]],1)="2"),"February","March"))</f>
        <v>February</v>
      </c>
      <c r="E487">
        <v>76</v>
      </c>
      <c r="F487" t="s">
        <v>340</v>
      </c>
      <c r="G487" t="s">
        <v>24</v>
      </c>
      <c r="H487" t="s">
        <v>25</v>
      </c>
      <c r="I487">
        <v>5</v>
      </c>
      <c r="J487" t="s">
        <v>52</v>
      </c>
      <c r="K487">
        <v>56</v>
      </c>
      <c r="L487" t="s">
        <v>58</v>
      </c>
      <c r="M487" t="s">
        <v>59</v>
      </c>
      <c r="N487" t="s">
        <v>60</v>
      </c>
      <c r="O487">
        <v>19</v>
      </c>
      <c r="P487">
        <v>85500</v>
      </c>
      <c r="Q487" t="s">
        <v>218</v>
      </c>
      <c r="R487" t="str">
        <f>IF(mtn_tbl[[#This Row],[Age]]&lt;=25,"18-25",IF(mtn_tbl[[#This Row],[Age]]&lt;=35,"26-35",IF(mtn_tbl[[#This Row],[Age]]&lt;=45,"36-45",IF(mtn_tbl[[#This Row],[Age]]&lt;=55,"46-55","56+"))))</f>
        <v>56+</v>
      </c>
      <c r="S487">
        <v>68.86</v>
      </c>
      <c r="T48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7" t="s">
        <v>31</v>
      </c>
      <c r="V487" t="s">
        <v>79</v>
      </c>
    </row>
    <row r="488" spans="1:22">
      <c r="A488" t="s">
        <v>830</v>
      </c>
      <c r="B488" t="s">
        <v>831</v>
      </c>
      <c r="C488" s="1" t="s">
        <v>552</v>
      </c>
      <c r="D488" t="str">
        <f>IF((LEFT(mtn_tbl[[#This Row],[Date of Purchase]],1)="1"),"January",IF((LEFT(mtn_tbl[[#This Row],[Date of Purchase]],1)="2"),"February","March"))</f>
        <v>February</v>
      </c>
      <c r="E488">
        <v>59</v>
      </c>
      <c r="F488" t="s">
        <v>23</v>
      </c>
      <c r="G488" t="s">
        <v>62</v>
      </c>
      <c r="H488" t="s">
        <v>25</v>
      </c>
      <c r="I488">
        <v>3</v>
      </c>
      <c r="J488" t="s">
        <v>36</v>
      </c>
      <c r="K488">
        <v>22</v>
      </c>
      <c r="L488" t="s">
        <v>72</v>
      </c>
      <c r="M488" t="s">
        <v>73</v>
      </c>
      <c r="N488" t="s">
        <v>74</v>
      </c>
      <c r="O488">
        <v>5</v>
      </c>
      <c r="P488">
        <v>4500</v>
      </c>
      <c r="Q488" t="s">
        <v>270</v>
      </c>
      <c r="R488" t="str">
        <f>IF(mtn_tbl[[#This Row],[Age]]&lt;=25,"18-25",IF(mtn_tbl[[#This Row],[Age]]&lt;=35,"26-35",IF(mtn_tbl[[#This Row],[Age]]&lt;=45,"36-45",IF(mtn_tbl[[#This Row],[Age]]&lt;=55,"46-55","56+"))))</f>
        <v>56+</v>
      </c>
      <c r="S488">
        <v>46.07</v>
      </c>
      <c r="T48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88" t="s">
        <v>41</v>
      </c>
    </row>
    <row r="489" spans="1:22">
      <c r="A489" t="s">
        <v>832</v>
      </c>
      <c r="B489" t="s">
        <v>833</v>
      </c>
      <c r="C489" s="1" t="s">
        <v>552</v>
      </c>
      <c r="D489" t="str">
        <f>IF((LEFT(mtn_tbl[[#This Row],[Date of Purchase]],1)="1"),"January",IF((LEFT(mtn_tbl[[#This Row],[Date of Purchase]],1)="2"),"February","March"))</f>
        <v>February</v>
      </c>
      <c r="E489">
        <v>41</v>
      </c>
      <c r="F489" t="s">
        <v>163</v>
      </c>
      <c r="G489" t="s">
        <v>62</v>
      </c>
      <c r="H489" t="s">
        <v>25</v>
      </c>
      <c r="I489">
        <v>3</v>
      </c>
      <c r="J489" t="s">
        <v>36</v>
      </c>
      <c r="K489">
        <v>23</v>
      </c>
      <c r="L489" t="s">
        <v>27</v>
      </c>
      <c r="M489" t="s">
        <v>28</v>
      </c>
      <c r="N489" t="s">
        <v>29</v>
      </c>
      <c r="O489">
        <v>1</v>
      </c>
      <c r="P489">
        <v>35000</v>
      </c>
      <c r="Q489" t="s">
        <v>319</v>
      </c>
      <c r="R489" t="str">
        <f>IF(mtn_tbl[[#This Row],[Age]]&lt;=25,"18-25",IF(mtn_tbl[[#This Row],[Age]]&lt;=35,"26-35",IF(mtn_tbl[[#This Row],[Age]]&lt;=45,"36-45",IF(mtn_tbl[[#This Row],[Age]]&lt;=55,"46-55","56+"))))</f>
        <v>36-45</v>
      </c>
      <c r="S489">
        <v>66.459999999999994</v>
      </c>
      <c r="T4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9" t="s">
        <v>31</v>
      </c>
      <c r="V489" t="s">
        <v>32</v>
      </c>
    </row>
    <row r="490" spans="1:22">
      <c r="A490" t="s">
        <v>832</v>
      </c>
      <c r="B490" t="s">
        <v>833</v>
      </c>
      <c r="C490" s="1" t="s">
        <v>552</v>
      </c>
      <c r="D490" t="str">
        <f>IF((LEFT(mtn_tbl[[#This Row],[Date of Purchase]],1)="1"),"January",IF((LEFT(mtn_tbl[[#This Row],[Date of Purchase]],1)="2"),"February","March"))</f>
        <v>February</v>
      </c>
      <c r="E490">
        <v>41</v>
      </c>
      <c r="F490" t="s">
        <v>163</v>
      </c>
      <c r="G490" t="s">
        <v>84</v>
      </c>
      <c r="H490" t="s">
        <v>25</v>
      </c>
      <c r="I490">
        <v>3</v>
      </c>
      <c r="J490" t="s">
        <v>36</v>
      </c>
      <c r="K490">
        <v>23</v>
      </c>
      <c r="L490" t="s">
        <v>100</v>
      </c>
      <c r="M490" t="s">
        <v>38</v>
      </c>
      <c r="N490" t="s">
        <v>39</v>
      </c>
      <c r="O490">
        <v>4</v>
      </c>
      <c r="P490">
        <v>36000</v>
      </c>
      <c r="Q490" t="s">
        <v>61</v>
      </c>
      <c r="R490" t="str">
        <f>IF(mtn_tbl[[#This Row],[Age]]&lt;=25,"18-25",IF(mtn_tbl[[#This Row],[Age]]&lt;=35,"26-35",IF(mtn_tbl[[#This Row],[Age]]&lt;=45,"36-45",IF(mtn_tbl[[#This Row],[Age]]&lt;=55,"46-55","56+"))))</f>
        <v>36-45</v>
      </c>
      <c r="S490">
        <v>134.49</v>
      </c>
      <c r="T4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90" t="s">
        <v>31</v>
      </c>
      <c r="V490" t="s">
        <v>32</v>
      </c>
    </row>
    <row r="491" spans="1:22">
      <c r="A491" t="s">
        <v>834</v>
      </c>
      <c r="B491" t="s">
        <v>835</v>
      </c>
      <c r="C491" s="1" t="s">
        <v>552</v>
      </c>
      <c r="D491" t="str">
        <f>IF((LEFT(mtn_tbl[[#This Row],[Date of Purchase]],1)="1"),"January",IF((LEFT(mtn_tbl[[#This Row],[Date of Purchase]],1)="2"),"February","March"))</f>
        <v>February</v>
      </c>
      <c r="E491">
        <v>50</v>
      </c>
      <c r="F491" t="s">
        <v>376</v>
      </c>
      <c r="G491" t="s">
        <v>44</v>
      </c>
      <c r="H491" t="s">
        <v>57</v>
      </c>
      <c r="I491">
        <v>2</v>
      </c>
      <c r="J491" t="s">
        <v>26</v>
      </c>
      <c r="K491">
        <v>52</v>
      </c>
      <c r="L491" t="s">
        <v>119</v>
      </c>
      <c r="M491" t="s">
        <v>120</v>
      </c>
      <c r="N491" t="s">
        <v>121</v>
      </c>
      <c r="O491">
        <v>16</v>
      </c>
      <c r="P491">
        <v>232000</v>
      </c>
      <c r="Q491" t="s">
        <v>615</v>
      </c>
      <c r="R491" t="str">
        <f>IF(mtn_tbl[[#This Row],[Age]]&lt;=25,"18-25",IF(mtn_tbl[[#This Row],[Age]]&lt;=35,"26-35",IF(mtn_tbl[[#This Row],[Age]]&lt;=45,"36-45",IF(mtn_tbl[[#This Row],[Age]]&lt;=55,"46-55","56+"))))</f>
        <v>46-55</v>
      </c>
      <c r="S491">
        <v>182.29</v>
      </c>
      <c r="T49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91" t="s">
        <v>31</v>
      </c>
      <c r="V491" t="s">
        <v>275</v>
      </c>
    </row>
    <row r="492" spans="1:22">
      <c r="A492" t="s">
        <v>834</v>
      </c>
      <c r="B492" t="s">
        <v>835</v>
      </c>
      <c r="C492" s="1" t="s">
        <v>552</v>
      </c>
      <c r="D492" t="str">
        <f>IF((LEFT(mtn_tbl[[#This Row],[Date of Purchase]],1)="1"),"January",IF((LEFT(mtn_tbl[[#This Row],[Date of Purchase]],1)="2"),"February","March"))</f>
        <v>February</v>
      </c>
      <c r="E492">
        <v>50</v>
      </c>
      <c r="F492" t="s">
        <v>376</v>
      </c>
      <c r="G492" t="s">
        <v>62</v>
      </c>
      <c r="H492" t="s">
        <v>57</v>
      </c>
      <c r="I492">
        <v>2</v>
      </c>
      <c r="J492" t="s">
        <v>26</v>
      </c>
      <c r="K492">
        <v>52</v>
      </c>
      <c r="L492" t="s">
        <v>115</v>
      </c>
      <c r="M492" t="s">
        <v>116</v>
      </c>
      <c r="N492" t="s">
        <v>117</v>
      </c>
      <c r="O492">
        <v>13</v>
      </c>
      <c r="P492">
        <v>71500</v>
      </c>
      <c r="Q492" t="s">
        <v>514</v>
      </c>
      <c r="R492" t="str">
        <f>IF(mtn_tbl[[#This Row],[Age]]&lt;=25,"18-25",IF(mtn_tbl[[#This Row],[Age]]&lt;=35,"26-35",IF(mtn_tbl[[#This Row],[Age]]&lt;=45,"36-45",IF(mtn_tbl[[#This Row],[Age]]&lt;=55,"46-55","56+"))))</f>
        <v>46-55</v>
      </c>
      <c r="S492">
        <v>36.659999999999997</v>
      </c>
      <c r="T4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2" t="s">
        <v>31</v>
      </c>
      <c r="V492" t="s">
        <v>275</v>
      </c>
    </row>
    <row r="493" spans="1:22">
      <c r="A493" t="s">
        <v>834</v>
      </c>
      <c r="B493" t="s">
        <v>835</v>
      </c>
      <c r="C493" s="1" t="s">
        <v>552</v>
      </c>
      <c r="D493" t="str">
        <f>IF((LEFT(mtn_tbl[[#This Row],[Date of Purchase]],1)="1"),"January",IF((LEFT(mtn_tbl[[#This Row],[Date of Purchase]],1)="2"),"February","March"))</f>
        <v>February</v>
      </c>
      <c r="E493">
        <v>50</v>
      </c>
      <c r="F493" t="s">
        <v>376</v>
      </c>
      <c r="G493" t="s">
        <v>84</v>
      </c>
      <c r="H493" t="s">
        <v>57</v>
      </c>
      <c r="I493">
        <v>2</v>
      </c>
      <c r="J493" t="s">
        <v>26</v>
      </c>
      <c r="K493">
        <v>52</v>
      </c>
      <c r="L493" t="s">
        <v>85</v>
      </c>
      <c r="M493" t="s">
        <v>86</v>
      </c>
      <c r="N493" t="s">
        <v>87</v>
      </c>
      <c r="O493">
        <v>5</v>
      </c>
      <c r="P493">
        <v>125000</v>
      </c>
      <c r="Q493" t="s">
        <v>836</v>
      </c>
      <c r="R493" t="str">
        <f>IF(mtn_tbl[[#This Row],[Age]]&lt;=25,"18-25",IF(mtn_tbl[[#This Row],[Age]]&lt;=35,"26-35",IF(mtn_tbl[[#This Row],[Age]]&lt;=45,"36-45",IF(mtn_tbl[[#This Row],[Age]]&lt;=55,"46-55","56+"))))</f>
        <v>46-55</v>
      </c>
      <c r="S493">
        <v>122.47</v>
      </c>
      <c r="T49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93" t="s">
        <v>31</v>
      </c>
      <c r="V493" t="s">
        <v>275</v>
      </c>
    </row>
    <row r="494" spans="1:22">
      <c r="A494" t="s">
        <v>837</v>
      </c>
      <c r="B494" t="s">
        <v>838</v>
      </c>
      <c r="C494" s="1" t="s">
        <v>552</v>
      </c>
      <c r="D494" t="str">
        <f>IF((LEFT(mtn_tbl[[#This Row],[Date of Purchase]],1)="1"),"January",IF((LEFT(mtn_tbl[[#This Row],[Date of Purchase]],1)="2"),"February","March"))</f>
        <v>February</v>
      </c>
      <c r="E494">
        <v>71</v>
      </c>
      <c r="F494" t="s">
        <v>234</v>
      </c>
      <c r="G494" t="s">
        <v>44</v>
      </c>
      <c r="H494" t="s">
        <v>57</v>
      </c>
      <c r="I494">
        <v>2</v>
      </c>
      <c r="J494" t="s">
        <v>26</v>
      </c>
      <c r="K494">
        <v>23</v>
      </c>
      <c r="L494" t="s">
        <v>165</v>
      </c>
      <c r="M494" t="s">
        <v>166</v>
      </c>
      <c r="N494" t="s">
        <v>167</v>
      </c>
      <c r="O494">
        <v>16</v>
      </c>
      <c r="P494">
        <v>384000</v>
      </c>
      <c r="Q494" t="s">
        <v>397</v>
      </c>
      <c r="R494" t="str">
        <f>IF(mtn_tbl[[#This Row],[Age]]&lt;=25,"18-25",IF(mtn_tbl[[#This Row],[Age]]&lt;=35,"26-35",IF(mtn_tbl[[#This Row],[Age]]&lt;=45,"36-45",IF(mtn_tbl[[#This Row],[Age]]&lt;=55,"46-55","56+"))))</f>
        <v>56+</v>
      </c>
      <c r="S494">
        <v>169.84</v>
      </c>
      <c r="T4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94" t="s">
        <v>41</v>
      </c>
    </row>
    <row r="495" spans="1:22">
      <c r="A495" t="s">
        <v>837</v>
      </c>
      <c r="B495" t="s">
        <v>838</v>
      </c>
      <c r="C495" s="1" t="s">
        <v>552</v>
      </c>
      <c r="D495" t="str">
        <f>IF((LEFT(mtn_tbl[[#This Row],[Date of Purchase]],1)="1"),"January",IF((LEFT(mtn_tbl[[#This Row],[Date of Purchase]],1)="2"),"February","March"))</f>
        <v>February</v>
      </c>
      <c r="E495">
        <v>71</v>
      </c>
      <c r="F495" t="s">
        <v>234</v>
      </c>
      <c r="G495" t="s">
        <v>62</v>
      </c>
      <c r="H495" t="s">
        <v>57</v>
      </c>
      <c r="I495">
        <v>2</v>
      </c>
      <c r="J495" t="s">
        <v>26</v>
      </c>
      <c r="K495">
        <v>23</v>
      </c>
      <c r="L495" t="s">
        <v>208</v>
      </c>
      <c r="M495" t="s">
        <v>209</v>
      </c>
      <c r="N495" t="s">
        <v>210</v>
      </c>
      <c r="O495">
        <v>16</v>
      </c>
      <c r="P495">
        <v>9600</v>
      </c>
      <c r="Q495" t="s">
        <v>839</v>
      </c>
      <c r="R495" t="str">
        <f>IF(mtn_tbl[[#This Row],[Age]]&lt;=25,"18-25",IF(mtn_tbl[[#This Row],[Age]]&lt;=35,"26-35",IF(mtn_tbl[[#This Row],[Age]]&lt;=45,"36-45",IF(mtn_tbl[[#This Row],[Age]]&lt;=55,"46-55","56+"))))</f>
        <v>56+</v>
      </c>
      <c r="S495">
        <v>15.44</v>
      </c>
      <c r="T4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5" t="s">
        <v>41</v>
      </c>
    </row>
    <row r="496" spans="1:22">
      <c r="A496" t="s">
        <v>837</v>
      </c>
      <c r="B496" t="s">
        <v>838</v>
      </c>
      <c r="C496" s="1" t="s">
        <v>552</v>
      </c>
      <c r="D496" t="str">
        <f>IF((LEFT(mtn_tbl[[#This Row],[Date of Purchase]],1)="1"),"January",IF((LEFT(mtn_tbl[[#This Row],[Date of Purchase]],1)="2"),"February","March"))</f>
        <v>February</v>
      </c>
      <c r="E496">
        <v>71</v>
      </c>
      <c r="F496" t="s">
        <v>234</v>
      </c>
      <c r="G496" t="s">
        <v>84</v>
      </c>
      <c r="H496" t="s">
        <v>57</v>
      </c>
      <c r="I496">
        <v>2</v>
      </c>
      <c r="J496" t="s">
        <v>26</v>
      </c>
      <c r="K496">
        <v>23</v>
      </c>
      <c r="L496" t="s">
        <v>85</v>
      </c>
      <c r="M496" t="s">
        <v>86</v>
      </c>
      <c r="N496" t="s">
        <v>87</v>
      </c>
      <c r="O496">
        <v>9</v>
      </c>
      <c r="P496">
        <v>225000</v>
      </c>
      <c r="Q496" t="s">
        <v>174</v>
      </c>
      <c r="R496" t="str">
        <f>IF(mtn_tbl[[#This Row],[Age]]&lt;=25,"18-25",IF(mtn_tbl[[#This Row],[Age]]&lt;=35,"26-35",IF(mtn_tbl[[#This Row],[Age]]&lt;=45,"36-45",IF(mtn_tbl[[#This Row],[Age]]&lt;=55,"46-55","56+"))))</f>
        <v>56+</v>
      </c>
      <c r="S496">
        <v>48.56</v>
      </c>
      <c r="T4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6" t="s">
        <v>41</v>
      </c>
    </row>
    <row r="497" spans="1:22">
      <c r="A497" t="s">
        <v>840</v>
      </c>
      <c r="B497" t="s">
        <v>841</v>
      </c>
      <c r="C497" s="1" t="s">
        <v>552</v>
      </c>
      <c r="D497" t="str">
        <f>IF((LEFT(mtn_tbl[[#This Row],[Date of Purchase]],1)="1"),"January",IF((LEFT(mtn_tbl[[#This Row],[Date of Purchase]],1)="2"),"February","March"))</f>
        <v>February</v>
      </c>
      <c r="E497">
        <v>80</v>
      </c>
      <c r="F497" t="s">
        <v>177</v>
      </c>
      <c r="G497" t="s">
        <v>62</v>
      </c>
      <c r="H497" t="s">
        <v>57</v>
      </c>
      <c r="I497">
        <v>1</v>
      </c>
      <c r="J497" t="s">
        <v>164</v>
      </c>
      <c r="K497">
        <v>26</v>
      </c>
      <c r="L497" t="s">
        <v>115</v>
      </c>
      <c r="M497" t="s">
        <v>116</v>
      </c>
      <c r="N497" t="s">
        <v>117</v>
      </c>
      <c r="O497">
        <v>16</v>
      </c>
      <c r="P497">
        <v>88000</v>
      </c>
      <c r="Q497" t="s">
        <v>842</v>
      </c>
      <c r="R497" t="str">
        <f>IF(mtn_tbl[[#This Row],[Age]]&lt;=25,"18-25",IF(mtn_tbl[[#This Row],[Age]]&lt;=35,"26-35",IF(mtn_tbl[[#This Row],[Age]]&lt;=45,"36-45",IF(mtn_tbl[[#This Row],[Age]]&lt;=55,"46-55","56+"))))</f>
        <v>56+</v>
      </c>
      <c r="S497">
        <v>63.55</v>
      </c>
      <c r="T49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97" t="s">
        <v>41</v>
      </c>
    </row>
    <row r="498" spans="1:22">
      <c r="A498" t="s">
        <v>840</v>
      </c>
      <c r="B498" t="s">
        <v>841</v>
      </c>
      <c r="C498" s="1" t="s">
        <v>552</v>
      </c>
      <c r="D498" t="str">
        <f>IF((LEFT(mtn_tbl[[#This Row],[Date of Purchase]],1)="1"),"January",IF((LEFT(mtn_tbl[[#This Row],[Date of Purchase]],1)="2"),"February","March"))</f>
        <v>February</v>
      </c>
      <c r="E498">
        <v>80</v>
      </c>
      <c r="F498" t="s">
        <v>177</v>
      </c>
      <c r="G498" t="s">
        <v>44</v>
      </c>
      <c r="H498" t="s">
        <v>57</v>
      </c>
      <c r="I498">
        <v>1</v>
      </c>
      <c r="J498" t="s">
        <v>164</v>
      </c>
      <c r="K498">
        <v>26</v>
      </c>
      <c r="L498" t="s">
        <v>100</v>
      </c>
      <c r="M498" t="s">
        <v>38</v>
      </c>
      <c r="N498" t="s">
        <v>39</v>
      </c>
      <c r="O498">
        <v>14</v>
      </c>
      <c r="P498">
        <v>126000</v>
      </c>
      <c r="Q498" t="s">
        <v>443</v>
      </c>
      <c r="R498" t="str">
        <f>IF(mtn_tbl[[#This Row],[Age]]&lt;=25,"18-25",IF(mtn_tbl[[#This Row],[Age]]&lt;=35,"26-35",IF(mtn_tbl[[#This Row],[Age]]&lt;=45,"36-45",IF(mtn_tbl[[#This Row],[Age]]&lt;=55,"46-55","56+"))))</f>
        <v>56+</v>
      </c>
      <c r="S498">
        <v>20.98</v>
      </c>
      <c r="T4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8" t="s">
        <v>41</v>
      </c>
    </row>
    <row r="499" spans="1:22">
      <c r="A499" t="s">
        <v>840</v>
      </c>
      <c r="B499" t="s">
        <v>841</v>
      </c>
      <c r="C499" s="1" t="s">
        <v>552</v>
      </c>
      <c r="D499" t="str">
        <f>IF((LEFT(mtn_tbl[[#This Row],[Date of Purchase]],1)="1"),"January",IF((LEFT(mtn_tbl[[#This Row],[Date of Purchase]],1)="2"),"February","March"))</f>
        <v>February</v>
      </c>
      <c r="E499">
        <v>80</v>
      </c>
      <c r="F499" t="s">
        <v>177</v>
      </c>
      <c r="G499" t="s">
        <v>62</v>
      </c>
      <c r="H499" t="s">
        <v>57</v>
      </c>
      <c r="I499">
        <v>1</v>
      </c>
      <c r="J499" t="s">
        <v>164</v>
      </c>
      <c r="K499">
        <v>26</v>
      </c>
      <c r="L499" t="s">
        <v>148</v>
      </c>
      <c r="M499" t="s">
        <v>149</v>
      </c>
      <c r="N499" t="s">
        <v>150</v>
      </c>
      <c r="O499">
        <v>1</v>
      </c>
      <c r="P499">
        <v>16000</v>
      </c>
      <c r="Q499" t="s">
        <v>327</v>
      </c>
      <c r="R499" t="str">
        <f>IF(mtn_tbl[[#This Row],[Age]]&lt;=25,"18-25",IF(mtn_tbl[[#This Row],[Age]]&lt;=35,"26-35",IF(mtn_tbl[[#This Row],[Age]]&lt;=45,"36-45",IF(mtn_tbl[[#This Row],[Age]]&lt;=55,"46-55","56+"))))</f>
        <v>56+</v>
      </c>
      <c r="S499">
        <v>111.65</v>
      </c>
      <c r="T4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99" t="s">
        <v>41</v>
      </c>
    </row>
    <row r="500" spans="1:22">
      <c r="A500" t="s">
        <v>843</v>
      </c>
      <c r="B500" t="s">
        <v>844</v>
      </c>
      <c r="C500" s="1" t="s">
        <v>552</v>
      </c>
      <c r="D500" t="str">
        <f>IF((LEFT(mtn_tbl[[#This Row],[Date of Purchase]],1)="1"),"January",IF((LEFT(mtn_tbl[[#This Row],[Date of Purchase]],1)="2"),"February","March"))</f>
        <v>February</v>
      </c>
      <c r="E500">
        <v>54</v>
      </c>
      <c r="F500" t="s">
        <v>261</v>
      </c>
      <c r="G500" t="s">
        <v>24</v>
      </c>
      <c r="H500" t="s">
        <v>25</v>
      </c>
      <c r="I500">
        <v>3</v>
      </c>
      <c r="J500" t="s">
        <v>36</v>
      </c>
      <c r="K500">
        <v>42</v>
      </c>
      <c r="L500" t="s">
        <v>27</v>
      </c>
      <c r="M500" t="s">
        <v>28</v>
      </c>
      <c r="N500" t="s">
        <v>29</v>
      </c>
      <c r="O500">
        <v>20</v>
      </c>
      <c r="P500">
        <v>700000</v>
      </c>
      <c r="Q500" t="s">
        <v>494</v>
      </c>
      <c r="R500" t="str">
        <f>IF(mtn_tbl[[#This Row],[Age]]&lt;=25,"18-25",IF(mtn_tbl[[#This Row],[Age]]&lt;=35,"26-35",IF(mtn_tbl[[#This Row],[Age]]&lt;=45,"36-45",IF(mtn_tbl[[#This Row],[Age]]&lt;=55,"46-55","56+"))))</f>
        <v>46-55</v>
      </c>
      <c r="S500">
        <v>66.73</v>
      </c>
      <c r="T50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0" t="s">
        <v>41</v>
      </c>
    </row>
    <row r="501" spans="1:22">
      <c r="A501" t="s">
        <v>845</v>
      </c>
      <c r="B501" t="s">
        <v>846</v>
      </c>
      <c r="C501" s="1" t="s">
        <v>552</v>
      </c>
      <c r="D501" t="str">
        <f>IF((LEFT(mtn_tbl[[#This Row],[Date of Purchase]],1)="1"),"January",IF((LEFT(mtn_tbl[[#This Row],[Date of Purchase]],1)="2"),"February","March"))</f>
        <v>February</v>
      </c>
      <c r="E501">
        <v>62</v>
      </c>
      <c r="F501" t="s">
        <v>140</v>
      </c>
      <c r="G501" t="s">
        <v>84</v>
      </c>
      <c r="H501" t="s">
        <v>25</v>
      </c>
      <c r="I501">
        <v>1</v>
      </c>
      <c r="J501" t="s">
        <v>164</v>
      </c>
      <c r="K501">
        <v>7</v>
      </c>
      <c r="L501" t="s">
        <v>80</v>
      </c>
      <c r="M501" t="s">
        <v>81</v>
      </c>
      <c r="N501" t="s">
        <v>82</v>
      </c>
      <c r="O501">
        <v>6</v>
      </c>
      <c r="P501">
        <v>120000</v>
      </c>
      <c r="Q501" t="s">
        <v>200</v>
      </c>
      <c r="R501" t="str">
        <f>IF(mtn_tbl[[#This Row],[Age]]&lt;=25,"18-25",IF(mtn_tbl[[#This Row],[Age]]&lt;=35,"26-35",IF(mtn_tbl[[#This Row],[Age]]&lt;=45,"36-45",IF(mtn_tbl[[#This Row],[Age]]&lt;=55,"46-55","56+"))))</f>
        <v>56+</v>
      </c>
      <c r="S501">
        <v>9.6300000000000008</v>
      </c>
      <c r="T50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01" t="s">
        <v>41</v>
      </c>
    </row>
    <row r="502" spans="1:22">
      <c r="A502" t="s">
        <v>845</v>
      </c>
      <c r="B502" t="s">
        <v>846</v>
      </c>
      <c r="C502" s="1" t="s">
        <v>552</v>
      </c>
      <c r="D502" t="str">
        <f>IF((LEFT(mtn_tbl[[#This Row],[Date of Purchase]],1)="1"),"January",IF((LEFT(mtn_tbl[[#This Row],[Date of Purchase]],1)="2"),"February","March"))</f>
        <v>February</v>
      </c>
      <c r="E502">
        <v>62</v>
      </c>
      <c r="F502" t="s">
        <v>140</v>
      </c>
      <c r="G502" t="s">
        <v>62</v>
      </c>
      <c r="H502" t="s">
        <v>25</v>
      </c>
      <c r="I502">
        <v>1</v>
      </c>
      <c r="J502" t="s">
        <v>164</v>
      </c>
      <c r="K502">
        <v>7</v>
      </c>
      <c r="L502" t="s">
        <v>115</v>
      </c>
      <c r="M502" t="s">
        <v>116</v>
      </c>
      <c r="N502" t="s">
        <v>117</v>
      </c>
      <c r="O502">
        <v>14</v>
      </c>
      <c r="P502">
        <v>77000</v>
      </c>
      <c r="Q502" t="s">
        <v>847</v>
      </c>
      <c r="R502" t="str">
        <f>IF(mtn_tbl[[#This Row],[Age]]&lt;=25,"18-25",IF(mtn_tbl[[#This Row],[Age]]&lt;=35,"26-35",IF(mtn_tbl[[#This Row],[Age]]&lt;=45,"36-45",IF(mtn_tbl[[#This Row],[Age]]&lt;=55,"46-55","56+"))))</f>
        <v>56+</v>
      </c>
      <c r="S502">
        <v>28.52</v>
      </c>
      <c r="T50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02" t="s">
        <v>41</v>
      </c>
    </row>
    <row r="503" spans="1:22">
      <c r="A503" t="s">
        <v>845</v>
      </c>
      <c r="B503" t="s">
        <v>846</v>
      </c>
      <c r="C503" s="1" t="s">
        <v>552</v>
      </c>
      <c r="D503" t="str">
        <f>IF((LEFT(mtn_tbl[[#This Row],[Date of Purchase]],1)="1"),"January",IF((LEFT(mtn_tbl[[#This Row],[Date of Purchase]],1)="2"),"February","March"))</f>
        <v>February</v>
      </c>
      <c r="E503">
        <v>62</v>
      </c>
      <c r="F503" t="s">
        <v>140</v>
      </c>
      <c r="G503" t="s">
        <v>24</v>
      </c>
      <c r="H503" t="s">
        <v>25</v>
      </c>
      <c r="I503">
        <v>1</v>
      </c>
      <c r="J503" t="s">
        <v>164</v>
      </c>
      <c r="K503">
        <v>7</v>
      </c>
      <c r="L503" t="s">
        <v>148</v>
      </c>
      <c r="M503" t="s">
        <v>149</v>
      </c>
      <c r="N503" t="s">
        <v>150</v>
      </c>
      <c r="O503">
        <v>7</v>
      </c>
      <c r="P503">
        <v>112000</v>
      </c>
      <c r="Q503" t="s">
        <v>348</v>
      </c>
      <c r="R503" t="str">
        <f>IF(mtn_tbl[[#This Row],[Age]]&lt;=25,"18-25",IF(mtn_tbl[[#This Row],[Age]]&lt;=35,"26-35",IF(mtn_tbl[[#This Row],[Age]]&lt;=45,"36-45",IF(mtn_tbl[[#This Row],[Age]]&lt;=55,"46-55","56+"))))</f>
        <v>56+</v>
      </c>
      <c r="S503">
        <v>51.23</v>
      </c>
      <c r="T50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3" t="s">
        <v>41</v>
      </c>
    </row>
    <row r="504" spans="1:22">
      <c r="A504" t="s">
        <v>848</v>
      </c>
      <c r="B504" t="s">
        <v>849</v>
      </c>
      <c r="C504" s="1" t="s">
        <v>552</v>
      </c>
      <c r="D504" t="str">
        <f>IF((LEFT(mtn_tbl[[#This Row],[Date of Purchase]],1)="1"),"January",IF((LEFT(mtn_tbl[[#This Row],[Date of Purchase]],1)="2"),"February","March"))</f>
        <v>February</v>
      </c>
      <c r="E504">
        <v>31</v>
      </c>
      <c r="F504" t="s">
        <v>56</v>
      </c>
      <c r="G504" t="s">
        <v>44</v>
      </c>
      <c r="H504" t="s">
        <v>25</v>
      </c>
      <c r="I504">
        <v>3</v>
      </c>
      <c r="J504" t="s">
        <v>36</v>
      </c>
      <c r="K504">
        <v>30</v>
      </c>
      <c r="L504" t="s">
        <v>119</v>
      </c>
      <c r="M504" t="s">
        <v>120</v>
      </c>
      <c r="N504" t="s">
        <v>121</v>
      </c>
      <c r="O504">
        <v>19</v>
      </c>
      <c r="P504">
        <v>275500</v>
      </c>
      <c r="Q504" t="s">
        <v>811</v>
      </c>
      <c r="R504" t="str">
        <f>IF(mtn_tbl[[#This Row],[Age]]&lt;=25,"18-25",IF(mtn_tbl[[#This Row],[Age]]&lt;=35,"26-35",IF(mtn_tbl[[#This Row],[Age]]&lt;=45,"36-45",IF(mtn_tbl[[#This Row],[Age]]&lt;=55,"46-55","56+"))))</f>
        <v>26-35</v>
      </c>
      <c r="S504">
        <v>91.75</v>
      </c>
      <c r="T50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4" t="s">
        <v>31</v>
      </c>
      <c r="V504" t="s">
        <v>101</v>
      </c>
    </row>
    <row r="505" spans="1:22">
      <c r="A505" t="s">
        <v>850</v>
      </c>
      <c r="B505" t="s">
        <v>851</v>
      </c>
      <c r="C505" s="1" t="s">
        <v>552</v>
      </c>
      <c r="D505" t="str">
        <f>IF((LEFT(mtn_tbl[[#This Row],[Date of Purchase]],1)="1"),"January",IF((LEFT(mtn_tbl[[#This Row],[Date of Purchase]],1)="2"),"February","March"))</f>
        <v>February</v>
      </c>
      <c r="E505">
        <v>69</v>
      </c>
      <c r="F505" t="s">
        <v>411</v>
      </c>
      <c r="G505" t="s">
        <v>62</v>
      </c>
      <c r="H505" t="s">
        <v>57</v>
      </c>
      <c r="I505">
        <v>1</v>
      </c>
      <c r="J505" t="s">
        <v>164</v>
      </c>
      <c r="K505">
        <v>57</v>
      </c>
      <c r="L505" t="s">
        <v>208</v>
      </c>
      <c r="M505" t="s">
        <v>209</v>
      </c>
      <c r="N505" t="s">
        <v>210</v>
      </c>
      <c r="O505">
        <v>2</v>
      </c>
      <c r="P505">
        <v>1200</v>
      </c>
      <c r="Q505" t="s">
        <v>852</v>
      </c>
      <c r="R505" t="str">
        <f>IF(mtn_tbl[[#This Row],[Age]]&lt;=25,"18-25",IF(mtn_tbl[[#This Row],[Age]]&lt;=35,"26-35",IF(mtn_tbl[[#This Row],[Age]]&lt;=45,"36-45",IF(mtn_tbl[[#This Row],[Age]]&lt;=55,"46-55","56+"))))</f>
        <v>56+</v>
      </c>
      <c r="S505">
        <v>11.09</v>
      </c>
      <c r="T50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05" t="s">
        <v>41</v>
      </c>
    </row>
    <row r="506" spans="1:22">
      <c r="A506" t="s">
        <v>853</v>
      </c>
      <c r="B506" t="s">
        <v>854</v>
      </c>
      <c r="C506" s="1" t="s">
        <v>552</v>
      </c>
      <c r="D506" t="str">
        <f>IF((LEFT(mtn_tbl[[#This Row],[Date of Purchase]],1)="1"),"January",IF((LEFT(mtn_tbl[[#This Row],[Date of Purchase]],1)="2"),"February","March"))</f>
        <v>February</v>
      </c>
      <c r="E506">
        <v>60</v>
      </c>
      <c r="F506" t="s">
        <v>140</v>
      </c>
      <c r="G506" t="s">
        <v>62</v>
      </c>
      <c r="H506" t="s">
        <v>25</v>
      </c>
      <c r="I506">
        <v>1</v>
      </c>
      <c r="J506" t="s">
        <v>164</v>
      </c>
      <c r="K506">
        <v>58</v>
      </c>
      <c r="L506" t="s">
        <v>341</v>
      </c>
      <c r="M506" t="s">
        <v>342</v>
      </c>
      <c r="N506" t="s">
        <v>343</v>
      </c>
      <c r="O506">
        <v>10</v>
      </c>
      <c r="P506">
        <v>75000</v>
      </c>
      <c r="Q506" t="s">
        <v>344</v>
      </c>
      <c r="R506" t="str">
        <f>IF(mtn_tbl[[#This Row],[Age]]&lt;=25,"18-25",IF(mtn_tbl[[#This Row],[Age]]&lt;=35,"26-35",IF(mtn_tbl[[#This Row],[Age]]&lt;=45,"36-45",IF(mtn_tbl[[#This Row],[Age]]&lt;=55,"46-55","56+"))))</f>
        <v>56+</v>
      </c>
      <c r="S506">
        <v>51.69</v>
      </c>
      <c r="T50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6" t="s">
        <v>41</v>
      </c>
    </row>
    <row r="507" spans="1:22">
      <c r="A507" t="s">
        <v>853</v>
      </c>
      <c r="B507" t="s">
        <v>854</v>
      </c>
      <c r="C507" s="1" t="s">
        <v>552</v>
      </c>
      <c r="D507" t="str">
        <f>IF((LEFT(mtn_tbl[[#This Row],[Date of Purchase]],1)="1"),"January",IF((LEFT(mtn_tbl[[#This Row],[Date of Purchase]],1)="2"),"February","March"))</f>
        <v>February</v>
      </c>
      <c r="E507">
        <v>60</v>
      </c>
      <c r="F507" t="s">
        <v>140</v>
      </c>
      <c r="G507" t="s">
        <v>44</v>
      </c>
      <c r="H507" t="s">
        <v>25</v>
      </c>
      <c r="I507">
        <v>1</v>
      </c>
      <c r="J507" t="s">
        <v>164</v>
      </c>
      <c r="K507">
        <v>58</v>
      </c>
      <c r="L507" t="s">
        <v>100</v>
      </c>
      <c r="M507" t="s">
        <v>38</v>
      </c>
      <c r="N507" t="s">
        <v>39</v>
      </c>
      <c r="O507">
        <v>12</v>
      </c>
      <c r="P507">
        <v>108000</v>
      </c>
      <c r="Q507" t="s">
        <v>433</v>
      </c>
      <c r="R507" t="str">
        <f>IF(mtn_tbl[[#This Row],[Age]]&lt;=25,"18-25",IF(mtn_tbl[[#This Row],[Age]]&lt;=35,"26-35",IF(mtn_tbl[[#This Row],[Age]]&lt;=45,"36-45",IF(mtn_tbl[[#This Row],[Age]]&lt;=55,"46-55","56+"))))</f>
        <v>56+</v>
      </c>
      <c r="S507">
        <v>182.31</v>
      </c>
      <c r="T5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07" t="s">
        <v>41</v>
      </c>
    </row>
    <row r="508" spans="1:22">
      <c r="A508" t="s">
        <v>855</v>
      </c>
      <c r="B508" t="s">
        <v>532</v>
      </c>
      <c r="C508" s="1" t="s">
        <v>552</v>
      </c>
      <c r="D508" t="str">
        <f>IF((LEFT(mtn_tbl[[#This Row],[Date of Purchase]],1)="1"),"January",IF((LEFT(mtn_tbl[[#This Row],[Date of Purchase]],1)="2"),"February","March"))</f>
        <v>February</v>
      </c>
      <c r="E508">
        <v>73</v>
      </c>
      <c r="F508" t="s">
        <v>99</v>
      </c>
      <c r="G508" t="s">
        <v>24</v>
      </c>
      <c r="H508" t="s">
        <v>25</v>
      </c>
      <c r="I508">
        <v>3</v>
      </c>
      <c r="J508" t="s">
        <v>36</v>
      </c>
      <c r="K508">
        <v>19</v>
      </c>
      <c r="L508" t="s">
        <v>148</v>
      </c>
      <c r="M508" t="s">
        <v>149</v>
      </c>
      <c r="N508" t="s">
        <v>150</v>
      </c>
      <c r="O508">
        <v>7</v>
      </c>
      <c r="P508">
        <v>112000</v>
      </c>
      <c r="Q508" t="s">
        <v>348</v>
      </c>
      <c r="R508" t="str">
        <f>IF(mtn_tbl[[#This Row],[Age]]&lt;=25,"18-25",IF(mtn_tbl[[#This Row],[Age]]&lt;=35,"26-35",IF(mtn_tbl[[#This Row],[Age]]&lt;=45,"36-45",IF(mtn_tbl[[#This Row],[Age]]&lt;=55,"46-55","56+"))))</f>
        <v>56+</v>
      </c>
      <c r="S508">
        <v>125.57</v>
      </c>
      <c r="T50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08" t="s">
        <v>41</v>
      </c>
    </row>
    <row r="509" spans="1:22">
      <c r="A509" t="s">
        <v>856</v>
      </c>
      <c r="B509" t="s">
        <v>857</v>
      </c>
      <c r="C509" s="1" t="s">
        <v>552</v>
      </c>
      <c r="D509" t="str">
        <f>IF((LEFT(mtn_tbl[[#This Row],[Date of Purchase]],1)="1"),"January",IF((LEFT(mtn_tbl[[#This Row],[Date of Purchase]],1)="2"),"February","March"))</f>
        <v>February</v>
      </c>
      <c r="E509">
        <v>70</v>
      </c>
      <c r="F509" t="s">
        <v>446</v>
      </c>
      <c r="G509" t="s">
        <v>44</v>
      </c>
      <c r="H509" t="s">
        <v>25</v>
      </c>
      <c r="I509">
        <v>1</v>
      </c>
      <c r="J509" t="s">
        <v>164</v>
      </c>
      <c r="K509">
        <v>35</v>
      </c>
      <c r="L509" t="s">
        <v>119</v>
      </c>
      <c r="M509" t="s">
        <v>120</v>
      </c>
      <c r="N509" t="s">
        <v>121</v>
      </c>
      <c r="O509">
        <v>2</v>
      </c>
      <c r="P509">
        <v>29000</v>
      </c>
      <c r="Q509" t="s">
        <v>556</v>
      </c>
      <c r="R509" t="str">
        <f>IF(mtn_tbl[[#This Row],[Age]]&lt;=25,"18-25",IF(mtn_tbl[[#This Row],[Age]]&lt;=35,"26-35",IF(mtn_tbl[[#This Row],[Age]]&lt;=45,"36-45",IF(mtn_tbl[[#This Row],[Age]]&lt;=55,"46-55","56+"))))</f>
        <v>56+</v>
      </c>
      <c r="S509">
        <v>143.52000000000001</v>
      </c>
      <c r="T5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09" t="s">
        <v>41</v>
      </c>
    </row>
    <row r="510" spans="1:22">
      <c r="A510" t="s">
        <v>858</v>
      </c>
      <c r="B510" t="s">
        <v>859</v>
      </c>
      <c r="C510" s="1" t="s">
        <v>552</v>
      </c>
      <c r="D510" t="str">
        <f>IF((LEFT(mtn_tbl[[#This Row],[Date of Purchase]],1)="1"),"January",IF((LEFT(mtn_tbl[[#This Row],[Date of Purchase]],1)="2"),"February","March"))</f>
        <v>February</v>
      </c>
      <c r="E510">
        <v>66</v>
      </c>
      <c r="F510" t="s">
        <v>125</v>
      </c>
      <c r="G510" t="s">
        <v>84</v>
      </c>
      <c r="H510" t="s">
        <v>57</v>
      </c>
      <c r="I510">
        <v>2</v>
      </c>
      <c r="J510" t="s">
        <v>26</v>
      </c>
      <c r="K510">
        <v>11</v>
      </c>
      <c r="L510" t="s">
        <v>165</v>
      </c>
      <c r="M510" t="s">
        <v>166</v>
      </c>
      <c r="N510" t="s">
        <v>167</v>
      </c>
      <c r="O510">
        <v>12</v>
      </c>
      <c r="P510">
        <v>288000</v>
      </c>
      <c r="Q510" t="s">
        <v>168</v>
      </c>
      <c r="R510" t="str">
        <f>IF(mtn_tbl[[#This Row],[Age]]&lt;=25,"18-25",IF(mtn_tbl[[#This Row],[Age]]&lt;=35,"26-35",IF(mtn_tbl[[#This Row],[Age]]&lt;=45,"36-45",IF(mtn_tbl[[#This Row],[Age]]&lt;=55,"46-55","56+"))))</f>
        <v>56+</v>
      </c>
      <c r="S510">
        <v>135.62</v>
      </c>
      <c r="T5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0" t="s">
        <v>41</v>
      </c>
    </row>
    <row r="511" spans="1:22">
      <c r="A511" t="s">
        <v>858</v>
      </c>
      <c r="B511" t="s">
        <v>859</v>
      </c>
      <c r="C511" s="1" t="s">
        <v>552</v>
      </c>
      <c r="D511" t="str">
        <f>IF((LEFT(mtn_tbl[[#This Row],[Date of Purchase]],1)="1"),"January",IF((LEFT(mtn_tbl[[#This Row],[Date of Purchase]],1)="2"),"February","March"))</f>
        <v>February</v>
      </c>
      <c r="E511">
        <v>66</v>
      </c>
      <c r="F511" t="s">
        <v>125</v>
      </c>
      <c r="G511" t="s">
        <v>62</v>
      </c>
      <c r="H511" t="s">
        <v>57</v>
      </c>
      <c r="I511">
        <v>2</v>
      </c>
      <c r="J511" t="s">
        <v>26</v>
      </c>
      <c r="K511">
        <v>11</v>
      </c>
      <c r="L511" t="s">
        <v>72</v>
      </c>
      <c r="M511" t="s">
        <v>73</v>
      </c>
      <c r="N511" t="s">
        <v>74</v>
      </c>
      <c r="O511">
        <v>18</v>
      </c>
      <c r="P511">
        <v>16200</v>
      </c>
      <c r="Q511" t="s">
        <v>860</v>
      </c>
      <c r="R511" t="str">
        <f>IF(mtn_tbl[[#This Row],[Age]]&lt;=25,"18-25",IF(mtn_tbl[[#This Row],[Age]]&lt;=35,"26-35",IF(mtn_tbl[[#This Row],[Age]]&lt;=45,"36-45",IF(mtn_tbl[[#This Row],[Age]]&lt;=55,"46-55","56+"))))</f>
        <v>56+</v>
      </c>
      <c r="S511">
        <v>110.93</v>
      </c>
      <c r="T51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1" t="s">
        <v>41</v>
      </c>
    </row>
    <row r="512" spans="1:22">
      <c r="A512" t="s">
        <v>858</v>
      </c>
      <c r="B512" t="s">
        <v>859</v>
      </c>
      <c r="C512" s="1" t="s">
        <v>552</v>
      </c>
      <c r="D512" t="str">
        <f>IF((LEFT(mtn_tbl[[#This Row],[Date of Purchase]],1)="1"),"January",IF((LEFT(mtn_tbl[[#This Row],[Date of Purchase]],1)="2"),"February","March"))</f>
        <v>February</v>
      </c>
      <c r="E512">
        <v>66</v>
      </c>
      <c r="F512" t="s">
        <v>125</v>
      </c>
      <c r="G512" t="s">
        <v>44</v>
      </c>
      <c r="H512" t="s">
        <v>57</v>
      </c>
      <c r="I512">
        <v>2</v>
      </c>
      <c r="J512" t="s">
        <v>26</v>
      </c>
      <c r="K512">
        <v>11</v>
      </c>
      <c r="L512" t="s">
        <v>80</v>
      </c>
      <c r="M512" t="s">
        <v>81</v>
      </c>
      <c r="N512" t="s">
        <v>82</v>
      </c>
      <c r="O512">
        <v>1</v>
      </c>
      <c r="P512">
        <v>20000</v>
      </c>
      <c r="Q512" t="s">
        <v>485</v>
      </c>
      <c r="R512" t="str">
        <f>IF(mtn_tbl[[#This Row],[Age]]&lt;=25,"18-25",IF(mtn_tbl[[#This Row],[Age]]&lt;=35,"26-35",IF(mtn_tbl[[#This Row],[Age]]&lt;=45,"36-45",IF(mtn_tbl[[#This Row],[Age]]&lt;=55,"46-55","56+"))))</f>
        <v>56+</v>
      </c>
      <c r="S512">
        <v>25.09</v>
      </c>
      <c r="T5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12" t="s">
        <v>41</v>
      </c>
    </row>
    <row r="513" spans="1:22">
      <c r="A513" t="s">
        <v>861</v>
      </c>
      <c r="B513" t="s">
        <v>862</v>
      </c>
      <c r="C513" s="1" t="s">
        <v>552</v>
      </c>
      <c r="D513" t="str">
        <f>IF((LEFT(mtn_tbl[[#This Row],[Date of Purchase]],1)="1"),"January",IF((LEFT(mtn_tbl[[#This Row],[Date of Purchase]],1)="2"),"February","March"))</f>
        <v>February</v>
      </c>
      <c r="E513">
        <v>62</v>
      </c>
      <c r="F513" t="s">
        <v>185</v>
      </c>
      <c r="G513" t="s">
        <v>62</v>
      </c>
      <c r="H513" t="s">
        <v>57</v>
      </c>
      <c r="I513">
        <v>4</v>
      </c>
      <c r="J513" t="s">
        <v>70</v>
      </c>
      <c r="K513">
        <v>57</v>
      </c>
      <c r="L513" t="s">
        <v>63</v>
      </c>
      <c r="M513" t="s">
        <v>64</v>
      </c>
      <c r="N513" t="s">
        <v>65</v>
      </c>
      <c r="O513">
        <v>20</v>
      </c>
      <c r="P513">
        <v>20000</v>
      </c>
      <c r="Q513" t="s">
        <v>485</v>
      </c>
      <c r="R513" t="str">
        <f>IF(mtn_tbl[[#This Row],[Age]]&lt;=25,"18-25",IF(mtn_tbl[[#This Row],[Age]]&lt;=35,"26-35",IF(mtn_tbl[[#This Row],[Age]]&lt;=45,"36-45",IF(mtn_tbl[[#This Row],[Age]]&lt;=55,"46-55","56+"))))</f>
        <v>56+</v>
      </c>
      <c r="S513">
        <v>35.57</v>
      </c>
      <c r="T5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13" t="s">
        <v>41</v>
      </c>
    </row>
    <row r="514" spans="1:22">
      <c r="A514" t="s">
        <v>861</v>
      </c>
      <c r="B514" t="s">
        <v>862</v>
      </c>
      <c r="C514" s="1" t="s">
        <v>552</v>
      </c>
      <c r="D514" t="str">
        <f>IF((LEFT(mtn_tbl[[#This Row],[Date of Purchase]],1)="1"),"January",IF((LEFT(mtn_tbl[[#This Row],[Date of Purchase]],1)="2"),"February","March"))</f>
        <v>February</v>
      </c>
      <c r="E514">
        <v>62</v>
      </c>
      <c r="F514" t="s">
        <v>185</v>
      </c>
      <c r="G514" t="s">
        <v>84</v>
      </c>
      <c r="H514" t="s">
        <v>57</v>
      </c>
      <c r="I514">
        <v>4</v>
      </c>
      <c r="J514" t="s">
        <v>70</v>
      </c>
      <c r="K514">
        <v>57</v>
      </c>
      <c r="L514" t="s">
        <v>80</v>
      </c>
      <c r="M514" t="s">
        <v>81</v>
      </c>
      <c r="N514" t="s">
        <v>82</v>
      </c>
      <c r="O514">
        <v>5</v>
      </c>
      <c r="P514">
        <v>100000</v>
      </c>
      <c r="Q514" t="s">
        <v>215</v>
      </c>
      <c r="R514" t="str">
        <f>IF(mtn_tbl[[#This Row],[Age]]&lt;=25,"18-25",IF(mtn_tbl[[#This Row],[Age]]&lt;=35,"26-35",IF(mtn_tbl[[#This Row],[Age]]&lt;=45,"36-45",IF(mtn_tbl[[#This Row],[Age]]&lt;=55,"46-55","56+"))))</f>
        <v>56+</v>
      </c>
      <c r="S514">
        <v>168.44</v>
      </c>
      <c r="T51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14" t="s">
        <v>41</v>
      </c>
    </row>
    <row r="515" spans="1:22">
      <c r="A515" t="s">
        <v>863</v>
      </c>
      <c r="B515" t="s">
        <v>864</v>
      </c>
      <c r="C515" s="1" t="s">
        <v>552</v>
      </c>
      <c r="D515" t="str">
        <f>IF((LEFT(mtn_tbl[[#This Row],[Date of Purchase]],1)="1"),"January",IF((LEFT(mtn_tbl[[#This Row],[Date of Purchase]],1)="2"),"February","March"))</f>
        <v>February</v>
      </c>
      <c r="E515">
        <v>66</v>
      </c>
      <c r="F515" t="s">
        <v>177</v>
      </c>
      <c r="G515" t="s">
        <v>84</v>
      </c>
      <c r="H515" t="s">
        <v>57</v>
      </c>
      <c r="I515">
        <v>5</v>
      </c>
      <c r="J515" t="s">
        <v>52</v>
      </c>
      <c r="K515">
        <v>9</v>
      </c>
      <c r="L515" t="s">
        <v>100</v>
      </c>
      <c r="M515" t="s">
        <v>38</v>
      </c>
      <c r="N515" t="s">
        <v>39</v>
      </c>
      <c r="O515">
        <v>20</v>
      </c>
      <c r="P515">
        <v>180000</v>
      </c>
      <c r="Q515" t="s">
        <v>83</v>
      </c>
      <c r="R515" t="str">
        <f>IF(mtn_tbl[[#This Row],[Age]]&lt;=25,"18-25",IF(mtn_tbl[[#This Row],[Age]]&lt;=35,"26-35",IF(mtn_tbl[[#This Row],[Age]]&lt;=45,"36-45",IF(mtn_tbl[[#This Row],[Age]]&lt;=55,"46-55","56+"))))</f>
        <v>56+</v>
      </c>
      <c r="S515">
        <v>132.69999999999999</v>
      </c>
      <c r="T51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5" t="s">
        <v>41</v>
      </c>
    </row>
    <row r="516" spans="1:22">
      <c r="A516" t="s">
        <v>863</v>
      </c>
      <c r="B516" t="s">
        <v>864</v>
      </c>
      <c r="C516" s="1" t="s">
        <v>552</v>
      </c>
      <c r="D516" t="str">
        <f>IF((LEFT(mtn_tbl[[#This Row],[Date of Purchase]],1)="1"),"January",IF((LEFT(mtn_tbl[[#This Row],[Date of Purchase]],1)="2"),"February","March"))</f>
        <v>February</v>
      </c>
      <c r="E516">
        <v>66</v>
      </c>
      <c r="F516" t="s">
        <v>177</v>
      </c>
      <c r="G516" t="s">
        <v>62</v>
      </c>
      <c r="H516" t="s">
        <v>57</v>
      </c>
      <c r="I516">
        <v>5</v>
      </c>
      <c r="J516" t="s">
        <v>52</v>
      </c>
      <c r="K516">
        <v>9</v>
      </c>
      <c r="L516" t="s">
        <v>208</v>
      </c>
      <c r="M516" t="s">
        <v>209</v>
      </c>
      <c r="N516" t="s">
        <v>210</v>
      </c>
      <c r="O516">
        <v>5</v>
      </c>
      <c r="P516">
        <v>3000</v>
      </c>
      <c r="Q516" t="s">
        <v>293</v>
      </c>
      <c r="R516" t="str">
        <f>IF(mtn_tbl[[#This Row],[Age]]&lt;=25,"18-25",IF(mtn_tbl[[#This Row],[Age]]&lt;=35,"26-35",IF(mtn_tbl[[#This Row],[Age]]&lt;=45,"36-45",IF(mtn_tbl[[#This Row],[Age]]&lt;=55,"46-55","56+"))))</f>
        <v>56+</v>
      </c>
      <c r="S516">
        <v>151.56</v>
      </c>
      <c r="T5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16" t="s">
        <v>41</v>
      </c>
    </row>
    <row r="517" spans="1:22">
      <c r="A517" t="s">
        <v>865</v>
      </c>
      <c r="B517" t="s">
        <v>866</v>
      </c>
      <c r="C517" s="1" t="s">
        <v>552</v>
      </c>
      <c r="D517" t="str">
        <f>IF((LEFT(mtn_tbl[[#This Row],[Date of Purchase]],1)="1"),"January",IF((LEFT(mtn_tbl[[#This Row],[Date of Purchase]],1)="2"),"February","March"))</f>
        <v>February</v>
      </c>
      <c r="E517">
        <v>36</v>
      </c>
      <c r="F517" t="s">
        <v>108</v>
      </c>
      <c r="G517" t="s">
        <v>24</v>
      </c>
      <c r="H517" t="s">
        <v>25</v>
      </c>
      <c r="I517">
        <v>3</v>
      </c>
      <c r="J517" t="s">
        <v>36</v>
      </c>
      <c r="K517">
        <v>48</v>
      </c>
      <c r="L517" t="s">
        <v>37</v>
      </c>
      <c r="M517" t="s">
        <v>38</v>
      </c>
      <c r="N517" t="s">
        <v>39</v>
      </c>
      <c r="O517">
        <v>2</v>
      </c>
      <c r="P517">
        <v>18000</v>
      </c>
      <c r="Q517" t="s">
        <v>66</v>
      </c>
      <c r="R517" t="str">
        <f>IF(mtn_tbl[[#This Row],[Age]]&lt;=25,"18-25",IF(mtn_tbl[[#This Row],[Age]]&lt;=35,"26-35",IF(mtn_tbl[[#This Row],[Age]]&lt;=45,"36-45",IF(mtn_tbl[[#This Row],[Age]]&lt;=55,"46-55","56+"))))</f>
        <v>36-45</v>
      </c>
      <c r="S517">
        <v>74.2</v>
      </c>
      <c r="T51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17" t="s">
        <v>31</v>
      </c>
      <c r="V517" t="s">
        <v>182</v>
      </c>
    </row>
    <row r="518" spans="1:22">
      <c r="A518" t="s">
        <v>865</v>
      </c>
      <c r="B518" t="s">
        <v>866</v>
      </c>
      <c r="C518" s="1" t="s">
        <v>552</v>
      </c>
      <c r="D518" t="str">
        <f>IF((LEFT(mtn_tbl[[#This Row],[Date of Purchase]],1)="1"),"January",IF((LEFT(mtn_tbl[[#This Row],[Date of Purchase]],1)="2"),"February","March"))</f>
        <v>February</v>
      </c>
      <c r="E518">
        <v>36</v>
      </c>
      <c r="F518" t="s">
        <v>108</v>
      </c>
      <c r="G518" t="s">
        <v>44</v>
      </c>
      <c r="H518" t="s">
        <v>25</v>
      </c>
      <c r="I518">
        <v>3</v>
      </c>
      <c r="J518" t="s">
        <v>36</v>
      </c>
      <c r="K518">
        <v>48</v>
      </c>
      <c r="L518" t="s">
        <v>80</v>
      </c>
      <c r="M518" t="s">
        <v>81</v>
      </c>
      <c r="N518" t="s">
        <v>82</v>
      </c>
      <c r="O518">
        <v>12</v>
      </c>
      <c r="P518">
        <v>240000</v>
      </c>
      <c r="Q518" t="s">
        <v>126</v>
      </c>
      <c r="R518" t="str">
        <f>IF(mtn_tbl[[#This Row],[Age]]&lt;=25,"18-25",IF(mtn_tbl[[#This Row],[Age]]&lt;=35,"26-35",IF(mtn_tbl[[#This Row],[Age]]&lt;=45,"36-45",IF(mtn_tbl[[#This Row],[Age]]&lt;=55,"46-55","56+"))))</f>
        <v>36-45</v>
      </c>
      <c r="S518">
        <v>103.82</v>
      </c>
      <c r="T51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8" t="s">
        <v>31</v>
      </c>
      <c r="V518" t="s">
        <v>182</v>
      </c>
    </row>
    <row r="519" spans="1:22">
      <c r="A519" t="s">
        <v>867</v>
      </c>
      <c r="B519" t="s">
        <v>868</v>
      </c>
      <c r="C519" s="1" t="s">
        <v>552</v>
      </c>
      <c r="D519" t="str">
        <f>IF((LEFT(mtn_tbl[[#This Row],[Date of Purchase]],1)="1"),"January",IF((LEFT(mtn_tbl[[#This Row],[Date of Purchase]],1)="2"),"February","March"))</f>
        <v>February</v>
      </c>
      <c r="E519">
        <v>67</v>
      </c>
      <c r="F519" t="s">
        <v>195</v>
      </c>
      <c r="G519" t="s">
        <v>62</v>
      </c>
      <c r="H519" t="s">
        <v>57</v>
      </c>
      <c r="I519">
        <v>5</v>
      </c>
      <c r="J519" t="s">
        <v>52</v>
      </c>
      <c r="K519">
        <v>32</v>
      </c>
      <c r="L519" t="s">
        <v>148</v>
      </c>
      <c r="M519" t="s">
        <v>149</v>
      </c>
      <c r="N519" t="s">
        <v>150</v>
      </c>
      <c r="O519">
        <v>9</v>
      </c>
      <c r="P519">
        <v>144000</v>
      </c>
      <c r="Q519" t="s">
        <v>40</v>
      </c>
      <c r="R519" t="str">
        <f>IF(mtn_tbl[[#This Row],[Age]]&lt;=25,"18-25",IF(mtn_tbl[[#This Row],[Age]]&lt;=35,"26-35",IF(mtn_tbl[[#This Row],[Age]]&lt;=45,"36-45",IF(mtn_tbl[[#This Row],[Age]]&lt;=55,"46-55","56+"))))</f>
        <v>56+</v>
      </c>
      <c r="S519">
        <v>103.15</v>
      </c>
      <c r="T51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9" t="s">
        <v>31</v>
      </c>
      <c r="V519" t="s">
        <v>244</v>
      </c>
    </row>
    <row r="520" spans="1:22">
      <c r="A520" t="s">
        <v>867</v>
      </c>
      <c r="B520" t="s">
        <v>868</v>
      </c>
      <c r="C520" s="1" t="s">
        <v>552</v>
      </c>
      <c r="D520" t="str">
        <f>IF((LEFT(mtn_tbl[[#This Row],[Date of Purchase]],1)="1"),"January",IF((LEFT(mtn_tbl[[#This Row],[Date of Purchase]],1)="2"),"February","March"))</f>
        <v>February</v>
      </c>
      <c r="E520">
        <v>67</v>
      </c>
      <c r="F520" t="s">
        <v>195</v>
      </c>
      <c r="G520" t="s">
        <v>44</v>
      </c>
      <c r="H520" t="s">
        <v>57</v>
      </c>
      <c r="I520">
        <v>5</v>
      </c>
      <c r="J520" t="s">
        <v>52</v>
      </c>
      <c r="K520">
        <v>32</v>
      </c>
      <c r="L520" t="s">
        <v>80</v>
      </c>
      <c r="M520" t="s">
        <v>81</v>
      </c>
      <c r="N520" t="s">
        <v>82</v>
      </c>
      <c r="O520">
        <v>6</v>
      </c>
      <c r="P520">
        <v>120000</v>
      </c>
      <c r="Q520" t="s">
        <v>200</v>
      </c>
      <c r="R520" t="str">
        <f>IF(mtn_tbl[[#This Row],[Age]]&lt;=25,"18-25",IF(mtn_tbl[[#This Row],[Age]]&lt;=35,"26-35",IF(mtn_tbl[[#This Row],[Age]]&lt;=45,"36-45",IF(mtn_tbl[[#This Row],[Age]]&lt;=55,"46-55","56+"))))</f>
        <v>56+</v>
      </c>
      <c r="S520">
        <v>30.47</v>
      </c>
      <c r="T52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20" t="s">
        <v>31</v>
      </c>
      <c r="V520" t="s">
        <v>244</v>
      </c>
    </row>
    <row r="521" spans="1:22">
      <c r="A521" t="s">
        <v>869</v>
      </c>
      <c r="B521" t="s">
        <v>870</v>
      </c>
      <c r="C521" s="1" t="s">
        <v>552</v>
      </c>
      <c r="D521" t="str">
        <f>IF((LEFT(mtn_tbl[[#This Row],[Date of Purchase]],1)="1"),"January",IF((LEFT(mtn_tbl[[#This Row],[Date of Purchase]],1)="2"),"February","March"))</f>
        <v>February</v>
      </c>
      <c r="E521">
        <v>33</v>
      </c>
      <c r="F521" t="s">
        <v>261</v>
      </c>
      <c r="G521" t="s">
        <v>62</v>
      </c>
      <c r="H521" t="s">
        <v>25</v>
      </c>
      <c r="I521">
        <v>1</v>
      </c>
      <c r="J521" t="s">
        <v>164</v>
      </c>
      <c r="K521">
        <v>58</v>
      </c>
      <c r="L521" t="s">
        <v>156</v>
      </c>
      <c r="M521" t="s">
        <v>157</v>
      </c>
      <c r="N521" t="s">
        <v>158</v>
      </c>
      <c r="O521">
        <v>7</v>
      </c>
      <c r="P521">
        <v>3500</v>
      </c>
      <c r="Q521" t="s">
        <v>109</v>
      </c>
      <c r="R521" t="str">
        <f>IF(mtn_tbl[[#This Row],[Age]]&lt;=25,"18-25",IF(mtn_tbl[[#This Row],[Age]]&lt;=35,"26-35",IF(mtn_tbl[[#This Row],[Age]]&lt;=45,"36-45",IF(mtn_tbl[[#This Row],[Age]]&lt;=55,"46-55","56+"))))</f>
        <v>26-35</v>
      </c>
      <c r="S521">
        <v>189.48</v>
      </c>
      <c r="T5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21" t="s">
        <v>31</v>
      </c>
      <c r="V521" t="s">
        <v>244</v>
      </c>
    </row>
    <row r="522" spans="1:22">
      <c r="A522" t="s">
        <v>869</v>
      </c>
      <c r="B522" t="s">
        <v>870</v>
      </c>
      <c r="C522" s="1" t="s">
        <v>552</v>
      </c>
      <c r="D522" t="str">
        <f>IF((LEFT(mtn_tbl[[#This Row],[Date of Purchase]],1)="1"),"January",IF((LEFT(mtn_tbl[[#This Row],[Date of Purchase]],1)="2"),"February","March"))</f>
        <v>February</v>
      </c>
      <c r="E522">
        <v>33</v>
      </c>
      <c r="F522" t="s">
        <v>261</v>
      </c>
      <c r="G522" t="s">
        <v>84</v>
      </c>
      <c r="H522" t="s">
        <v>25</v>
      </c>
      <c r="I522">
        <v>1</v>
      </c>
      <c r="J522" t="s">
        <v>164</v>
      </c>
      <c r="K522">
        <v>58</v>
      </c>
      <c r="L522" t="s">
        <v>145</v>
      </c>
      <c r="M522" t="s">
        <v>146</v>
      </c>
      <c r="N522" t="s">
        <v>147</v>
      </c>
      <c r="O522">
        <v>16</v>
      </c>
      <c r="P522">
        <v>2400000</v>
      </c>
      <c r="Q522" t="s">
        <v>196</v>
      </c>
      <c r="R522" t="str">
        <f>IF(mtn_tbl[[#This Row],[Age]]&lt;=25,"18-25",IF(mtn_tbl[[#This Row],[Age]]&lt;=35,"26-35",IF(mtn_tbl[[#This Row],[Age]]&lt;=45,"36-45",IF(mtn_tbl[[#This Row],[Age]]&lt;=55,"46-55","56+"))))</f>
        <v>26-35</v>
      </c>
      <c r="S522">
        <v>121.5</v>
      </c>
      <c r="T52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22" t="s">
        <v>31</v>
      </c>
      <c r="V522" t="s">
        <v>244</v>
      </c>
    </row>
    <row r="523" spans="1:22">
      <c r="A523" t="s">
        <v>869</v>
      </c>
      <c r="B523" t="s">
        <v>870</v>
      </c>
      <c r="C523" s="1" t="s">
        <v>552</v>
      </c>
      <c r="D523" t="str">
        <f>IF((LEFT(mtn_tbl[[#This Row],[Date of Purchase]],1)="1"),"January",IF((LEFT(mtn_tbl[[#This Row],[Date of Purchase]],1)="2"),"February","March"))</f>
        <v>February</v>
      </c>
      <c r="E523">
        <v>33</v>
      </c>
      <c r="F523" t="s">
        <v>261</v>
      </c>
      <c r="G523" t="s">
        <v>44</v>
      </c>
      <c r="H523" t="s">
        <v>25</v>
      </c>
      <c r="I523">
        <v>1</v>
      </c>
      <c r="J523" t="s">
        <v>164</v>
      </c>
      <c r="K523">
        <v>58</v>
      </c>
      <c r="L523" t="s">
        <v>119</v>
      </c>
      <c r="M523" t="s">
        <v>120</v>
      </c>
      <c r="N523" t="s">
        <v>121</v>
      </c>
      <c r="O523">
        <v>14</v>
      </c>
      <c r="P523">
        <v>203000</v>
      </c>
      <c r="Q523" t="s">
        <v>544</v>
      </c>
      <c r="R523" t="str">
        <f>IF(mtn_tbl[[#This Row],[Age]]&lt;=25,"18-25",IF(mtn_tbl[[#This Row],[Age]]&lt;=35,"26-35",IF(mtn_tbl[[#This Row],[Age]]&lt;=45,"36-45",IF(mtn_tbl[[#This Row],[Age]]&lt;=55,"46-55","56+"))))</f>
        <v>26-35</v>
      </c>
      <c r="S523">
        <v>34.53</v>
      </c>
      <c r="T52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23" t="s">
        <v>31</v>
      </c>
      <c r="V523" t="s">
        <v>244</v>
      </c>
    </row>
    <row r="524" spans="1:22">
      <c r="A524" t="s">
        <v>871</v>
      </c>
      <c r="B524" t="s">
        <v>872</v>
      </c>
      <c r="C524" s="1" t="s">
        <v>552</v>
      </c>
      <c r="D524" t="str">
        <f>IF((LEFT(mtn_tbl[[#This Row],[Date of Purchase]],1)="1"),"January",IF((LEFT(mtn_tbl[[#This Row],[Date of Purchase]],1)="2"),"February","March"))</f>
        <v>February</v>
      </c>
      <c r="E524">
        <v>41</v>
      </c>
      <c r="F524" t="s">
        <v>225</v>
      </c>
      <c r="G524" t="s">
        <v>44</v>
      </c>
      <c r="H524" t="s">
        <v>57</v>
      </c>
      <c r="I524">
        <v>5</v>
      </c>
      <c r="J524" t="s">
        <v>52</v>
      </c>
      <c r="K524">
        <v>53</v>
      </c>
      <c r="L524" t="s">
        <v>100</v>
      </c>
      <c r="M524" t="s">
        <v>38</v>
      </c>
      <c r="N524" t="s">
        <v>39</v>
      </c>
      <c r="O524">
        <v>5</v>
      </c>
      <c r="P524">
        <v>45000</v>
      </c>
      <c r="Q524" t="s">
        <v>128</v>
      </c>
      <c r="R524" t="str">
        <f>IF(mtn_tbl[[#This Row],[Age]]&lt;=25,"18-25",IF(mtn_tbl[[#This Row],[Age]]&lt;=35,"26-35",IF(mtn_tbl[[#This Row],[Age]]&lt;=45,"36-45",IF(mtn_tbl[[#This Row],[Age]]&lt;=55,"46-55","56+"))))</f>
        <v>36-45</v>
      </c>
      <c r="S524">
        <v>96.71</v>
      </c>
      <c r="T52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4" t="s">
        <v>31</v>
      </c>
      <c r="V524" t="s">
        <v>101</v>
      </c>
    </row>
    <row r="525" spans="1:22">
      <c r="A525" t="s">
        <v>871</v>
      </c>
      <c r="B525" t="s">
        <v>872</v>
      </c>
      <c r="C525" s="1" t="s">
        <v>552</v>
      </c>
      <c r="D525" t="str">
        <f>IF((LEFT(mtn_tbl[[#This Row],[Date of Purchase]],1)="1"),"January",IF((LEFT(mtn_tbl[[#This Row],[Date of Purchase]],1)="2"),"February","March"))</f>
        <v>February</v>
      </c>
      <c r="E525">
        <v>41</v>
      </c>
      <c r="F525" t="s">
        <v>225</v>
      </c>
      <c r="G525" t="s">
        <v>84</v>
      </c>
      <c r="H525" t="s">
        <v>57</v>
      </c>
      <c r="I525">
        <v>5</v>
      </c>
      <c r="J525" t="s">
        <v>52</v>
      </c>
      <c r="K525">
        <v>53</v>
      </c>
      <c r="L525" t="s">
        <v>100</v>
      </c>
      <c r="M525" t="s">
        <v>38</v>
      </c>
      <c r="N525" t="s">
        <v>39</v>
      </c>
      <c r="O525">
        <v>14</v>
      </c>
      <c r="P525">
        <v>126000</v>
      </c>
      <c r="Q525" t="s">
        <v>443</v>
      </c>
      <c r="R525" t="str">
        <f>IF(mtn_tbl[[#This Row],[Age]]&lt;=25,"18-25",IF(mtn_tbl[[#This Row],[Age]]&lt;=35,"26-35",IF(mtn_tbl[[#This Row],[Age]]&lt;=45,"36-45",IF(mtn_tbl[[#This Row],[Age]]&lt;=55,"46-55","56+"))))</f>
        <v>36-45</v>
      </c>
      <c r="S525">
        <v>179.45</v>
      </c>
      <c r="T52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25" t="s">
        <v>31</v>
      </c>
      <c r="V525" t="s">
        <v>101</v>
      </c>
    </row>
    <row r="526" spans="1:22">
      <c r="A526" t="s">
        <v>871</v>
      </c>
      <c r="B526" t="s">
        <v>872</v>
      </c>
      <c r="C526" s="1" t="s">
        <v>552</v>
      </c>
      <c r="D526" t="str">
        <f>IF((LEFT(mtn_tbl[[#This Row],[Date of Purchase]],1)="1"),"January",IF((LEFT(mtn_tbl[[#This Row],[Date of Purchase]],1)="2"),"February","March"))</f>
        <v>February</v>
      </c>
      <c r="E526">
        <v>41</v>
      </c>
      <c r="F526" t="s">
        <v>225</v>
      </c>
      <c r="G526" t="s">
        <v>62</v>
      </c>
      <c r="H526" t="s">
        <v>57</v>
      </c>
      <c r="I526">
        <v>5</v>
      </c>
      <c r="J526" t="s">
        <v>52</v>
      </c>
      <c r="K526">
        <v>53</v>
      </c>
      <c r="L526" t="s">
        <v>235</v>
      </c>
      <c r="M526" t="s">
        <v>236</v>
      </c>
      <c r="N526" t="s">
        <v>237</v>
      </c>
      <c r="O526">
        <v>2</v>
      </c>
      <c r="P526">
        <v>13000</v>
      </c>
      <c r="Q526" t="s">
        <v>586</v>
      </c>
      <c r="R526" t="str">
        <f>IF(mtn_tbl[[#This Row],[Age]]&lt;=25,"18-25",IF(mtn_tbl[[#This Row],[Age]]&lt;=35,"26-35",IF(mtn_tbl[[#This Row],[Age]]&lt;=45,"36-45",IF(mtn_tbl[[#This Row],[Age]]&lt;=55,"46-55","56+"))))</f>
        <v>36-45</v>
      </c>
      <c r="S526">
        <v>84.43</v>
      </c>
      <c r="T52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6" t="s">
        <v>31</v>
      </c>
      <c r="V526" t="s">
        <v>101</v>
      </c>
    </row>
    <row r="527" spans="1:22">
      <c r="A527" t="s">
        <v>873</v>
      </c>
      <c r="B527" t="s">
        <v>874</v>
      </c>
      <c r="C527" s="1" t="s">
        <v>552</v>
      </c>
      <c r="D527" t="str">
        <f>IF((LEFT(mtn_tbl[[#This Row],[Date of Purchase]],1)="1"),"January",IF((LEFT(mtn_tbl[[#This Row],[Date of Purchase]],1)="2"),"February","March"))</f>
        <v>February</v>
      </c>
      <c r="E527">
        <v>70</v>
      </c>
      <c r="F527" t="s">
        <v>177</v>
      </c>
      <c r="G527" t="s">
        <v>44</v>
      </c>
      <c r="H527" t="s">
        <v>57</v>
      </c>
      <c r="I527">
        <v>3</v>
      </c>
      <c r="J527" t="s">
        <v>36</v>
      </c>
      <c r="K527">
        <v>51</v>
      </c>
      <c r="L527" t="s">
        <v>45</v>
      </c>
      <c r="M527" t="s">
        <v>46</v>
      </c>
      <c r="N527" t="s">
        <v>47</v>
      </c>
      <c r="O527">
        <v>8</v>
      </c>
      <c r="P527">
        <v>240000</v>
      </c>
      <c r="Q527" t="s">
        <v>126</v>
      </c>
      <c r="R527" t="str">
        <f>IF(mtn_tbl[[#This Row],[Age]]&lt;=25,"18-25",IF(mtn_tbl[[#This Row],[Age]]&lt;=35,"26-35",IF(mtn_tbl[[#This Row],[Age]]&lt;=45,"36-45",IF(mtn_tbl[[#This Row],[Age]]&lt;=55,"46-55","56+"))))</f>
        <v>56+</v>
      </c>
      <c r="S527">
        <v>95.69</v>
      </c>
      <c r="T5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7" t="s">
        <v>41</v>
      </c>
    </row>
    <row r="528" spans="1:22">
      <c r="A528" t="s">
        <v>873</v>
      </c>
      <c r="B528" t="s">
        <v>874</v>
      </c>
      <c r="C528" s="1" t="s">
        <v>552</v>
      </c>
      <c r="D528" t="str">
        <f>IF((LEFT(mtn_tbl[[#This Row],[Date of Purchase]],1)="1"),"January",IF((LEFT(mtn_tbl[[#This Row],[Date of Purchase]],1)="2"),"February","March"))</f>
        <v>February</v>
      </c>
      <c r="E528">
        <v>70</v>
      </c>
      <c r="F528" t="s">
        <v>177</v>
      </c>
      <c r="G528" t="s">
        <v>24</v>
      </c>
      <c r="H528" t="s">
        <v>57</v>
      </c>
      <c r="I528">
        <v>3</v>
      </c>
      <c r="J528" t="s">
        <v>36</v>
      </c>
      <c r="K528">
        <v>51</v>
      </c>
      <c r="L528" t="s">
        <v>148</v>
      </c>
      <c r="M528" t="s">
        <v>149</v>
      </c>
      <c r="N528" t="s">
        <v>150</v>
      </c>
      <c r="O528">
        <v>18</v>
      </c>
      <c r="P528">
        <v>288000</v>
      </c>
      <c r="Q528" t="s">
        <v>168</v>
      </c>
      <c r="R528" t="str">
        <f>IF(mtn_tbl[[#This Row],[Age]]&lt;=25,"18-25",IF(mtn_tbl[[#This Row],[Age]]&lt;=35,"26-35",IF(mtn_tbl[[#This Row],[Age]]&lt;=45,"36-45",IF(mtn_tbl[[#This Row],[Age]]&lt;=55,"46-55","56+"))))</f>
        <v>56+</v>
      </c>
      <c r="S528">
        <v>57.01</v>
      </c>
      <c r="T5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8" t="s">
        <v>41</v>
      </c>
    </row>
    <row r="529" spans="1:22">
      <c r="A529" t="s">
        <v>873</v>
      </c>
      <c r="B529" t="s">
        <v>874</v>
      </c>
      <c r="C529" s="1" t="s">
        <v>552</v>
      </c>
      <c r="D529" t="str">
        <f>IF((LEFT(mtn_tbl[[#This Row],[Date of Purchase]],1)="1"),"January",IF((LEFT(mtn_tbl[[#This Row],[Date of Purchase]],1)="2"),"February","March"))</f>
        <v>February</v>
      </c>
      <c r="E529">
        <v>70</v>
      </c>
      <c r="F529" t="s">
        <v>177</v>
      </c>
      <c r="G529" t="s">
        <v>62</v>
      </c>
      <c r="H529" t="s">
        <v>57</v>
      </c>
      <c r="I529">
        <v>3</v>
      </c>
      <c r="J529" t="s">
        <v>36</v>
      </c>
      <c r="K529">
        <v>51</v>
      </c>
      <c r="L529" t="s">
        <v>341</v>
      </c>
      <c r="M529" t="s">
        <v>342</v>
      </c>
      <c r="N529" t="s">
        <v>343</v>
      </c>
      <c r="O529">
        <v>1</v>
      </c>
      <c r="P529">
        <v>7500</v>
      </c>
      <c r="Q529" t="s">
        <v>875</v>
      </c>
      <c r="R529" t="str">
        <f>IF(mtn_tbl[[#This Row],[Age]]&lt;=25,"18-25",IF(mtn_tbl[[#This Row],[Age]]&lt;=35,"26-35",IF(mtn_tbl[[#This Row],[Age]]&lt;=45,"36-45",IF(mtn_tbl[[#This Row],[Age]]&lt;=55,"46-55","56+"))))</f>
        <v>56+</v>
      </c>
      <c r="S529">
        <v>51.93</v>
      </c>
      <c r="T52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9" t="s">
        <v>41</v>
      </c>
    </row>
    <row r="530" spans="1:22">
      <c r="A530" t="s">
        <v>876</v>
      </c>
      <c r="B530" t="s">
        <v>673</v>
      </c>
      <c r="C530" s="1" t="s">
        <v>552</v>
      </c>
      <c r="D530" t="str">
        <f>IF((LEFT(mtn_tbl[[#This Row],[Date of Purchase]],1)="1"),"January",IF((LEFT(mtn_tbl[[#This Row],[Date of Purchase]],1)="2"),"February","March"))</f>
        <v>February</v>
      </c>
      <c r="E530">
        <v>31</v>
      </c>
      <c r="F530" t="s">
        <v>225</v>
      </c>
      <c r="G530" t="s">
        <v>62</v>
      </c>
      <c r="H530" t="s">
        <v>25</v>
      </c>
      <c r="I530">
        <v>3</v>
      </c>
      <c r="J530" t="s">
        <v>36</v>
      </c>
      <c r="K530">
        <v>25</v>
      </c>
      <c r="L530" t="s">
        <v>27</v>
      </c>
      <c r="M530" t="s">
        <v>28</v>
      </c>
      <c r="N530" t="s">
        <v>29</v>
      </c>
      <c r="O530">
        <v>9</v>
      </c>
      <c r="P530">
        <v>315000</v>
      </c>
      <c r="Q530" t="s">
        <v>286</v>
      </c>
      <c r="R530" t="str">
        <f>IF(mtn_tbl[[#This Row],[Age]]&lt;=25,"18-25",IF(mtn_tbl[[#This Row],[Age]]&lt;=35,"26-35",IF(mtn_tbl[[#This Row],[Age]]&lt;=45,"36-45",IF(mtn_tbl[[#This Row],[Age]]&lt;=55,"46-55","56+"))))</f>
        <v>26-35</v>
      </c>
      <c r="S530">
        <v>130.49</v>
      </c>
      <c r="T5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30" t="s">
        <v>41</v>
      </c>
    </row>
    <row r="531" spans="1:22">
      <c r="A531" t="s">
        <v>877</v>
      </c>
      <c r="B531" t="s">
        <v>878</v>
      </c>
      <c r="C531" s="1" t="s">
        <v>552</v>
      </c>
      <c r="D531" t="str">
        <f>IF((LEFT(mtn_tbl[[#This Row],[Date of Purchase]],1)="1"),"January",IF((LEFT(mtn_tbl[[#This Row],[Date of Purchase]],1)="2"),"February","March"))</f>
        <v>February</v>
      </c>
      <c r="E531">
        <v>70</v>
      </c>
      <c r="F531" t="s">
        <v>51</v>
      </c>
      <c r="G531" t="s">
        <v>62</v>
      </c>
      <c r="H531" t="s">
        <v>57</v>
      </c>
      <c r="I531">
        <v>2</v>
      </c>
      <c r="J531" t="s">
        <v>26</v>
      </c>
      <c r="K531">
        <v>44</v>
      </c>
      <c r="L531" t="s">
        <v>235</v>
      </c>
      <c r="M531" t="s">
        <v>236</v>
      </c>
      <c r="N531" t="s">
        <v>237</v>
      </c>
      <c r="O531">
        <v>9</v>
      </c>
      <c r="P531">
        <v>58500</v>
      </c>
      <c r="Q531" t="s">
        <v>238</v>
      </c>
      <c r="R531" t="str">
        <f>IF(mtn_tbl[[#This Row],[Age]]&lt;=25,"18-25",IF(mtn_tbl[[#This Row],[Age]]&lt;=35,"26-35",IF(mtn_tbl[[#This Row],[Age]]&lt;=45,"36-45",IF(mtn_tbl[[#This Row],[Age]]&lt;=55,"46-55","56+"))))</f>
        <v>56+</v>
      </c>
      <c r="S531">
        <v>111.2</v>
      </c>
      <c r="T53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31" t="s">
        <v>41</v>
      </c>
    </row>
    <row r="532" spans="1:22">
      <c r="A532" t="s">
        <v>877</v>
      </c>
      <c r="B532" t="s">
        <v>878</v>
      </c>
      <c r="C532" s="1" t="s">
        <v>552</v>
      </c>
      <c r="D532" t="str">
        <f>IF((LEFT(mtn_tbl[[#This Row],[Date of Purchase]],1)="1"),"January",IF((LEFT(mtn_tbl[[#This Row],[Date of Purchase]],1)="2"),"February","March"))</f>
        <v>February</v>
      </c>
      <c r="E532">
        <v>70</v>
      </c>
      <c r="F532" t="s">
        <v>51</v>
      </c>
      <c r="G532" t="s">
        <v>44</v>
      </c>
      <c r="H532" t="s">
        <v>57</v>
      </c>
      <c r="I532">
        <v>2</v>
      </c>
      <c r="J532" t="s">
        <v>26</v>
      </c>
      <c r="K532">
        <v>44</v>
      </c>
      <c r="L532" t="s">
        <v>45</v>
      </c>
      <c r="M532" t="s">
        <v>46</v>
      </c>
      <c r="N532" t="s">
        <v>47</v>
      </c>
      <c r="O532">
        <v>13</v>
      </c>
      <c r="P532">
        <v>390000</v>
      </c>
      <c r="Q532" t="s">
        <v>287</v>
      </c>
      <c r="R532" t="str">
        <f>IF(mtn_tbl[[#This Row],[Age]]&lt;=25,"18-25",IF(mtn_tbl[[#This Row],[Age]]&lt;=35,"26-35",IF(mtn_tbl[[#This Row],[Age]]&lt;=45,"36-45",IF(mtn_tbl[[#This Row],[Age]]&lt;=55,"46-55","56+"))))</f>
        <v>56+</v>
      </c>
      <c r="S532">
        <v>115.74</v>
      </c>
      <c r="T5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32" t="s">
        <v>41</v>
      </c>
    </row>
    <row r="533" spans="1:22">
      <c r="A533" t="s">
        <v>877</v>
      </c>
      <c r="B533" t="s">
        <v>878</v>
      </c>
      <c r="C533" s="1" t="s">
        <v>552</v>
      </c>
      <c r="D533" t="str">
        <f>IF((LEFT(mtn_tbl[[#This Row],[Date of Purchase]],1)="1"),"January",IF((LEFT(mtn_tbl[[#This Row],[Date of Purchase]],1)="2"),"February","March"))</f>
        <v>February</v>
      </c>
      <c r="E533">
        <v>70</v>
      </c>
      <c r="F533" t="s">
        <v>51</v>
      </c>
      <c r="G533" t="s">
        <v>24</v>
      </c>
      <c r="H533" t="s">
        <v>57</v>
      </c>
      <c r="I533">
        <v>2</v>
      </c>
      <c r="J533" t="s">
        <v>26</v>
      </c>
      <c r="K533">
        <v>44</v>
      </c>
      <c r="L533" t="s">
        <v>58</v>
      </c>
      <c r="M533" t="s">
        <v>59</v>
      </c>
      <c r="N533" t="s">
        <v>60</v>
      </c>
      <c r="O533">
        <v>4</v>
      </c>
      <c r="P533">
        <v>18000</v>
      </c>
      <c r="Q533" t="s">
        <v>66</v>
      </c>
      <c r="R533" t="str">
        <f>IF(mtn_tbl[[#This Row],[Age]]&lt;=25,"18-25",IF(mtn_tbl[[#This Row],[Age]]&lt;=35,"26-35",IF(mtn_tbl[[#This Row],[Age]]&lt;=45,"36-45",IF(mtn_tbl[[#This Row],[Age]]&lt;=55,"46-55","56+"))))</f>
        <v>56+</v>
      </c>
      <c r="S533">
        <v>171.07</v>
      </c>
      <c r="T53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3" t="s">
        <v>41</v>
      </c>
    </row>
    <row r="534" spans="1:22">
      <c r="A534" t="s">
        <v>879</v>
      </c>
      <c r="B534" t="s">
        <v>880</v>
      </c>
      <c r="C534" s="1" t="s">
        <v>552</v>
      </c>
      <c r="D534" t="str">
        <f>IF((LEFT(mtn_tbl[[#This Row],[Date of Purchase]],1)="1"),"January",IF((LEFT(mtn_tbl[[#This Row],[Date of Purchase]],1)="2"),"February","March"))</f>
        <v>February</v>
      </c>
      <c r="E534">
        <v>73</v>
      </c>
      <c r="F534" t="s">
        <v>268</v>
      </c>
      <c r="G534" t="s">
        <v>44</v>
      </c>
      <c r="H534" t="s">
        <v>25</v>
      </c>
      <c r="I534">
        <v>3</v>
      </c>
      <c r="J534" t="s">
        <v>36</v>
      </c>
      <c r="K534">
        <v>14</v>
      </c>
      <c r="L534" t="s">
        <v>100</v>
      </c>
      <c r="M534" t="s">
        <v>38</v>
      </c>
      <c r="N534" t="s">
        <v>39</v>
      </c>
      <c r="O534">
        <v>5</v>
      </c>
      <c r="P534">
        <v>45000</v>
      </c>
      <c r="Q534" t="s">
        <v>128</v>
      </c>
      <c r="R534" t="str">
        <f>IF(mtn_tbl[[#This Row],[Age]]&lt;=25,"18-25",IF(mtn_tbl[[#This Row],[Age]]&lt;=35,"26-35",IF(mtn_tbl[[#This Row],[Age]]&lt;=45,"36-45",IF(mtn_tbl[[#This Row],[Age]]&lt;=55,"46-55","56+"))))</f>
        <v>56+</v>
      </c>
      <c r="S534">
        <v>160.97</v>
      </c>
      <c r="T53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4" t="s">
        <v>41</v>
      </c>
    </row>
    <row r="535" spans="1:22">
      <c r="A535" t="s">
        <v>879</v>
      </c>
      <c r="B535" t="s">
        <v>880</v>
      </c>
      <c r="C535" s="1" t="s">
        <v>552</v>
      </c>
      <c r="D535" t="str">
        <f>IF((LEFT(mtn_tbl[[#This Row],[Date of Purchase]],1)="1"),"January",IF((LEFT(mtn_tbl[[#This Row],[Date of Purchase]],1)="2"),"February","March"))</f>
        <v>February</v>
      </c>
      <c r="E535">
        <v>73</v>
      </c>
      <c r="F535" t="s">
        <v>268</v>
      </c>
      <c r="G535" t="s">
        <v>62</v>
      </c>
      <c r="H535" t="s">
        <v>25</v>
      </c>
      <c r="I535">
        <v>3</v>
      </c>
      <c r="J535" t="s">
        <v>36</v>
      </c>
      <c r="K535">
        <v>14</v>
      </c>
      <c r="L535" t="s">
        <v>115</v>
      </c>
      <c r="M535" t="s">
        <v>116</v>
      </c>
      <c r="N535" t="s">
        <v>117</v>
      </c>
      <c r="O535">
        <v>14</v>
      </c>
      <c r="P535">
        <v>77000</v>
      </c>
      <c r="Q535" t="s">
        <v>847</v>
      </c>
      <c r="R535" t="str">
        <f>IF(mtn_tbl[[#This Row],[Age]]&lt;=25,"18-25",IF(mtn_tbl[[#This Row],[Age]]&lt;=35,"26-35",IF(mtn_tbl[[#This Row],[Age]]&lt;=45,"36-45",IF(mtn_tbl[[#This Row],[Age]]&lt;=55,"46-55","56+"))))</f>
        <v>56+</v>
      </c>
      <c r="S535">
        <v>185.21</v>
      </c>
      <c r="T53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5" t="s">
        <v>41</v>
      </c>
    </row>
    <row r="536" spans="1:22">
      <c r="A536" t="s">
        <v>879</v>
      </c>
      <c r="B536" t="s">
        <v>880</v>
      </c>
      <c r="C536" s="1" t="s">
        <v>552</v>
      </c>
      <c r="D536" t="str">
        <f>IF((LEFT(mtn_tbl[[#This Row],[Date of Purchase]],1)="1"),"January",IF((LEFT(mtn_tbl[[#This Row],[Date of Purchase]],1)="2"),"February","March"))</f>
        <v>February</v>
      </c>
      <c r="E536">
        <v>73</v>
      </c>
      <c r="F536" t="s">
        <v>268</v>
      </c>
      <c r="G536" t="s">
        <v>24</v>
      </c>
      <c r="H536" t="s">
        <v>25</v>
      </c>
      <c r="I536">
        <v>3</v>
      </c>
      <c r="J536" t="s">
        <v>36</v>
      </c>
      <c r="K536">
        <v>14</v>
      </c>
      <c r="L536" t="s">
        <v>148</v>
      </c>
      <c r="M536" t="s">
        <v>149</v>
      </c>
      <c r="N536" t="s">
        <v>150</v>
      </c>
      <c r="O536">
        <v>8</v>
      </c>
      <c r="P536">
        <v>128000</v>
      </c>
      <c r="Q536" t="s">
        <v>635</v>
      </c>
      <c r="R536" t="str">
        <f>IF(mtn_tbl[[#This Row],[Age]]&lt;=25,"18-25",IF(mtn_tbl[[#This Row],[Age]]&lt;=35,"26-35",IF(mtn_tbl[[#This Row],[Age]]&lt;=45,"36-45",IF(mtn_tbl[[#This Row],[Age]]&lt;=55,"46-55","56+"))))</f>
        <v>56+</v>
      </c>
      <c r="S536">
        <v>13.28</v>
      </c>
      <c r="T5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36" t="s">
        <v>41</v>
      </c>
    </row>
    <row r="537" spans="1:22">
      <c r="A537" t="s">
        <v>881</v>
      </c>
      <c r="B537" t="s">
        <v>882</v>
      </c>
      <c r="C537" s="1" t="s">
        <v>552</v>
      </c>
      <c r="D537" t="str">
        <f>IF((LEFT(mtn_tbl[[#This Row],[Date of Purchase]],1)="1"),"January",IF((LEFT(mtn_tbl[[#This Row],[Date of Purchase]],1)="2"),"February","March"))</f>
        <v>February</v>
      </c>
      <c r="E537">
        <v>26</v>
      </c>
      <c r="F537" t="s">
        <v>69</v>
      </c>
      <c r="G537" t="s">
        <v>44</v>
      </c>
      <c r="H537" t="s">
        <v>57</v>
      </c>
      <c r="I537">
        <v>5</v>
      </c>
      <c r="J537" t="s">
        <v>52</v>
      </c>
      <c r="K537">
        <v>60</v>
      </c>
      <c r="L537" t="s">
        <v>119</v>
      </c>
      <c r="M537" t="s">
        <v>120</v>
      </c>
      <c r="N537" t="s">
        <v>121</v>
      </c>
      <c r="O537">
        <v>7</v>
      </c>
      <c r="P537">
        <v>101500</v>
      </c>
      <c r="Q537" t="s">
        <v>314</v>
      </c>
      <c r="R537" t="str">
        <f>IF(mtn_tbl[[#This Row],[Age]]&lt;=25,"18-25",IF(mtn_tbl[[#This Row],[Age]]&lt;=35,"26-35",IF(mtn_tbl[[#This Row],[Age]]&lt;=45,"36-45",IF(mtn_tbl[[#This Row],[Age]]&lt;=55,"46-55","56+"))))</f>
        <v>26-35</v>
      </c>
      <c r="S537">
        <v>88.07</v>
      </c>
      <c r="T53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37" t="s">
        <v>41</v>
      </c>
    </row>
    <row r="538" spans="1:22">
      <c r="A538" t="s">
        <v>881</v>
      </c>
      <c r="B538" t="s">
        <v>882</v>
      </c>
      <c r="C538" s="1" t="s">
        <v>552</v>
      </c>
      <c r="D538" t="str">
        <f>IF((LEFT(mtn_tbl[[#This Row],[Date of Purchase]],1)="1"),"January",IF((LEFT(mtn_tbl[[#This Row],[Date of Purchase]],1)="2"),"February","March"))</f>
        <v>February</v>
      </c>
      <c r="E538">
        <v>26</v>
      </c>
      <c r="F538" t="s">
        <v>69</v>
      </c>
      <c r="G538" t="s">
        <v>62</v>
      </c>
      <c r="H538" t="s">
        <v>57</v>
      </c>
      <c r="I538">
        <v>5</v>
      </c>
      <c r="J538" t="s">
        <v>52</v>
      </c>
      <c r="K538">
        <v>60</v>
      </c>
      <c r="L538" t="s">
        <v>235</v>
      </c>
      <c r="M538" t="s">
        <v>236</v>
      </c>
      <c r="N538" t="s">
        <v>237</v>
      </c>
      <c r="O538">
        <v>2</v>
      </c>
      <c r="P538">
        <v>13000</v>
      </c>
      <c r="Q538" t="s">
        <v>586</v>
      </c>
      <c r="R538" t="str">
        <f>IF(mtn_tbl[[#This Row],[Age]]&lt;=25,"18-25",IF(mtn_tbl[[#This Row],[Age]]&lt;=35,"26-35",IF(mtn_tbl[[#This Row],[Age]]&lt;=45,"36-45",IF(mtn_tbl[[#This Row],[Age]]&lt;=55,"46-55","56+"))))</f>
        <v>26-35</v>
      </c>
      <c r="S538">
        <v>57.56</v>
      </c>
      <c r="T53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38" t="s">
        <v>41</v>
      </c>
    </row>
    <row r="539" spans="1:22">
      <c r="A539" t="s">
        <v>883</v>
      </c>
      <c r="B539" t="s">
        <v>884</v>
      </c>
      <c r="C539" s="1" t="s">
        <v>552</v>
      </c>
      <c r="D539" t="str">
        <f>IF((LEFT(mtn_tbl[[#This Row],[Date of Purchase]],1)="1"),"January",IF((LEFT(mtn_tbl[[#This Row],[Date of Purchase]],1)="2"),"February","March"))</f>
        <v>February</v>
      </c>
      <c r="E539">
        <v>45</v>
      </c>
      <c r="F539" t="s">
        <v>268</v>
      </c>
      <c r="G539" t="s">
        <v>84</v>
      </c>
      <c r="H539" t="s">
        <v>25</v>
      </c>
      <c r="I539">
        <v>1</v>
      </c>
      <c r="J539" t="s">
        <v>164</v>
      </c>
      <c r="K539">
        <v>24</v>
      </c>
      <c r="L539" t="s">
        <v>171</v>
      </c>
      <c r="M539" t="s">
        <v>172</v>
      </c>
      <c r="N539" t="s">
        <v>173</v>
      </c>
      <c r="O539">
        <v>13</v>
      </c>
      <c r="P539">
        <v>975000</v>
      </c>
      <c r="Q539" t="s">
        <v>885</v>
      </c>
      <c r="R539" t="str">
        <f>IF(mtn_tbl[[#This Row],[Age]]&lt;=25,"18-25",IF(mtn_tbl[[#This Row],[Age]]&lt;=35,"26-35",IF(mtn_tbl[[#This Row],[Age]]&lt;=45,"36-45",IF(mtn_tbl[[#This Row],[Age]]&lt;=55,"46-55","56+"))))</f>
        <v>36-45</v>
      </c>
      <c r="S539">
        <v>70.95</v>
      </c>
      <c r="T53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39" t="s">
        <v>41</v>
      </c>
    </row>
    <row r="540" spans="1:22">
      <c r="A540" t="s">
        <v>886</v>
      </c>
      <c r="B540" t="s">
        <v>887</v>
      </c>
      <c r="C540" s="1" t="s">
        <v>552</v>
      </c>
      <c r="D540" t="str">
        <f>IF((LEFT(mtn_tbl[[#This Row],[Date of Purchase]],1)="1"),"January",IF((LEFT(mtn_tbl[[#This Row],[Date of Purchase]],1)="2"),"February","March"))</f>
        <v>February</v>
      </c>
      <c r="E540">
        <v>30</v>
      </c>
      <c r="F540" t="s">
        <v>163</v>
      </c>
      <c r="G540" t="s">
        <v>84</v>
      </c>
      <c r="H540" t="s">
        <v>25</v>
      </c>
      <c r="I540">
        <v>2</v>
      </c>
      <c r="J540" t="s">
        <v>26</v>
      </c>
      <c r="K540">
        <v>25</v>
      </c>
      <c r="L540" t="s">
        <v>100</v>
      </c>
      <c r="M540" t="s">
        <v>38</v>
      </c>
      <c r="N540" t="s">
        <v>39</v>
      </c>
      <c r="O540">
        <v>9</v>
      </c>
      <c r="P540">
        <v>81000</v>
      </c>
      <c r="Q540" t="s">
        <v>265</v>
      </c>
      <c r="R540" t="str">
        <f>IF(mtn_tbl[[#This Row],[Age]]&lt;=25,"18-25",IF(mtn_tbl[[#This Row],[Age]]&lt;=35,"26-35",IF(mtn_tbl[[#This Row],[Age]]&lt;=45,"36-45",IF(mtn_tbl[[#This Row],[Age]]&lt;=55,"46-55","56+"))))</f>
        <v>26-35</v>
      </c>
      <c r="S540">
        <v>140.31</v>
      </c>
      <c r="T5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0" t="s">
        <v>41</v>
      </c>
    </row>
    <row r="541" spans="1:22">
      <c r="A541" t="s">
        <v>886</v>
      </c>
      <c r="B541" t="s">
        <v>887</v>
      </c>
      <c r="C541" s="1" t="s">
        <v>552</v>
      </c>
      <c r="D541" t="str">
        <f>IF((LEFT(mtn_tbl[[#This Row],[Date of Purchase]],1)="1"),"January",IF((LEFT(mtn_tbl[[#This Row],[Date of Purchase]],1)="2"),"February","March"))</f>
        <v>February</v>
      </c>
      <c r="E541">
        <v>30</v>
      </c>
      <c r="F541" t="s">
        <v>163</v>
      </c>
      <c r="G541" t="s">
        <v>62</v>
      </c>
      <c r="H541" t="s">
        <v>25</v>
      </c>
      <c r="I541">
        <v>2</v>
      </c>
      <c r="J541" t="s">
        <v>26</v>
      </c>
      <c r="K541">
        <v>25</v>
      </c>
      <c r="L541" t="s">
        <v>92</v>
      </c>
      <c r="M541" t="s">
        <v>93</v>
      </c>
      <c r="N541" t="s">
        <v>94</v>
      </c>
      <c r="O541">
        <v>13</v>
      </c>
      <c r="P541">
        <v>4550</v>
      </c>
      <c r="Q541" t="s">
        <v>888</v>
      </c>
      <c r="R541" t="str">
        <f>IF(mtn_tbl[[#This Row],[Age]]&lt;=25,"18-25",IF(mtn_tbl[[#This Row],[Age]]&lt;=35,"26-35",IF(mtn_tbl[[#This Row],[Age]]&lt;=45,"36-45",IF(mtn_tbl[[#This Row],[Age]]&lt;=55,"46-55","56+"))))</f>
        <v>26-35</v>
      </c>
      <c r="S541">
        <v>57.81</v>
      </c>
      <c r="T54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41" t="s">
        <v>41</v>
      </c>
    </row>
    <row r="542" spans="1:22">
      <c r="A542" t="s">
        <v>889</v>
      </c>
      <c r="B542" t="s">
        <v>890</v>
      </c>
      <c r="C542" s="1" t="s">
        <v>552</v>
      </c>
      <c r="D542" t="str">
        <f>IF((LEFT(mtn_tbl[[#This Row],[Date of Purchase]],1)="1"),"January",IF((LEFT(mtn_tbl[[#This Row],[Date of Purchase]],1)="2"),"February","March"))</f>
        <v>February</v>
      </c>
      <c r="E542">
        <v>76</v>
      </c>
      <c r="F542" t="s">
        <v>634</v>
      </c>
      <c r="G542" t="s">
        <v>84</v>
      </c>
      <c r="H542" t="s">
        <v>57</v>
      </c>
      <c r="I542">
        <v>4</v>
      </c>
      <c r="J542" t="s">
        <v>70</v>
      </c>
      <c r="K542">
        <v>12</v>
      </c>
      <c r="L542" t="s">
        <v>165</v>
      </c>
      <c r="M542" t="s">
        <v>166</v>
      </c>
      <c r="N542" t="s">
        <v>167</v>
      </c>
      <c r="O542">
        <v>19</v>
      </c>
      <c r="P542">
        <v>456000</v>
      </c>
      <c r="Q542" t="s">
        <v>426</v>
      </c>
      <c r="R542" t="str">
        <f>IF(mtn_tbl[[#This Row],[Age]]&lt;=25,"18-25",IF(mtn_tbl[[#This Row],[Age]]&lt;=35,"26-35",IF(mtn_tbl[[#This Row],[Age]]&lt;=45,"36-45",IF(mtn_tbl[[#This Row],[Age]]&lt;=55,"46-55","56+"))))</f>
        <v>56+</v>
      </c>
      <c r="S542">
        <v>90.42</v>
      </c>
      <c r="T54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42" t="s">
        <v>31</v>
      </c>
      <c r="V542" t="s">
        <v>275</v>
      </c>
    </row>
    <row r="543" spans="1:22">
      <c r="A543" t="s">
        <v>889</v>
      </c>
      <c r="B543" t="s">
        <v>890</v>
      </c>
      <c r="C543" s="1" t="s">
        <v>552</v>
      </c>
      <c r="D543" t="str">
        <f>IF((LEFT(mtn_tbl[[#This Row],[Date of Purchase]],1)="1"),"January",IF((LEFT(mtn_tbl[[#This Row],[Date of Purchase]],1)="2"),"February","March"))</f>
        <v>February</v>
      </c>
      <c r="E543">
        <v>76</v>
      </c>
      <c r="F543" t="s">
        <v>634</v>
      </c>
      <c r="G543" t="s">
        <v>24</v>
      </c>
      <c r="H543" t="s">
        <v>57</v>
      </c>
      <c r="I543">
        <v>4</v>
      </c>
      <c r="J543" t="s">
        <v>70</v>
      </c>
      <c r="K543">
        <v>12</v>
      </c>
      <c r="L543" t="s">
        <v>58</v>
      </c>
      <c r="M543" t="s">
        <v>59</v>
      </c>
      <c r="N543" t="s">
        <v>60</v>
      </c>
      <c r="O543">
        <v>8</v>
      </c>
      <c r="P543">
        <v>36000</v>
      </c>
      <c r="Q543" t="s">
        <v>61</v>
      </c>
      <c r="R543" t="str">
        <f>IF(mtn_tbl[[#This Row],[Age]]&lt;=25,"18-25",IF(mtn_tbl[[#This Row],[Age]]&lt;=35,"26-35",IF(mtn_tbl[[#This Row],[Age]]&lt;=45,"36-45",IF(mtn_tbl[[#This Row],[Age]]&lt;=55,"46-55","56+"))))</f>
        <v>56+</v>
      </c>
      <c r="S543">
        <v>195.86</v>
      </c>
      <c r="T5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43" t="s">
        <v>31</v>
      </c>
      <c r="V543" t="s">
        <v>275</v>
      </c>
    </row>
    <row r="544" spans="1:22">
      <c r="A544" t="s">
        <v>891</v>
      </c>
      <c r="B544" t="s">
        <v>892</v>
      </c>
      <c r="C544" s="1" t="s">
        <v>552</v>
      </c>
      <c r="D544" t="str">
        <f>IF((LEFT(mtn_tbl[[#This Row],[Date of Purchase]],1)="1"),"January",IF((LEFT(mtn_tbl[[#This Row],[Date of Purchase]],1)="2"),"February","March"))</f>
        <v>February</v>
      </c>
      <c r="E544">
        <v>50</v>
      </c>
      <c r="F544" t="s">
        <v>234</v>
      </c>
      <c r="G544" t="s">
        <v>62</v>
      </c>
      <c r="H544" t="s">
        <v>57</v>
      </c>
      <c r="I544">
        <v>2</v>
      </c>
      <c r="J544" t="s">
        <v>26</v>
      </c>
      <c r="K544">
        <v>55</v>
      </c>
      <c r="L544" t="s">
        <v>72</v>
      </c>
      <c r="M544" t="s">
        <v>73</v>
      </c>
      <c r="N544" t="s">
        <v>74</v>
      </c>
      <c r="O544">
        <v>16</v>
      </c>
      <c r="P544">
        <v>14400</v>
      </c>
      <c r="Q544" t="s">
        <v>789</v>
      </c>
      <c r="R544" t="str">
        <f>IF(mtn_tbl[[#This Row],[Age]]&lt;=25,"18-25",IF(mtn_tbl[[#This Row],[Age]]&lt;=35,"26-35",IF(mtn_tbl[[#This Row],[Age]]&lt;=45,"36-45",IF(mtn_tbl[[#This Row],[Age]]&lt;=55,"46-55","56+"))))</f>
        <v>46-55</v>
      </c>
      <c r="S544">
        <v>35.729999999999997</v>
      </c>
      <c r="T54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44" t="s">
        <v>31</v>
      </c>
      <c r="V544" t="s">
        <v>275</v>
      </c>
    </row>
    <row r="545" spans="1:22">
      <c r="A545" t="s">
        <v>893</v>
      </c>
      <c r="B545" t="s">
        <v>894</v>
      </c>
      <c r="C545" s="1" t="s">
        <v>552</v>
      </c>
      <c r="D545" t="str">
        <f>IF((LEFT(mtn_tbl[[#This Row],[Date of Purchase]],1)="1"),"January",IF((LEFT(mtn_tbl[[#This Row],[Date of Purchase]],1)="2"),"February","March"))</f>
        <v>February</v>
      </c>
      <c r="E545">
        <v>25</v>
      </c>
      <c r="F545" t="s">
        <v>281</v>
      </c>
      <c r="G545" t="s">
        <v>84</v>
      </c>
      <c r="H545" t="s">
        <v>25</v>
      </c>
      <c r="I545">
        <v>3</v>
      </c>
      <c r="J545" t="s">
        <v>36</v>
      </c>
      <c r="K545">
        <v>22</v>
      </c>
      <c r="L545" t="s">
        <v>171</v>
      </c>
      <c r="M545" t="s">
        <v>172</v>
      </c>
      <c r="N545" t="s">
        <v>173</v>
      </c>
      <c r="O545">
        <v>15</v>
      </c>
      <c r="P545">
        <v>1125000</v>
      </c>
      <c r="Q545" t="s">
        <v>895</v>
      </c>
      <c r="R545" t="str">
        <f>IF(mtn_tbl[[#This Row],[Age]]&lt;=25,"18-25",IF(mtn_tbl[[#This Row],[Age]]&lt;=35,"26-35",IF(mtn_tbl[[#This Row],[Age]]&lt;=45,"36-45",IF(mtn_tbl[[#This Row],[Age]]&lt;=55,"46-55","56+"))))</f>
        <v>18-25</v>
      </c>
      <c r="S545">
        <v>54.61</v>
      </c>
      <c r="T54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45" t="s">
        <v>41</v>
      </c>
    </row>
    <row r="546" spans="1:22">
      <c r="A546" t="s">
        <v>893</v>
      </c>
      <c r="B546" t="s">
        <v>894</v>
      </c>
      <c r="C546" s="1" t="s">
        <v>552</v>
      </c>
      <c r="D546" t="str">
        <f>IF((LEFT(mtn_tbl[[#This Row],[Date of Purchase]],1)="1"),"January",IF((LEFT(mtn_tbl[[#This Row],[Date of Purchase]],1)="2"),"February","March"))</f>
        <v>February</v>
      </c>
      <c r="E546">
        <v>25</v>
      </c>
      <c r="F546" t="s">
        <v>281</v>
      </c>
      <c r="G546" t="s">
        <v>62</v>
      </c>
      <c r="H546" t="s">
        <v>25</v>
      </c>
      <c r="I546">
        <v>3</v>
      </c>
      <c r="J546" t="s">
        <v>36</v>
      </c>
      <c r="K546">
        <v>22</v>
      </c>
      <c r="L546" t="s">
        <v>188</v>
      </c>
      <c r="M546" t="s">
        <v>189</v>
      </c>
      <c r="N546" t="s">
        <v>190</v>
      </c>
      <c r="O546">
        <v>17</v>
      </c>
      <c r="P546">
        <v>59500</v>
      </c>
      <c r="Q546" t="s">
        <v>896</v>
      </c>
      <c r="R546" t="str">
        <f>IF(mtn_tbl[[#This Row],[Age]]&lt;=25,"18-25",IF(mtn_tbl[[#This Row],[Age]]&lt;=35,"26-35",IF(mtn_tbl[[#This Row],[Age]]&lt;=45,"36-45",IF(mtn_tbl[[#This Row],[Age]]&lt;=55,"46-55","56+"))))</f>
        <v>18-25</v>
      </c>
      <c r="S546">
        <v>149.71</v>
      </c>
      <c r="T5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6" t="s">
        <v>41</v>
      </c>
    </row>
    <row r="547" spans="1:22">
      <c r="A547" t="s">
        <v>897</v>
      </c>
      <c r="B547" t="s">
        <v>898</v>
      </c>
      <c r="C547" s="1" t="s">
        <v>552</v>
      </c>
      <c r="D547" t="str">
        <f>IF((LEFT(mtn_tbl[[#This Row],[Date of Purchase]],1)="1"),"January",IF((LEFT(mtn_tbl[[#This Row],[Date of Purchase]],1)="2"),"February","March"))</f>
        <v>February</v>
      </c>
      <c r="E547">
        <v>26</v>
      </c>
      <c r="F547" t="s">
        <v>446</v>
      </c>
      <c r="G547" t="s">
        <v>84</v>
      </c>
      <c r="H547" t="s">
        <v>57</v>
      </c>
      <c r="I547">
        <v>1</v>
      </c>
      <c r="J547" t="s">
        <v>164</v>
      </c>
      <c r="K547">
        <v>40</v>
      </c>
      <c r="L547" t="s">
        <v>119</v>
      </c>
      <c r="M547" t="s">
        <v>120</v>
      </c>
      <c r="N547" t="s">
        <v>121</v>
      </c>
      <c r="O547">
        <v>15</v>
      </c>
      <c r="P547">
        <v>217500</v>
      </c>
      <c r="Q547" t="s">
        <v>579</v>
      </c>
      <c r="R547" t="str">
        <f>IF(mtn_tbl[[#This Row],[Age]]&lt;=25,"18-25",IF(mtn_tbl[[#This Row],[Age]]&lt;=35,"26-35",IF(mtn_tbl[[#This Row],[Age]]&lt;=45,"36-45",IF(mtn_tbl[[#This Row],[Age]]&lt;=55,"46-55","56+"))))</f>
        <v>26-35</v>
      </c>
      <c r="S547">
        <v>147.65</v>
      </c>
      <c r="T5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7" t="s">
        <v>41</v>
      </c>
    </row>
    <row r="548" spans="1:22">
      <c r="A548" t="s">
        <v>897</v>
      </c>
      <c r="B548" t="s">
        <v>898</v>
      </c>
      <c r="C548" s="1" t="s">
        <v>552</v>
      </c>
      <c r="D548" t="str">
        <f>IF((LEFT(mtn_tbl[[#This Row],[Date of Purchase]],1)="1"),"January",IF((LEFT(mtn_tbl[[#This Row],[Date of Purchase]],1)="2"),"February","March"))</f>
        <v>February</v>
      </c>
      <c r="E548">
        <v>26</v>
      </c>
      <c r="F548" t="s">
        <v>446</v>
      </c>
      <c r="G548" t="s">
        <v>44</v>
      </c>
      <c r="H548" t="s">
        <v>57</v>
      </c>
      <c r="I548">
        <v>1</v>
      </c>
      <c r="J548" t="s">
        <v>164</v>
      </c>
      <c r="K548">
        <v>40</v>
      </c>
      <c r="L548" t="s">
        <v>80</v>
      </c>
      <c r="M548" t="s">
        <v>81</v>
      </c>
      <c r="N548" t="s">
        <v>82</v>
      </c>
      <c r="O548">
        <v>6</v>
      </c>
      <c r="P548">
        <v>120000</v>
      </c>
      <c r="Q548" t="s">
        <v>200</v>
      </c>
      <c r="R548" t="str">
        <f>IF(mtn_tbl[[#This Row],[Age]]&lt;=25,"18-25",IF(mtn_tbl[[#This Row],[Age]]&lt;=35,"26-35",IF(mtn_tbl[[#This Row],[Age]]&lt;=45,"36-45",IF(mtn_tbl[[#This Row],[Age]]&lt;=55,"46-55","56+"))))</f>
        <v>26-35</v>
      </c>
      <c r="S548">
        <v>26.69</v>
      </c>
      <c r="T54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48" t="s">
        <v>41</v>
      </c>
    </row>
    <row r="549" spans="1:22">
      <c r="A549" t="s">
        <v>899</v>
      </c>
      <c r="B549" t="s">
        <v>900</v>
      </c>
      <c r="C549" s="1" t="s">
        <v>552</v>
      </c>
      <c r="D549" t="str">
        <f>IF((LEFT(mtn_tbl[[#This Row],[Date of Purchase]],1)="1"),"January",IF((LEFT(mtn_tbl[[#This Row],[Date of Purchase]],1)="2"),"February","March"))</f>
        <v>February</v>
      </c>
      <c r="E549">
        <v>20</v>
      </c>
      <c r="F549" t="s">
        <v>195</v>
      </c>
      <c r="G549" t="s">
        <v>84</v>
      </c>
      <c r="H549" t="s">
        <v>57</v>
      </c>
      <c r="I549">
        <v>4</v>
      </c>
      <c r="J549" t="s">
        <v>70</v>
      </c>
      <c r="K549">
        <v>56</v>
      </c>
      <c r="L549" t="s">
        <v>45</v>
      </c>
      <c r="M549" t="s">
        <v>46</v>
      </c>
      <c r="N549" t="s">
        <v>47</v>
      </c>
      <c r="O549">
        <v>18</v>
      </c>
      <c r="P549">
        <v>540000</v>
      </c>
      <c r="Q549" t="s">
        <v>901</v>
      </c>
      <c r="R549" t="str">
        <f>IF(mtn_tbl[[#This Row],[Age]]&lt;=25,"18-25",IF(mtn_tbl[[#This Row],[Age]]&lt;=35,"26-35",IF(mtn_tbl[[#This Row],[Age]]&lt;=45,"36-45",IF(mtn_tbl[[#This Row],[Age]]&lt;=55,"46-55","56+"))))</f>
        <v>18-25</v>
      </c>
      <c r="S549">
        <v>193.92</v>
      </c>
      <c r="T54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49" t="s">
        <v>41</v>
      </c>
    </row>
    <row r="550" spans="1:22">
      <c r="A550" t="s">
        <v>899</v>
      </c>
      <c r="B550" t="s">
        <v>900</v>
      </c>
      <c r="C550" s="1" t="s">
        <v>552</v>
      </c>
      <c r="D550" t="str">
        <f>IF((LEFT(mtn_tbl[[#This Row],[Date of Purchase]],1)="1"),"January",IF((LEFT(mtn_tbl[[#This Row],[Date of Purchase]],1)="2"),"February","March"))</f>
        <v>February</v>
      </c>
      <c r="E550">
        <v>20</v>
      </c>
      <c r="F550" t="s">
        <v>195</v>
      </c>
      <c r="G550" t="s">
        <v>62</v>
      </c>
      <c r="H550" t="s">
        <v>57</v>
      </c>
      <c r="I550">
        <v>4</v>
      </c>
      <c r="J550" t="s">
        <v>70</v>
      </c>
      <c r="K550">
        <v>56</v>
      </c>
      <c r="L550" t="s">
        <v>208</v>
      </c>
      <c r="M550" t="s">
        <v>209</v>
      </c>
      <c r="N550" t="s">
        <v>210</v>
      </c>
      <c r="O550">
        <v>15</v>
      </c>
      <c r="P550">
        <v>9000</v>
      </c>
      <c r="Q550" t="s">
        <v>357</v>
      </c>
      <c r="R550" t="str">
        <f>IF(mtn_tbl[[#This Row],[Age]]&lt;=25,"18-25",IF(mtn_tbl[[#This Row],[Age]]&lt;=35,"26-35",IF(mtn_tbl[[#This Row],[Age]]&lt;=45,"36-45",IF(mtn_tbl[[#This Row],[Age]]&lt;=55,"46-55","56+"))))</f>
        <v>18-25</v>
      </c>
      <c r="S550">
        <v>118.37</v>
      </c>
      <c r="T55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0" t="s">
        <v>41</v>
      </c>
    </row>
    <row r="551" spans="1:22">
      <c r="A551" t="s">
        <v>899</v>
      </c>
      <c r="B551" t="s">
        <v>900</v>
      </c>
      <c r="C551" s="1" t="s">
        <v>552</v>
      </c>
      <c r="D551" t="str">
        <f>IF((LEFT(mtn_tbl[[#This Row],[Date of Purchase]],1)="1"),"January",IF((LEFT(mtn_tbl[[#This Row],[Date of Purchase]],1)="2"),"February","March"))</f>
        <v>February</v>
      </c>
      <c r="E551">
        <v>20</v>
      </c>
      <c r="F551" t="s">
        <v>195</v>
      </c>
      <c r="G551" t="s">
        <v>24</v>
      </c>
      <c r="H551" t="s">
        <v>57</v>
      </c>
      <c r="I551">
        <v>4</v>
      </c>
      <c r="J551" t="s">
        <v>70</v>
      </c>
      <c r="K551">
        <v>56</v>
      </c>
      <c r="L551" t="s">
        <v>27</v>
      </c>
      <c r="M551" t="s">
        <v>28</v>
      </c>
      <c r="N551" t="s">
        <v>29</v>
      </c>
      <c r="O551">
        <v>18</v>
      </c>
      <c r="P551">
        <v>630000</v>
      </c>
      <c r="Q551" t="s">
        <v>413</v>
      </c>
      <c r="R551" t="str">
        <f>IF(mtn_tbl[[#This Row],[Age]]&lt;=25,"18-25",IF(mtn_tbl[[#This Row],[Age]]&lt;=35,"26-35",IF(mtn_tbl[[#This Row],[Age]]&lt;=45,"36-45",IF(mtn_tbl[[#This Row],[Age]]&lt;=55,"46-55","56+"))))</f>
        <v>18-25</v>
      </c>
      <c r="S551">
        <v>104.93</v>
      </c>
      <c r="T55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1" t="s">
        <v>41</v>
      </c>
    </row>
    <row r="552" spans="1:22">
      <c r="A552" t="s">
        <v>902</v>
      </c>
      <c r="B552" t="s">
        <v>903</v>
      </c>
      <c r="C552" s="1" t="s">
        <v>552</v>
      </c>
      <c r="D552" t="str">
        <f>IF((LEFT(mtn_tbl[[#This Row],[Date of Purchase]],1)="1"),"January",IF((LEFT(mtn_tbl[[#This Row],[Date of Purchase]],1)="2"),"February","March"))</f>
        <v>February</v>
      </c>
      <c r="E552">
        <v>64</v>
      </c>
      <c r="F552" t="s">
        <v>177</v>
      </c>
      <c r="G552" t="s">
        <v>84</v>
      </c>
      <c r="H552" t="s">
        <v>57</v>
      </c>
      <c r="I552">
        <v>2</v>
      </c>
      <c r="J552" t="s">
        <v>26</v>
      </c>
      <c r="K552">
        <v>6</v>
      </c>
      <c r="L552" t="s">
        <v>171</v>
      </c>
      <c r="M552" t="s">
        <v>172</v>
      </c>
      <c r="N552" t="s">
        <v>173</v>
      </c>
      <c r="O552">
        <v>3</v>
      </c>
      <c r="P552">
        <v>225000</v>
      </c>
      <c r="Q552" t="s">
        <v>174</v>
      </c>
      <c r="R552" t="str">
        <f>IF(mtn_tbl[[#This Row],[Age]]&lt;=25,"18-25",IF(mtn_tbl[[#This Row],[Age]]&lt;=35,"26-35",IF(mtn_tbl[[#This Row],[Age]]&lt;=45,"36-45",IF(mtn_tbl[[#This Row],[Age]]&lt;=55,"46-55","56+"))))</f>
        <v>56+</v>
      </c>
      <c r="S552">
        <v>38.01</v>
      </c>
      <c r="T5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52" t="s">
        <v>41</v>
      </c>
    </row>
    <row r="553" spans="1:22">
      <c r="A553" t="s">
        <v>902</v>
      </c>
      <c r="B553" t="s">
        <v>903</v>
      </c>
      <c r="C553" s="1" t="s">
        <v>552</v>
      </c>
      <c r="D553" t="str">
        <f>IF((LEFT(mtn_tbl[[#This Row],[Date of Purchase]],1)="1"),"January",IF((LEFT(mtn_tbl[[#This Row],[Date of Purchase]],1)="2"),"February","March"))</f>
        <v>February</v>
      </c>
      <c r="E553">
        <v>64</v>
      </c>
      <c r="F553" t="s">
        <v>177</v>
      </c>
      <c r="G553" t="s">
        <v>24</v>
      </c>
      <c r="H553" t="s">
        <v>57</v>
      </c>
      <c r="I553">
        <v>2</v>
      </c>
      <c r="J553" t="s">
        <v>26</v>
      </c>
      <c r="K553">
        <v>6</v>
      </c>
      <c r="L553" t="s">
        <v>58</v>
      </c>
      <c r="M553" t="s">
        <v>59</v>
      </c>
      <c r="N553" t="s">
        <v>60</v>
      </c>
      <c r="O553">
        <v>4</v>
      </c>
      <c r="P553">
        <v>18000</v>
      </c>
      <c r="Q553" t="s">
        <v>66</v>
      </c>
      <c r="R553" t="str">
        <f>IF(mtn_tbl[[#This Row],[Age]]&lt;=25,"18-25",IF(mtn_tbl[[#This Row],[Age]]&lt;=35,"26-35",IF(mtn_tbl[[#This Row],[Age]]&lt;=45,"36-45",IF(mtn_tbl[[#This Row],[Age]]&lt;=55,"46-55","56+"))))</f>
        <v>56+</v>
      </c>
      <c r="S553">
        <v>27.76</v>
      </c>
      <c r="T55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53" t="s">
        <v>41</v>
      </c>
    </row>
    <row r="554" spans="1:22">
      <c r="A554" t="s">
        <v>902</v>
      </c>
      <c r="B554" t="s">
        <v>903</v>
      </c>
      <c r="C554" s="1" t="s">
        <v>552</v>
      </c>
      <c r="D554" t="str">
        <f>IF((LEFT(mtn_tbl[[#This Row],[Date of Purchase]],1)="1"),"January",IF((LEFT(mtn_tbl[[#This Row],[Date of Purchase]],1)="2"),"February","March"))</f>
        <v>February</v>
      </c>
      <c r="E554">
        <v>64</v>
      </c>
      <c r="F554" t="s">
        <v>177</v>
      </c>
      <c r="G554" t="s">
        <v>62</v>
      </c>
      <c r="H554" t="s">
        <v>57</v>
      </c>
      <c r="I554">
        <v>2</v>
      </c>
      <c r="J554" t="s">
        <v>26</v>
      </c>
      <c r="K554">
        <v>6</v>
      </c>
      <c r="L554" t="s">
        <v>115</v>
      </c>
      <c r="M554" t="s">
        <v>116</v>
      </c>
      <c r="N554" t="s">
        <v>117</v>
      </c>
      <c r="O554">
        <v>9</v>
      </c>
      <c r="P554">
        <v>49500</v>
      </c>
      <c r="Q554" t="s">
        <v>729</v>
      </c>
      <c r="R554" t="str">
        <f>IF(mtn_tbl[[#This Row],[Age]]&lt;=25,"18-25",IF(mtn_tbl[[#This Row],[Age]]&lt;=35,"26-35",IF(mtn_tbl[[#This Row],[Age]]&lt;=45,"36-45",IF(mtn_tbl[[#This Row],[Age]]&lt;=55,"46-55","56+"))))</f>
        <v>56+</v>
      </c>
      <c r="S554">
        <v>123.74</v>
      </c>
      <c r="T5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4" t="s">
        <v>41</v>
      </c>
    </row>
    <row r="555" spans="1:22">
      <c r="A555" t="s">
        <v>904</v>
      </c>
      <c r="B555" t="s">
        <v>207</v>
      </c>
      <c r="C555" s="1" t="s">
        <v>552</v>
      </c>
      <c r="D555" t="str">
        <f>IF((LEFT(mtn_tbl[[#This Row],[Date of Purchase]],1)="1"),"January",IF((LEFT(mtn_tbl[[#This Row],[Date of Purchase]],1)="2"),"February","March"))</f>
        <v>February</v>
      </c>
      <c r="E555">
        <v>59</v>
      </c>
      <c r="F555" t="s">
        <v>274</v>
      </c>
      <c r="G555" t="s">
        <v>84</v>
      </c>
      <c r="H555" t="s">
        <v>57</v>
      </c>
      <c r="I555">
        <v>3</v>
      </c>
      <c r="J555" t="s">
        <v>36</v>
      </c>
      <c r="K555">
        <v>51</v>
      </c>
      <c r="L555" t="s">
        <v>80</v>
      </c>
      <c r="M555" t="s">
        <v>81</v>
      </c>
      <c r="N555" t="s">
        <v>82</v>
      </c>
      <c r="O555">
        <v>5</v>
      </c>
      <c r="P555">
        <v>100000</v>
      </c>
      <c r="Q555" t="s">
        <v>215</v>
      </c>
      <c r="R555" t="str">
        <f>IF(mtn_tbl[[#This Row],[Age]]&lt;=25,"18-25",IF(mtn_tbl[[#This Row],[Age]]&lt;=35,"26-35",IF(mtn_tbl[[#This Row],[Age]]&lt;=45,"36-45",IF(mtn_tbl[[#This Row],[Age]]&lt;=55,"46-55","56+"))))</f>
        <v>56+</v>
      </c>
      <c r="S555">
        <v>168.79</v>
      </c>
      <c r="T55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5" t="s">
        <v>41</v>
      </c>
    </row>
    <row r="556" spans="1:22">
      <c r="A556" t="s">
        <v>905</v>
      </c>
      <c r="B556" t="s">
        <v>906</v>
      </c>
      <c r="C556" s="1" t="s">
        <v>552</v>
      </c>
      <c r="D556" t="str">
        <f>IF((LEFT(mtn_tbl[[#This Row],[Date of Purchase]],1)="1"),"January",IF((LEFT(mtn_tbl[[#This Row],[Date of Purchase]],1)="2"),"February","March"))</f>
        <v>February</v>
      </c>
      <c r="E556">
        <v>50</v>
      </c>
      <c r="F556" t="s">
        <v>56</v>
      </c>
      <c r="G556" t="s">
        <v>62</v>
      </c>
      <c r="H556" t="s">
        <v>25</v>
      </c>
      <c r="I556">
        <v>2</v>
      </c>
      <c r="J556" t="s">
        <v>26</v>
      </c>
      <c r="K556">
        <v>35</v>
      </c>
      <c r="L556" t="s">
        <v>63</v>
      </c>
      <c r="M556" t="s">
        <v>64</v>
      </c>
      <c r="N556" t="s">
        <v>65</v>
      </c>
      <c r="O556">
        <v>8</v>
      </c>
      <c r="P556">
        <v>8000</v>
      </c>
      <c r="Q556" t="s">
        <v>181</v>
      </c>
      <c r="R556" t="str">
        <f>IF(mtn_tbl[[#This Row],[Age]]&lt;=25,"18-25",IF(mtn_tbl[[#This Row],[Age]]&lt;=35,"26-35",IF(mtn_tbl[[#This Row],[Age]]&lt;=45,"36-45",IF(mtn_tbl[[#This Row],[Age]]&lt;=55,"46-55","56+"))))</f>
        <v>46-55</v>
      </c>
      <c r="S556">
        <v>194.93</v>
      </c>
      <c r="T5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6" t="s">
        <v>31</v>
      </c>
      <c r="V556" t="s">
        <v>182</v>
      </c>
    </row>
    <row r="557" spans="1:22">
      <c r="A557" t="s">
        <v>905</v>
      </c>
      <c r="B557" t="s">
        <v>906</v>
      </c>
      <c r="C557" s="1" t="s">
        <v>552</v>
      </c>
      <c r="D557" t="str">
        <f>IF((LEFT(mtn_tbl[[#This Row],[Date of Purchase]],1)="1"),"January",IF((LEFT(mtn_tbl[[#This Row],[Date of Purchase]],1)="2"),"February","March"))</f>
        <v>February</v>
      </c>
      <c r="E557">
        <v>50</v>
      </c>
      <c r="F557" t="s">
        <v>56</v>
      </c>
      <c r="G557" t="s">
        <v>44</v>
      </c>
      <c r="H557" t="s">
        <v>25</v>
      </c>
      <c r="I557">
        <v>2</v>
      </c>
      <c r="J557" t="s">
        <v>26</v>
      </c>
      <c r="K557">
        <v>35</v>
      </c>
      <c r="L557" t="s">
        <v>119</v>
      </c>
      <c r="M557" t="s">
        <v>120</v>
      </c>
      <c r="N557" t="s">
        <v>121</v>
      </c>
      <c r="O557">
        <v>15</v>
      </c>
      <c r="P557">
        <v>217500</v>
      </c>
      <c r="Q557" t="s">
        <v>579</v>
      </c>
      <c r="R557" t="str">
        <f>IF(mtn_tbl[[#This Row],[Age]]&lt;=25,"18-25",IF(mtn_tbl[[#This Row],[Age]]&lt;=35,"26-35",IF(mtn_tbl[[#This Row],[Age]]&lt;=45,"36-45",IF(mtn_tbl[[#This Row],[Age]]&lt;=55,"46-55","56+"))))</f>
        <v>46-55</v>
      </c>
      <c r="S557">
        <v>154.36000000000001</v>
      </c>
      <c r="T5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7" t="s">
        <v>31</v>
      </c>
      <c r="V557" t="s">
        <v>182</v>
      </c>
    </row>
    <row r="558" spans="1:22">
      <c r="A558" t="s">
        <v>907</v>
      </c>
      <c r="B558" t="s">
        <v>908</v>
      </c>
      <c r="C558" s="1" t="s">
        <v>552</v>
      </c>
      <c r="D558" t="str">
        <f>IF((LEFT(mtn_tbl[[#This Row],[Date of Purchase]],1)="1"),"January",IF((LEFT(mtn_tbl[[#This Row],[Date of Purchase]],1)="2"),"February","March"))</f>
        <v>February</v>
      </c>
      <c r="E558">
        <v>36</v>
      </c>
      <c r="F558" t="s">
        <v>69</v>
      </c>
      <c r="G558" t="s">
        <v>24</v>
      </c>
      <c r="H558" t="s">
        <v>25</v>
      </c>
      <c r="I558">
        <v>3</v>
      </c>
      <c r="J558" t="s">
        <v>36</v>
      </c>
      <c r="K558">
        <v>17</v>
      </c>
      <c r="L558" t="s">
        <v>27</v>
      </c>
      <c r="M558" t="s">
        <v>28</v>
      </c>
      <c r="N558" t="s">
        <v>29</v>
      </c>
      <c r="O558">
        <v>6</v>
      </c>
      <c r="P558">
        <v>210000</v>
      </c>
      <c r="Q558" t="s">
        <v>698</v>
      </c>
      <c r="R558" t="str">
        <f>IF(mtn_tbl[[#This Row],[Age]]&lt;=25,"18-25",IF(mtn_tbl[[#This Row],[Age]]&lt;=35,"26-35",IF(mtn_tbl[[#This Row],[Age]]&lt;=45,"36-45",IF(mtn_tbl[[#This Row],[Age]]&lt;=55,"46-55","56+"))))</f>
        <v>36-45</v>
      </c>
      <c r="S558">
        <v>65.239999999999995</v>
      </c>
      <c r="T55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58" t="s">
        <v>31</v>
      </c>
      <c r="V558" t="s">
        <v>79</v>
      </c>
    </row>
    <row r="559" spans="1:22">
      <c r="A559" t="s">
        <v>907</v>
      </c>
      <c r="B559" t="s">
        <v>908</v>
      </c>
      <c r="C559" s="1" t="s">
        <v>552</v>
      </c>
      <c r="D559" t="str">
        <f>IF((LEFT(mtn_tbl[[#This Row],[Date of Purchase]],1)="1"),"January",IF((LEFT(mtn_tbl[[#This Row],[Date of Purchase]],1)="2"),"February","March"))</f>
        <v>February</v>
      </c>
      <c r="E559">
        <v>36</v>
      </c>
      <c r="F559" t="s">
        <v>69</v>
      </c>
      <c r="G559" t="s">
        <v>44</v>
      </c>
      <c r="H559" t="s">
        <v>25</v>
      </c>
      <c r="I559">
        <v>3</v>
      </c>
      <c r="J559" t="s">
        <v>36</v>
      </c>
      <c r="K559">
        <v>17</v>
      </c>
      <c r="L559" t="s">
        <v>45</v>
      </c>
      <c r="M559" t="s">
        <v>46</v>
      </c>
      <c r="N559" t="s">
        <v>47</v>
      </c>
      <c r="O559">
        <v>13</v>
      </c>
      <c r="P559">
        <v>390000</v>
      </c>
      <c r="Q559" t="s">
        <v>287</v>
      </c>
      <c r="R559" t="str">
        <f>IF(mtn_tbl[[#This Row],[Age]]&lt;=25,"18-25",IF(mtn_tbl[[#This Row],[Age]]&lt;=35,"26-35",IF(mtn_tbl[[#This Row],[Age]]&lt;=45,"36-45",IF(mtn_tbl[[#This Row],[Age]]&lt;=55,"46-55","56+"))))</f>
        <v>36-45</v>
      </c>
      <c r="S559">
        <v>117.15</v>
      </c>
      <c r="T5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9" t="s">
        <v>31</v>
      </c>
      <c r="V559" t="s">
        <v>79</v>
      </c>
    </row>
    <row r="560" spans="1:22">
      <c r="A560" t="s">
        <v>907</v>
      </c>
      <c r="B560" t="s">
        <v>908</v>
      </c>
      <c r="C560" s="1" t="s">
        <v>552</v>
      </c>
      <c r="D560" t="str">
        <f>IF((LEFT(mtn_tbl[[#This Row],[Date of Purchase]],1)="1"),"January",IF((LEFT(mtn_tbl[[#This Row],[Date of Purchase]],1)="2"),"February","March"))</f>
        <v>February</v>
      </c>
      <c r="E560">
        <v>36</v>
      </c>
      <c r="F560" t="s">
        <v>69</v>
      </c>
      <c r="G560" t="s">
        <v>84</v>
      </c>
      <c r="H560" t="s">
        <v>25</v>
      </c>
      <c r="I560">
        <v>3</v>
      </c>
      <c r="J560" t="s">
        <v>36</v>
      </c>
      <c r="K560">
        <v>17</v>
      </c>
      <c r="L560" t="s">
        <v>119</v>
      </c>
      <c r="M560" t="s">
        <v>120</v>
      </c>
      <c r="N560" t="s">
        <v>121</v>
      </c>
      <c r="O560">
        <v>2</v>
      </c>
      <c r="P560">
        <v>29000</v>
      </c>
      <c r="Q560" t="s">
        <v>556</v>
      </c>
      <c r="R560" t="str">
        <f>IF(mtn_tbl[[#This Row],[Age]]&lt;=25,"18-25",IF(mtn_tbl[[#This Row],[Age]]&lt;=35,"26-35",IF(mtn_tbl[[#This Row],[Age]]&lt;=45,"36-45",IF(mtn_tbl[[#This Row],[Age]]&lt;=55,"46-55","56+"))))</f>
        <v>36-45</v>
      </c>
      <c r="S560">
        <v>2.2799999999999998</v>
      </c>
      <c r="T5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0" t="s">
        <v>31</v>
      </c>
      <c r="V560" t="s">
        <v>79</v>
      </c>
    </row>
    <row r="561" spans="1:22">
      <c r="A561" t="s">
        <v>909</v>
      </c>
      <c r="B561" t="s">
        <v>910</v>
      </c>
      <c r="C561" s="1" t="s">
        <v>552</v>
      </c>
      <c r="D561" t="str">
        <f>IF((LEFT(mtn_tbl[[#This Row],[Date of Purchase]],1)="1"),"January",IF((LEFT(mtn_tbl[[#This Row],[Date of Purchase]],1)="2"),"February","March"))</f>
        <v>February</v>
      </c>
      <c r="E561">
        <v>35</v>
      </c>
      <c r="F561" t="s">
        <v>51</v>
      </c>
      <c r="G561" t="s">
        <v>44</v>
      </c>
      <c r="H561" t="s">
        <v>25</v>
      </c>
      <c r="I561">
        <v>4</v>
      </c>
      <c r="J561" t="s">
        <v>70</v>
      </c>
      <c r="K561">
        <v>16</v>
      </c>
      <c r="L561" t="s">
        <v>45</v>
      </c>
      <c r="M561" t="s">
        <v>46</v>
      </c>
      <c r="N561" t="s">
        <v>47</v>
      </c>
      <c r="O561">
        <v>18</v>
      </c>
      <c r="P561">
        <v>540000</v>
      </c>
      <c r="Q561" t="s">
        <v>901</v>
      </c>
      <c r="R561" t="str">
        <f>IF(mtn_tbl[[#This Row],[Age]]&lt;=25,"18-25",IF(mtn_tbl[[#This Row],[Age]]&lt;=35,"26-35",IF(mtn_tbl[[#This Row],[Age]]&lt;=45,"36-45",IF(mtn_tbl[[#This Row],[Age]]&lt;=55,"46-55","56+"))))</f>
        <v>26-35</v>
      </c>
      <c r="S561">
        <v>129.09</v>
      </c>
      <c r="T5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1" t="s">
        <v>31</v>
      </c>
      <c r="V561" t="s">
        <v>32</v>
      </c>
    </row>
    <row r="562" spans="1:22">
      <c r="A562" t="s">
        <v>909</v>
      </c>
      <c r="B562" t="s">
        <v>910</v>
      </c>
      <c r="C562" s="1" t="s">
        <v>552</v>
      </c>
      <c r="D562" t="str">
        <f>IF((LEFT(mtn_tbl[[#This Row],[Date of Purchase]],1)="1"),"January",IF((LEFT(mtn_tbl[[#This Row],[Date of Purchase]],1)="2"),"February","March"))</f>
        <v>February</v>
      </c>
      <c r="E562">
        <v>35</v>
      </c>
      <c r="F562" t="s">
        <v>51</v>
      </c>
      <c r="G562" t="s">
        <v>62</v>
      </c>
      <c r="H562" t="s">
        <v>25</v>
      </c>
      <c r="I562">
        <v>4</v>
      </c>
      <c r="J562" t="s">
        <v>70</v>
      </c>
      <c r="K562">
        <v>16</v>
      </c>
      <c r="L562" t="s">
        <v>63</v>
      </c>
      <c r="M562" t="s">
        <v>64</v>
      </c>
      <c r="N562" t="s">
        <v>65</v>
      </c>
      <c r="O562">
        <v>8</v>
      </c>
      <c r="P562">
        <v>8000</v>
      </c>
      <c r="Q562" t="s">
        <v>181</v>
      </c>
      <c r="R562" t="str">
        <f>IF(mtn_tbl[[#This Row],[Age]]&lt;=25,"18-25",IF(mtn_tbl[[#This Row],[Age]]&lt;=35,"26-35",IF(mtn_tbl[[#This Row],[Age]]&lt;=45,"36-45",IF(mtn_tbl[[#This Row],[Age]]&lt;=55,"46-55","56+"))))</f>
        <v>26-35</v>
      </c>
      <c r="S562">
        <v>25.6</v>
      </c>
      <c r="T5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2" t="s">
        <v>31</v>
      </c>
      <c r="V562" t="s">
        <v>32</v>
      </c>
    </row>
    <row r="563" spans="1:22">
      <c r="A563" t="s">
        <v>911</v>
      </c>
      <c r="B563" t="s">
        <v>912</v>
      </c>
      <c r="C563" s="1" t="s">
        <v>552</v>
      </c>
      <c r="D563" t="str">
        <f>IF((LEFT(mtn_tbl[[#This Row],[Date of Purchase]],1)="1"),"January",IF((LEFT(mtn_tbl[[#This Row],[Date of Purchase]],1)="2"),"February","March"))</f>
        <v>February</v>
      </c>
      <c r="E563">
        <v>60</v>
      </c>
      <c r="F563" t="s">
        <v>140</v>
      </c>
      <c r="G563" t="s">
        <v>44</v>
      </c>
      <c r="H563" t="s">
        <v>25</v>
      </c>
      <c r="I563">
        <v>3</v>
      </c>
      <c r="J563" t="s">
        <v>36</v>
      </c>
      <c r="K563">
        <v>2</v>
      </c>
      <c r="L563" t="s">
        <v>119</v>
      </c>
      <c r="M563" t="s">
        <v>120</v>
      </c>
      <c r="N563" t="s">
        <v>121</v>
      </c>
      <c r="O563">
        <v>18</v>
      </c>
      <c r="P563">
        <v>261000</v>
      </c>
      <c r="Q563" t="s">
        <v>122</v>
      </c>
      <c r="R563" t="str">
        <f>IF(mtn_tbl[[#This Row],[Age]]&lt;=25,"18-25",IF(mtn_tbl[[#This Row],[Age]]&lt;=35,"26-35",IF(mtn_tbl[[#This Row],[Age]]&lt;=45,"36-45",IF(mtn_tbl[[#This Row],[Age]]&lt;=55,"46-55","56+"))))</f>
        <v>56+</v>
      </c>
      <c r="S563">
        <v>112.03</v>
      </c>
      <c r="T5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3" t="s">
        <v>41</v>
      </c>
    </row>
    <row r="564" spans="1:22">
      <c r="A564" t="s">
        <v>911</v>
      </c>
      <c r="B564" t="s">
        <v>912</v>
      </c>
      <c r="C564" s="1" t="s">
        <v>552</v>
      </c>
      <c r="D564" t="str">
        <f>IF((LEFT(mtn_tbl[[#This Row],[Date of Purchase]],1)="1"),"January",IF((LEFT(mtn_tbl[[#This Row],[Date of Purchase]],1)="2"),"February","March"))</f>
        <v>February</v>
      </c>
      <c r="E564">
        <v>60</v>
      </c>
      <c r="F564" t="s">
        <v>140</v>
      </c>
      <c r="G564" t="s">
        <v>24</v>
      </c>
      <c r="H564" t="s">
        <v>25</v>
      </c>
      <c r="I564">
        <v>3</v>
      </c>
      <c r="J564" t="s">
        <v>36</v>
      </c>
      <c r="K564">
        <v>2</v>
      </c>
      <c r="L564" t="s">
        <v>27</v>
      </c>
      <c r="M564" t="s">
        <v>28</v>
      </c>
      <c r="N564" t="s">
        <v>29</v>
      </c>
      <c r="O564">
        <v>6</v>
      </c>
      <c r="P564">
        <v>210000</v>
      </c>
      <c r="Q564" t="s">
        <v>698</v>
      </c>
      <c r="R564" t="str">
        <f>IF(mtn_tbl[[#This Row],[Age]]&lt;=25,"18-25",IF(mtn_tbl[[#This Row],[Age]]&lt;=35,"26-35",IF(mtn_tbl[[#This Row],[Age]]&lt;=45,"36-45",IF(mtn_tbl[[#This Row],[Age]]&lt;=55,"46-55","56+"))))</f>
        <v>56+</v>
      </c>
      <c r="S564">
        <v>38.36</v>
      </c>
      <c r="T56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4" t="s">
        <v>41</v>
      </c>
    </row>
    <row r="565" spans="1:22">
      <c r="A565" t="s">
        <v>913</v>
      </c>
      <c r="B565" t="s">
        <v>914</v>
      </c>
      <c r="C565" s="1" t="s">
        <v>552</v>
      </c>
      <c r="D565" t="str">
        <f>IF((LEFT(mtn_tbl[[#This Row],[Date of Purchase]],1)="1"),"January",IF((LEFT(mtn_tbl[[#This Row],[Date of Purchase]],1)="2"),"February","March"))</f>
        <v>February</v>
      </c>
      <c r="E565">
        <v>60</v>
      </c>
      <c r="F565" t="s">
        <v>250</v>
      </c>
      <c r="G565" t="s">
        <v>84</v>
      </c>
      <c r="H565" t="s">
        <v>57</v>
      </c>
      <c r="I565">
        <v>1</v>
      </c>
      <c r="J565" t="s">
        <v>164</v>
      </c>
      <c r="K565">
        <v>18</v>
      </c>
      <c r="L565" t="s">
        <v>85</v>
      </c>
      <c r="M565" t="s">
        <v>86</v>
      </c>
      <c r="N565" t="s">
        <v>87</v>
      </c>
      <c r="O565">
        <v>17</v>
      </c>
      <c r="P565">
        <v>425000</v>
      </c>
      <c r="Q565" t="s">
        <v>271</v>
      </c>
      <c r="R565" t="str">
        <f>IF(mtn_tbl[[#This Row],[Age]]&lt;=25,"18-25",IF(mtn_tbl[[#This Row],[Age]]&lt;=35,"26-35",IF(mtn_tbl[[#This Row],[Age]]&lt;=45,"36-45",IF(mtn_tbl[[#This Row],[Age]]&lt;=55,"46-55","56+"))))</f>
        <v>56+</v>
      </c>
      <c r="S565">
        <v>91.09</v>
      </c>
      <c r="T5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65" t="s">
        <v>41</v>
      </c>
    </row>
    <row r="566" spans="1:22">
      <c r="A566" t="s">
        <v>913</v>
      </c>
      <c r="B566" t="s">
        <v>914</v>
      </c>
      <c r="C566" s="1" t="s">
        <v>552</v>
      </c>
      <c r="D566" t="str">
        <f>IF((LEFT(mtn_tbl[[#This Row],[Date of Purchase]],1)="1"),"January",IF((LEFT(mtn_tbl[[#This Row],[Date of Purchase]],1)="2"),"February","March"))</f>
        <v>February</v>
      </c>
      <c r="E566">
        <v>60</v>
      </c>
      <c r="F566" t="s">
        <v>250</v>
      </c>
      <c r="G566" t="s">
        <v>24</v>
      </c>
      <c r="H566" t="s">
        <v>57</v>
      </c>
      <c r="I566">
        <v>1</v>
      </c>
      <c r="J566" t="s">
        <v>164</v>
      </c>
      <c r="K566">
        <v>18</v>
      </c>
      <c r="L566" t="s">
        <v>27</v>
      </c>
      <c r="M566" t="s">
        <v>28</v>
      </c>
      <c r="N566" t="s">
        <v>29</v>
      </c>
      <c r="O566">
        <v>1</v>
      </c>
      <c r="P566">
        <v>35000</v>
      </c>
      <c r="Q566" t="s">
        <v>319</v>
      </c>
      <c r="R566" t="str">
        <f>IF(mtn_tbl[[#This Row],[Age]]&lt;=25,"18-25",IF(mtn_tbl[[#This Row],[Age]]&lt;=35,"26-35",IF(mtn_tbl[[#This Row],[Age]]&lt;=45,"36-45",IF(mtn_tbl[[#This Row],[Age]]&lt;=55,"46-55","56+"))))</f>
        <v>56+</v>
      </c>
      <c r="S566">
        <v>146.86000000000001</v>
      </c>
      <c r="T56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6" t="s">
        <v>41</v>
      </c>
    </row>
    <row r="567" spans="1:22">
      <c r="A567" t="s">
        <v>915</v>
      </c>
      <c r="B567" t="s">
        <v>916</v>
      </c>
      <c r="C567" s="1" t="s">
        <v>552</v>
      </c>
      <c r="D567" t="str">
        <f>IF((LEFT(mtn_tbl[[#This Row],[Date of Purchase]],1)="1"),"January",IF((LEFT(mtn_tbl[[#This Row],[Date of Purchase]],1)="2"),"February","March"))</f>
        <v>February</v>
      </c>
      <c r="E567">
        <v>46</v>
      </c>
      <c r="F567" t="s">
        <v>250</v>
      </c>
      <c r="G567" t="s">
        <v>24</v>
      </c>
      <c r="H567" t="s">
        <v>25</v>
      </c>
      <c r="I567">
        <v>2</v>
      </c>
      <c r="J567" t="s">
        <v>26</v>
      </c>
      <c r="K567">
        <v>43</v>
      </c>
      <c r="L567" t="s">
        <v>37</v>
      </c>
      <c r="M567" t="s">
        <v>38</v>
      </c>
      <c r="N567" t="s">
        <v>39</v>
      </c>
      <c r="O567">
        <v>11</v>
      </c>
      <c r="P567">
        <v>99000</v>
      </c>
      <c r="Q567" t="s">
        <v>131</v>
      </c>
      <c r="R567" t="str">
        <f>IF(mtn_tbl[[#This Row],[Age]]&lt;=25,"18-25",IF(mtn_tbl[[#This Row],[Age]]&lt;=35,"26-35",IF(mtn_tbl[[#This Row],[Age]]&lt;=45,"36-45",IF(mtn_tbl[[#This Row],[Age]]&lt;=55,"46-55","56+"))))</f>
        <v>46-55</v>
      </c>
      <c r="S567">
        <v>64.86</v>
      </c>
      <c r="T56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67" t="s">
        <v>41</v>
      </c>
    </row>
    <row r="568" spans="1:22">
      <c r="A568" t="s">
        <v>915</v>
      </c>
      <c r="B568" t="s">
        <v>916</v>
      </c>
      <c r="C568" s="1" t="s">
        <v>552</v>
      </c>
      <c r="D568" t="str">
        <f>IF((LEFT(mtn_tbl[[#This Row],[Date of Purchase]],1)="1"),"January",IF((LEFT(mtn_tbl[[#This Row],[Date of Purchase]],1)="2"),"February","March"))</f>
        <v>February</v>
      </c>
      <c r="E568">
        <v>46</v>
      </c>
      <c r="F568" t="s">
        <v>250</v>
      </c>
      <c r="G568" t="s">
        <v>84</v>
      </c>
      <c r="H568" t="s">
        <v>25</v>
      </c>
      <c r="I568">
        <v>2</v>
      </c>
      <c r="J568" t="s">
        <v>26</v>
      </c>
      <c r="K568">
        <v>43</v>
      </c>
      <c r="L568" t="s">
        <v>80</v>
      </c>
      <c r="M568" t="s">
        <v>81</v>
      </c>
      <c r="N568" t="s">
        <v>82</v>
      </c>
      <c r="O568">
        <v>3</v>
      </c>
      <c r="P568">
        <v>60000</v>
      </c>
      <c r="Q568" t="s">
        <v>549</v>
      </c>
      <c r="R568" t="str">
        <f>IF(mtn_tbl[[#This Row],[Age]]&lt;=25,"18-25",IF(mtn_tbl[[#This Row],[Age]]&lt;=35,"26-35",IF(mtn_tbl[[#This Row],[Age]]&lt;=45,"36-45",IF(mtn_tbl[[#This Row],[Age]]&lt;=55,"46-55","56+"))))</f>
        <v>46-55</v>
      </c>
      <c r="S568">
        <v>19.7</v>
      </c>
      <c r="T5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8" t="s">
        <v>41</v>
      </c>
    </row>
    <row r="569" spans="1:22">
      <c r="A569" t="s">
        <v>917</v>
      </c>
      <c r="B569" t="s">
        <v>918</v>
      </c>
      <c r="C569" s="1" t="s">
        <v>552</v>
      </c>
      <c r="D569" t="str">
        <f>IF((LEFT(mtn_tbl[[#This Row],[Date of Purchase]],1)="1"),"January",IF((LEFT(mtn_tbl[[#This Row],[Date of Purchase]],1)="2"),"February","March"))</f>
        <v>February</v>
      </c>
      <c r="E569">
        <v>26</v>
      </c>
      <c r="F569" t="s">
        <v>144</v>
      </c>
      <c r="G569" t="s">
        <v>84</v>
      </c>
      <c r="H569" t="s">
        <v>25</v>
      </c>
      <c r="I569">
        <v>3</v>
      </c>
      <c r="J569" t="s">
        <v>36</v>
      </c>
      <c r="K569">
        <v>24</v>
      </c>
      <c r="L569" t="s">
        <v>100</v>
      </c>
      <c r="M569" t="s">
        <v>38</v>
      </c>
      <c r="N569" t="s">
        <v>39</v>
      </c>
      <c r="O569">
        <v>10</v>
      </c>
      <c r="P569">
        <v>90000</v>
      </c>
      <c r="Q569" t="s">
        <v>160</v>
      </c>
      <c r="R569" t="str">
        <f>IF(mtn_tbl[[#This Row],[Age]]&lt;=25,"18-25",IF(mtn_tbl[[#This Row],[Age]]&lt;=35,"26-35",IF(mtn_tbl[[#This Row],[Age]]&lt;=45,"36-45",IF(mtn_tbl[[#This Row],[Age]]&lt;=55,"46-55","56+"))))</f>
        <v>26-35</v>
      </c>
      <c r="S569">
        <v>146.99</v>
      </c>
      <c r="T56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9" t="s">
        <v>41</v>
      </c>
    </row>
    <row r="570" spans="1:22">
      <c r="A570" t="s">
        <v>919</v>
      </c>
      <c r="B570" t="s">
        <v>920</v>
      </c>
      <c r="C570" s="1" t="s">
        <v>552</v>
      </c>
      <c r="D570" t="str">
        <f>IF((LEFT(mtn_tbl[[#This Row],[Date of Purchase]],1)="1"),"January",IF((LEFT(mtn_tbl[[#This Row],[Date of Purchase]],1)="2"),"February","March"))</f>
        <v>February</v>
      </c>
      <c r="E570">
        <v>43</v>
      </c>
      <c r="F570" t="s">
        <v>225</v>
      </c>
      <c r="G570" t="s">
        <v>24</v>
      </c>
      <c r="H570" t="s">
        <v>25</v>
      </c>
      <c r="I570">
        <v>5</v>
      </c>
      <c r="J570" t="s">
        <v>52</v>
      </c>
      <c r="K570">
        <v>7</v>
      </c>
      <c r="L570" t="s">
        <v>58</v>
      </c>
      <c r="M570" t="s">
        <v>59</v>
      </c>
      <c r="N570" t="s">
        <v>60</v>
      </c>
      <c r="O570">
        <v>18</v>
      </c>
      <c r="P570">
        <v>81000</v>
      </c>
      <c r="Q570" t="s">
        <v>265</v>
      </c>
      <c r="R570" t="str">
        <f>IF(mtn_tbl[[#This Row],[Age]]&lt;=25,"18-25",IF(mtn_tbl[[#This Row],[Age]]&lt;=35,"26-35",IF(mtn_tbl[[#This Row],[Age]]&lt;=45,"36-45",IF(mtn_tbl[[#This Row],[Age]]&lt;=55,"46-55","56+"))))</f>
        <v>36-45</v>
      </c>
      <c r="S570">
        <v>111.91</v>
      </c>
      <c r="T57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0" t="s">
        <v>41</v>
      </c>
    </row>
    <row r="571" spans="1:22">
      <c r="A571" t="s">
        <v>921</v>
      </c>
      <c r="B571" t="s">
        <v>922</v>
      </c>
      <c r="C571" s="1" t="s">
        <v>552</v>
      </c>
      <c r="D571" t="str">
        <f>IF((LEFT(mtn_tbl[[#This Row],[Date of Purchase]],1)="1"),"January",IF((LEFT(mtn_tbl[[#This Row],[Date of Purchase]],1)="2"),"February","March"))</f>
        <v>February</v>
      </c>
      <c r="E571">
        <v>29</v>
      </c>
      <c r="F571" t="s">
        <v>195</v>
      </c>
      <c r="G571" t="s">
        <v>62</v>
      </c>
      <c r="H571" t="s">
        <v>57</v>
      </c>
      <c r="I571">
        <v>1</v>
      </c>
      <c r="J571" t="s">
        <v>164</v>
      </c>
      <c r="K571">
        <v>45</v>
      </c>
      <c r="L571" t="s">
        <v>208</v>
      </c>
      <c r="M571" t="s">
        <v>209</v>
      </c>
      <c r="N571" t="s">
        <v>210</v>
      </c>
      <c r="O571">
        <v>20</v>
      </c>
      <c r="P571">
        <v>12000</v>
      </c>
      <c r="Q571" t="s">
        <v>227</v>
      </c>
      <c r="R571" t="str">
        <f>IF(mtn_tbl[[#This Row],[Age]]&lt;=25,"18-25",IF(mtn_tbl[[#This Row],[Age]]&lt;=35,"26-35",IF(mtn_tbl[[#This Row],[Age]]&lt;=45,"36-45",IF(mtn_tbl[[#This Row],[Age]]&lt;=55,"46-55","56+"))))</f>
        <v>26-35</v>
      </c>
      <c r="S571">
        <v>107.01</v>
      </c>
      <c r="T57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1" t="s">
        <v>31</v>
      </c>
      <c r="V571" t="s">
        <v>244</v>
      </c>
    </row>
    <row r="572" spans="1:22">
      <c r="A572" t="s">
        <v>921</v>
      </c>
      <c r="B572" t="s">
        <v>922</v>
      </c>
      <c r="C572" s="1" t="s">
        <v>552</v>
      </c>
      <c r="D572" t="str">
        <f>IF((LEFT(mtn_tbl[[#This Row],[Date of Purchase]],1)="1"),"January",IF((LEFT(mtn_tbl[[#This Row],[Date of Purchase]],1)="2"),"February","March"))</f>
        <v>February</v>
      </c>
      <c r="E572">
        <v>29</v>
      </c>
      <c r="F572" t="s">
        <v>195</v>
      </c>
      <c r="G572" t="s">
        <v>84</v>
      </c>
      <c r="H572" t="s">
        <v>57</v>
      </c>
      <c r="I572">
        <v>1</v>
      </c>
      <c r="J572" t="s">
        <v>164</v>
      </c>
      <c r="K572">
        <v>45</v>
      </c>
      <c r="L572" t="s">
        <v>145</v>
      </c>
      <c r="M572" t="s">
        <v>146</v>
      </c>
      <c r="N572" t="s">
        <v>147</v>
      </c>
      <c r="O572">
        <v>11</v>
      </c>
      <c r="P572">
        <v>1650000</v>
      </c>
      <c r="Q572" t="s">
        <v>923</v>
      </c>
      <c r="R572" t="str">
        <f>IF(mtn_tbl[[#This Row],[Age]]&lt;=25,"18-25",IF(mtn_tbl[[#This Row],[Age]]&lt;=35,"26-35",IF(mtn_tbl[[#This Row],[Age]]&lt;=45,"36-45",IF(mtn_tbl[[#This Row],[Age]]&lt;=55,"46-55","56+"))))</f>
        <v>26-35</v>
      </c>
      <c r="S572">
        <v>186.74</v>
      </c>
      <c r="T57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72" t="s">
        <v>31</v>
      </c>
      <c r="V572" t="s">
        <v>244</v>
      </c>
    </row>
    <row r="573" spans="1:22">
      <c r="A573" t="s">
        <v>921</v>
      </c>
      <c r="B573" t="s">
        <v>922</v>
      </c>
      <c r="C573" s="1" t="s">
        <v>552</v>
      </c>
      <c r="D573" t="str">
        <f>IF((LEFT(mtn_tbl[[#This Row],[Date of Purchase]],1)="1"),"January",IF((LEFT(mtn_tbl[[#This Row],[Date of Purchase]],1)="2"),"February","March"))</f>
        <v>February</v>
      </c>
      <c r="E573">
        <v>29</v>
      </c>
      <c r="F573" t="s">
        <v>195</v>
      </c>
      <c r="G573" t="s">
        <v>24</v>
      </c>
      <c r="H573" t="s">
        <v>57</v>
      </c>
      <c r="I573">
        <v>1</v>
      </c>
      <c r="J573" t="s">
        <v>164</v>
      </c>
      <c r="K573">
        <v>45</v>
      </c>
      <c r="L573" t="s">
        <v>37</v>
      </c>
      <c r="M573" t="s">
        <v>38</v>
      </c>
      <c r="N573" t="s">
        <v>39</v>
      </c>
      <c r="O573">
        <v>14</v>
      </c>
      <c r="P573">
        <v>126000</v>
      </c>
      <c r="Q573" t="s">
        <v>443</v>
      </c>
      <c r="R573" t="str">
        <f>IF(mtn_tbl[[#This Row],[Age]]&lt;=25,"18-25",IF(mtn_tbl[[#This Row],[Age]]&lt;=35,"26-35",IF(mtn_tbl[[#This Row],[Age]]&lt;=45,"36-45",IF(mtn_tbl[[#This Row],[Age]]&lt;=55,"46-55","56+"))))</f>
        <v>26-35</v>
      </c>
      <c r="S573">
        <v>169.05</v>
      </c>
      <c r="T5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73" t="s">
        <v>31</v>
      </c>
      <c r="V573" t="s">
        <v>244</v>
      </c>
    </row>
    <row r="574" spans="1:22">
      <c r="A574" t="s">
        <v>924</v>
      </c>
      <c r="B574" t="s">
        <v>925</v>
      </c>
      <c r="C574" s="1" t="s">
        <v>552</v>
      </c>
      <c r="D574" t="str">
        <f>IF((LEFT(mtn_tbl[[#This Row],[Date of Purchase]],1)="1"),"January",IF((LEFT(mtn_tbl[[#This Row],[Date of Purchase]],1)="2"),"February","March"))</f>
        <v>February</v>
      </c>
      <c r="E574">
        <v>55</v>
      </c>
      <c r="F574" t="s">
        <v>225</v>
      </c>
      <c r="G574" t="s">
        <v>62</v>
      </c>
      <c r="H574" t="s">
        <v>25</v>
      </c>
      <c r="I574">
        <v>3</v>
      </c>
      <c r="J574" t="s">
        <v>36</v>
      </c>
      <c r="K574">
        <v>21</v>
      </c>
      <c r="L574" t="s">
        <v>148</v>
      </c>
      <c r="M574" t="s">
        <v>149</v>
      </c>
      <c r="N574" t="s">
        <v>150</v>
      </c>
      <c r="O574">
        <v>13</v>
      </c>
      <c r="P574">
        <v>208000</v>
      </c>
      <c r="Q574" t="s">
        <v>661</v>
      </c>
      <c r="R574" t="str">
        <f>IF(mtn_tbl[[#This Row],[Age]]&lt;=25,"18-25",IF(mtn_tbl[[#This Row],[Age]]&lt;=35,"26-35",IF(mtn_tbl[[#This Row],[Age]]&lt;=45,"36-45",IF(mtn_tbl[[#This Row],[Age]]&lt;=55,"46-55","56+"))))</f>
        <v>46-55</v>
      </c>
      <c r="S574">
        <v>134.88999999999999</v>
      </c>
      <c r="T5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4" t="s">
        <v>41</v>
      </c>
    </row>
    <row r="575" spans="1:22">
      <c r="A575" t="s">
        <v>926</v>
      </c>
      <c r="B575" t="s">
        <v>927</v>
      </c>
      <c r="C575" s="1" t="s">
        <v>552</v>
      </c>
      <c r="D575" t="str">
        <f>IF((LEFT(mtn_tbl[[#This Row],[Date of Purchase]],1)="1"),"January",IF((LEFT(mtn_tbl[[#This Row],[Date of Purchase]],1)="2"),"February","March"))</f>
        <v>February</v>
      </c>
      <c r="E575">
        <v>67</v>
      </c>
      <c r="F575" t="s">
        <v>261</v>
      </c>
      <c r="G575" t="s">
        <v>62</v>
      </c>
      <c r="H575" t="s">
        <v>57</v>
      </c>
      <c r="I575">
        <v>2</v>
      </c>
      <c r="J575" t="s">
        <v>26</v>
      </c>
      <c r="K575">
        <v>50</v>
      </c>
      <c r="L575" t="s">
        <v>341</v>
      </c>
      <c r="M575" t="s">
        <v>342</v>
      </c>
      <c r="N575" t="s">
        <v>343</v>
      </c>
      <c r="O575">
        <v>7</v>
      </c>
      <c r="P575">
        <v>52500</v>
      </c>
      <c r="Q575" t="s">
        <v>318</v>
      </c>
      <c r="R575" t="str">
        <f>IF(mtn_tbl[[#This Row],[Age]]&lt;=25,"18-25",IF(mtn_tbl[[#This Row],[Age]]&lt;=35,"26-35",IF(mtn_tbl[[#This Row],[Age]]&lt;=45,"36-45",IF(mtn_tbl[[#This Row],[Age]]&lt;=55,"46-55","56+"))))</f>
        <v>56+</v>
      </c>
      <c r="S575">
        <v>130.62</v>
      </c>
      <c r="T5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5" t="s">
        <v>41</v>
      </c>
    </row>
    <row r="576" spans="1:22">
      <c r="A576" t="s">
        <v>928</v>
      </c>
      <c r="B576" t="s">
        <v>929</v>
      </c>
      <c r="C576" s="1" t="s">
        <v>552</v>
      </c>
      <c r="D576" t="str">
        <f>IF((LEFT(mtn_tbl[[#This Row],[Date of Purchase]],1)="1"),"January",IF((LEFT(mtn_tbl[[#This Row],[Date of Purchase]],1)="2"),"February","March"))</f>
        <v>February</v>
      </c>
      <c r="E576">
        <v>47</v>
      </c>
      <c r="F576" t="s">
        <v>234</v>
      </c>
      <c r="G576" t="s">
        <v>44</v>
      </c>
      <c r="H576" t="s">
        <v>25</v>
      </c>
      <c r="I576">
        <v>3</v>
      </c>
      <c r="J576" t="s">
        <v>36</v>
      </c>
      <c r="K576">
        <v>18</v>
      </c>
      <c r="L576" t="s">
        <v>119</v>
      </c>
      <c r="M576" t="s">
        <v>120</v>
      </c>
      <c r="N576" t="s">
        <v>121</v>
      </c>
      <c r="O576">
        <v>7</v>
      </c>
      <c r="P576">
        <v>101500</v>
      </c>
      <c r="Q576" t="s">
        <v>314</v>
      </c>
      <c r="R576" t="str">
        <f>IF(mtn_tbl[[#This Row],[Age]]&lt;=25,"18-25",IF(mtn_tbl[[#This Row],[Age]]&lt;=35,"26-35",IF(mtn_tbl[[#This Row],[Age]]&lt;=45,"36-45",IF(mtn_tbl[[#This Row],[Age]]&lt;=55,"46-55","56+"))))</f>
        <v>46-55</v>
      </c>
      <c r="S576">
        <v>73.37</v>
      </c>
      <c r="T57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76" t="s">
        <v>41</v>
      </c>
    </row>
    <row r="577" spans="1:21">
      <c r="A577" t="s">
        <v>928</v>
      </c>
      <c r="B577" t="s">
        <v>929</v>
      </c>
      <c r="C577" s="1" t="s">
        <v>552</v>
      </c>
      <c r="D577" t="str">
        <f>IF((LEFT(mtn_tbl[[#This Row],[Date of Purchase]],1)="1"),"January",IF((LEFT(mtn_tbl[[#This Row],[Date of Purchase]],1)="2"),"February","March"))</f>
        <v>February</v>
      </c>
      <c r="E577">
        <v>47</v>
      </c>
      <c r="F577" t="s">
        <v>234</v>
      </c>
      <c r="G577" t="s">
        <v>62</v>
      </c>
      <c r="H577" t="s">
        <v>25</v>
      </c>
      <c r="I577">
        <v>3</v>
      </c>
      <c r="J577" t="s">
        <v>36</v>
      </c>
      <c r="K577">
        <v>18</v>
      </c>
      <c r="L577" t="s">
        <v>188</v>
      </c>
      <c r="M577" t="s">
        <v>189</v>
      </c>
      <c r="N577" t="s">
        <v>190</v>
      </c>
      <c r="O577">
        <v>1</v>
      </c>
      <c r="P577">
        <v>3500</v>
      </c>
      <c r="Q577" t="s">
        <v>109</v>
      </c>
      <c r="R577" t="str">
        <f>IF(mtn_tbl[[#This Row],[Age]]&lt;=25,"18-25",IF(mtn_tbl[[#This Row],[Age]]&lt;=35,"26-35",IF(mtn_tbl[[#This Row],[Age]]&lt;=45,"36-45",IF(mtn_tbl[[#This Row],[Age]]&lt;=55,"46-55","56+"))))</f>
        <v>46-55</v>
      </c>
      <c r="S577">
        <v>69.23</v>
      </c>
      <c r="T57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77" t="s">
        <v>41</v>
      </c>
    </row>
    <row r="578" spans="1:21">
      <c r="A578" t="s">
        <v>928</v>
      </c>
      <c r="B578" t="s">
        <v>929</v>
      </c>
      <c r="C578" s="1" t="s">
        <v>552</v>
      </c>
      <c r="D578" t="str">
        <f>IF((LEFT(mtn_tbl[[#This Row],[Date of Purchase]],1)="1"),"January",IF((LEFT(mtn_tbl[[#This Row],[Date of Purchase]],1)="2"),"February","March"))</f>
        <v>February</v>
      </c>
      <c r="E578">
        <v>47</v>
      </c>
      <c r="F578" t="s">
        <v>234</v>
      </c>
      <c r="G578" t="s">
        <v>24</v>
      </c>
      <c r="H578" t="s">
        <v>25</v>
      </c>
      <c r="I578">
        <v>3</v>
      </c>
      <c r="J578" t="s">
        <v>36</v>
      </c>
      <c r="K578">
        <v>18</v>
      </c>
      <c r="L578" t="s">
        <v>37</v>
      </c>
      <c r="M578" t="s">
        <v>38</v>
      </c>
      <c r="N578" t="s">
        <v>39</v>
      </c>
      <c r="O578">
        <v>12</v>
      </c>
      <c r="P578">
        <v>108000</v>
      </c>
      <c r="Q578" t="s">
        <v>433</v>
      </c>
      <c r="R578" t="str">
        <f>IF(mtn_tbl[[#This Row],[Age]]&lt;=25,"18-25",IF(mtn_tbl[[#This Row],[Age]]&lt;=35,"26-35",IF(mtn_tbl[[#This Row],[Age]]&lt;=45,"36-45",IF(mtn_tbl[[#This Row],[Age]]&lt;=55,"46-55","56+"))))</f>
        <v>46-55</v>
      </c>
      <c r="S578">
        <v>34.270000000000003</v>
      </c>
      <c r="T5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78" t="s">
        <v>41</v>
      </c>
    </row>
    <row r="579" spans="1:21">
      <c r="A579" t="s">
        <v>930</v>
      </c>
      <c r="B579" t="s">
        <v>931</v>
      </c>
      <c r="C579" s="1" t="s">
        <v>552</v>
      </c>
      <c r="D579" t="str">
        <f>IF((LEFT(mtn_tbl[[#This Row],[Date of Purchase]],1)="1"),"January",IF((LEFT(mtn_tbl[[#This Row],[Date of Purchase]],1)="2"),"February","March"))</f>
        <v>February</v>
      </c>
      <c r="E579">
        <v>34</v>
      </c>
      <c r="F579" t="s">
        <v>140</v>
      </c>
      <c r="G579" t="s">
        <v>44</v>
      </c>
      <c r="H579" t="s">
        <v>25</v>
      </c>
      <c r="I579">
        <v>2</v>
      </c>
      <c r="J579" t="s">
        <v>26</v>
      </c>
      <c r="K579">
        <v>60</v>
      </c>
      <c r="L579" t="s">
        <v>100</v>
      </c>
      <c r="M579" t="s">
        <v>38</v>
      </c>
      <c r="N579" t="s">
        <v>39</v>
      </c>
      <c r="O579">
        <v>8</v>
      </c>
      <c r="P579">
        <v>72000</v>
      </c>
      <c r="Q579" t="s">
        <v>132</v>
      </c>
      <c r="R579" t="str">
        <f>IF(mtn_tbl[[#This Row],[Age]]&lt;=25,"18-25",IF(mtn_tbl[[#This Row],[Age]]&lt;=35,"26-35",IF(mtn_tbl[[#This Row],[Age]]&lt;=45,"36-45",IF(mtn_tbl[[#This Row],[Age]]&lt;=55,"46-55","56+"))))</f>
        <v>26-35</v>
      </c>
      <c r="S579">
        <v>148.05000000000001</v>
      </c>
      <c r="T57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9" t="s">
        <v>41</v>
      </c>
    </row>
    <row r="580" spans="1:21">
      <c r="A580" t="s">
        <v>932</v>
      </c>
      <c r="B580" t="s">
        <v>933</v>
      </c>
      <c r="C580" s="1" t="s">
        <v>552</v>
      </c>
      <c r="D580" t="str">
        <f>IF((LEFT(mtn_tbl[[#This Row],[Date of Purchase]],1)="1"),"January",IF((LEFT(mtn_tbl[[#This Row],[Date of Purchase]],1)="2"),"February","March"))</f>
        <v>February</v>
      </c>
      <c r="E580">
        <v>29</v>
      </c>
      <c r="F580" t="s">
        <v>125</v>
      </c>
      <c r="G580" t="s">
        <v>44</v>
      </c>
      <c r="H580" t="s">
        <v>57</v>
      </c>
      <c r="I580">
        <v>2</v>
      </c>
      <c r="J580" t="s">
        <v>26</v>
      </c>
      <c r="K580">
        <v>56</v>
      </c>
      <c r="L580" t="s">
        <v>165</v>
      </c>
      <c r="M580" t="s">
        <v>166</v>
      </c>
      <c r="N580" t="s">
        <v>167</v>
      </c>
      <c r="O580">
        <v>6</v>
      </c>
      <c r="P580">
        <v>144000</v>
      </c>
      <c r="Q580" t="s">
        <v>40</v>
      </c>
      <c r="R580" t="str">
        <f>IF(mtn_tbl[[#This Row],[Age]]&lt;=25,"18-25",IF(mtn_tbl[[#This Row],[Age]]&lt;=35,"26-35",IF(mtn_tbl[[#This Row],[Age]]&lt;=45,"36-45",IF(mtn_tbl[[#This Row],[Age]]&lt;=55,"46-55","56+"))))</f>
        <v>26-35</v>
      </c>
      <c r="S580">
        <v>106.55</v>
      </c>
      <c r="T58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80" t="s">
        <v>41</v>
      </c>
    </row>
    <row r="581" spans="1:21">
      <c r="A581" t="s">
        <v>932</v>
      </c>
      <c r="B581" t="s">
        <v>933</v>
      </c>
      <c r="C581" s="1" t="s">
        <v>552</v>
      </c>
      <c r="D581" t="str">
        <f>IF((LEFT(mtn_tbl[[#This Row],[Date of Purchase]],1)="1"),"January",IF((LEFT(mtn_tbl[[#This Row],[Date of Purchase]],1)="2"),"February","March"))</f>
        <v>February</v>
      </c>
      <c r="E581">
        <v>29</v>
      </c>
      <c r="F581" t="s">
        <v>125</v>
      </c>
      <c r="G581" t="s">
        <v>24</v>
      </c>
      <c r="H581" t="s">
        <v>57</v>
      </c>
      <c r="I581">
        <v>2</v>
      </c>
      <c r="J581" t="s">
        <v>26</v>
      </c>
      <c r="K581">
        <v>56</v>
      </c>
      <c r="L581" t="s">
        <v>58</v>
      </c>
      <c r="M581" t="s">
        <v>59</v>
      </c>
      <c r="N581" t="s">
        <v>60</v>
      </c>
      <c r="O581">
        <v>15</v>
      </c>
      <c r="P581">
        <v>67500</v>
      </c>
      <c r="Q581" t="s">
        <v>427</v>
      </c>
      <c r="R581" t="str">
        <f>IF(mtn_tbl[[#This Row],[Age]]&lt;=25,"18-25",IF(mtn_tbl[[#This Row],[Age]]&lt;=35,"26-35",IF(mtn_tbl[[#This Row],[Age]]&lt;=45,"36-45",IF(mtn_tbl[[#This Row],[Age]]&lt;=55,"46-55","56+"))))</f>
        <v>26-35</v>
      </c>
      <c r="S581">
        <v>100.38</v>
      </c>
      <c r="T58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81" t="s">
        <v>41</v>
      </c>
    </row>
    <row r="582" spans="1:21">
      <c r="A582" t="s">
        <v>932</v>
      </c>
      <c r="B582" t="s">
        <v>933</v>
      </c>
      <c r="C582" s="1" t="s">
        <v>552</v>
      </c>
      <c r="D582" t="str">
        <f>IF((LEFT(mtn_tbl[[#This Row],[Date of Purchase]],1)="1"),"January",IF((LEFT(mtn_tbl[[#This Row],[Date of Purchase]],1)="2"),"February","March"))</f>
        <v>February</v>
      </c>
      <c r="E582">
        <v>29</v>
      </c>
      <c r="F582" t="s">
        <v>125</v>
      </c>
      <c r="G582" t="s">
        <v>84</v>
      </c>
      <c r="H582" t="s">
        <v>57</v>
      </c>
      <c r="I582">
        <v>2</v>
      </c>
      <c r="J582" t="s">
        <v>26</v>
      </c>
      <c r="K582">
        <v>56</v>
      </c>
      <c r="L582" t="s">
        <v>100</v>
      </c>
      <c r="M582" t="s">
        <v>38</v>
      </c>
      <c r="N582" t="s">
        <v>39</v>
      </c>
      <c r="O582">
        <v>17</v>
      </c>
      <c r="P582">
        <v>153000</v>
      </c>
      <c r="Q582" t="s">
        <v>305</v>
      </c>
      <c r="R582" t="str">
        <f>IF(mtn_tbl[[#This Row],[Age]]&lt;=25,"18-25",IF(mtn_tbl[[#This Row],[Age]]&lt;=35,"26-35",IF(mtn_tbl[[#This Row],[Age]]&lt;=45,"36-45",IF(mtn_tbl[[#This Row],[Age]]&lt;=55,"46-55","56+"))))</f>
        <v>26-35</v>
      </c>
      <c r="S582">
        <v>8.43</v>
      </c>
      <c r="T58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82" t="s">
        <v>41</v>
      </c>
    </row>
    <row r="583" spans="1:21">
      <c r="A583" t="s">
        <v>934</v>
      </c>
      <c r="B583" t="s">
        <v>935</v>
      </c>
      <c r="C583" s="1" t="s">
        <v>552</v>
      </c>
      <c r="D583" t="str">
        <f>IF((LEFT(mtn_tbl[[#This Row],[Date of Purchase]],1)="1"),"January",IF((LEFT(mtn_tbl[[#This Row],[Date of Purchase]],1)="2"),"February","March"))</f>
        <v>February</v>
      </c>
      <c r="E583">
        <v>58</v>
      </c>
      <c r="F583" t="s">
        <v>99</v>
      </c>
      <c r="G583" t="s">
        <v>84</v>
      </c>
      <c r="H583" t="s">
        <v>57</v>
      </c>
      <c r="I583">
        <v>1</v>
      </c>
      <c r="J583" t="s">
        <v>164</v>
      </c>
      <c r="K583">
        <v>48</v>
      </c>
      <c r="L583" t="s">
        <v>165</v>
      </c>
      <c r="M583" t="s">
        <v>166</v>
      </c>
      <c r="N583" t="s">
        <v>167</v>
      </c>
      <c r="O583">
        <v>17</v>
      </c>
      <c r="P583">
        <v>408000</v>
      </c>
      <c r="Q583" t="s">
        <v>295</v>
      </c>
      <c r="R583" t="str">
        <f>IF(mtn_tbl[[#This Row],[Age]]&lt;=25,"18-25",IF(mtn_tbl[[#This Row],[Age]]&lt;=35,"26-35",IF(mtn_tbl[[#This Row],[Age]]&lt;=45,"36-45",IF(mtn_tbl[[#This Row],[Age]]&lt;=55,"46-55","56+"))))</f>
        <v>56+</v>
      </c>
      <c r="S583">
        <v>47.62</v>
      </c>
      <c r="T58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83" t="s">
        <v>41</v>
      </c>
    </row>
    <row r="584" spans="1:21">
      <c r="A584" t="s">
        <v>934</v>
      </c>
      <c r="B584" t="s">
        <v>935</v>
      </c>
      <c r="C584" s="1" t="s">
        <v>552</v>
      </c>
      <c r="D584" t="str">
        <f>IF((LEFT(mtn_tbl[[#This Row],[Date of Purchase]],1)="1"),"January",IF((LEFT(mtn_tbl[[#This Row],[Date of Purchase]],1)="2"),"February","March"))</f>
        <v>February</v>
      </c>
      <c r="E584">
        <v>58</v>
      </c>
      <c r="F584" t="s">
        <v>99</v>
      </c>
      <c r="G584" t="s">
        <v>62</v>
      </c>
      <c r="H584" t="s">
        <v>57</v>
      </c>
      <c r="I584">
        <v>1</v>
      </c>
      <c r="J584" t="s">
        <v>164</v>
      </c>
      <c r="K584">
        <v>48</v>
      </c>
      <c r="L584" t="s">
        <v>156</v>
      </c>
      <c r="M584" t="s">
        <v>157</v>
      </c>
      <c r="N584" t="s">
        <v>158</v>
      </c>
      <c r="O584">
        <v>9</v>
      </c>
      <c r="P584">
        <v>4500</v>
      </c>
      <c r="Q584" t="s">
        <v>270</v>
      </c>
      <c r="R584" t="str">
        <f>IF(mtn_tbl[[#This Row],[Age]]&lt;=25,"18-25",IF(mtn_tbl[[#This Row],[Age]]&lt;=35,"26-35",IF(mtn_tbl[[#This Row],[Age]]&lt;=45,"36-45",IF(mtn_tbl[[#This Row],[Age]]&lt;=55,"46-55","56+"))))</f>
        <v>56+</v>
      </c>
      <c r="S584">
        <v>162.47</v>
      </c>
      <c r="T5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84" t="s">
        <v>41</v>
      </c>
    </row>
    <row r="585" spans="1:21">
      <c r="A585" t="s">
        <v>936</v>
      </c>
      <c r="B585" t="s">
        <v>937</v>
      </c>
      <c r="C585" s="1" t="s">
        <v>552</v>
      </c>
      <c r="D585" t="str">
        <f>IF((LEFT(mtn_tbl[[#This Row],[Date of Purchase]],1)="1"),"January",IF((LEFT(mtn_tbl[[#This Row],[Date of Purchase]],1)="2"),"February","March"))</f>
        <v>February</v>
      </c>
      <c r="E585">
        <v>70</v>
      </c>
      <c r="F585" t="s">
        <v>91</v>
      </c>
      <c r="G585" t="s">
        <v>24</v>
      </c>
      <c r="H585" t="s">
        <v>57</v>
      </c>
      <c r="I585">
        <v>2</v>
      </c>
      <c r="J585" t="s">
        <v>26</v>
      </c>
      <c r="K585">
        <v>29</v>
      </c>
      <c r="L585" t="s">
        <v>58</v>
      </c>
      <c r="M585" t="s">
        <v>59</v>
      </c>
      <c r="N585" t="s">
        <v>60</v>
      </c>
      <c r="O585">
        <v>5</v>
      </c>
      <c r="P585">
        <v>22500</v>
      </c>
      <c r="Q585" t="s">
        <v>71</v>
      </c>
      <c r="R585" t="str">
        <f>IF(mtn_tbl[[#This Row],[Age]]&lt;=25,"18-25",IF(mtn_tbl[[#This Row],[Age]]&lt;=35,"26-35",IF(mtn_tbl[[#This Row],[Age]]&lt;=45,"36-45",IF(mtn_tbl[[#This Row],[Age]]&lt;=55,"46-55","56+"))))</f>
        <v>56+</v>
      </c>
      <c r="S585">
        <v>86.3</v>
      </c>
      <c r="T5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85" t="s">
        <v>41</v>
      </c>
    </row>
    <row r="586" spans="1:21">
      <c r="A586" t="s">
        <v>936</v>
      </c>
      <c r="B586" t="s">
        <v>937</v>
      </c>
      <c r="C586" s="1" t="s">
        <v>552</v>
      </c>
      <c r="D586" t="str">
        <f>IF((LEFT(mtn_tbl[[#This Row],[Date of Purchase]],1)="1"),"January",IF((LEFT(mtn_tbl[[#This Row],[Date of Purchase]],1)="2"),"February","March"))</f>
        <v>February</v>
      </c>
      <c r="E586">
        <v>70</v>
      </c>
      <c r="F586" t="s">
        <v>91</v>
      </c>
      <c r="G586" t="s">
        <v>44</v>
      </c>
      <c r="H586" t="s">
        <v>57</v>
      </c>
      <c r="I586">
        <v>2</v>
      </c>
      <c r="J586" t="s">
        <v>26</v>
      </c>
      <c r="K586">
        <v>29</v>
      </c>
      <c r="L586" t="s">
        <v>165</v>
      </c>
      <c r="M586" t="s">
        <v>166</v>
      </c>
      <c r="N586" t="s">
        <v>167</v>
      </c>
      <c r="O586">
        <v>11</v>
      </c>
      <c r="P586">
        <v>264000</v>
      </c>
      <c r="Q586" t="s">
        <v>380</v>
      </c>
      <c r="R586" t="str">
        <f>IF(mtn_tbl[[#This Row],[Age]]&lt;=25,"18-25",IF(mtn_tbl[[#This Row],[Age]]&lt;=35,"26-35",IF(mtn_tbl[[#This Row],[Age]]&lt;=45,"36-45",IF(mtn_tbl[[#This Row],[Age]]&lt;=55,"46-55","56+"))))</f>
        <v>56+</v>
      </c>
      <c r="S586">
        <v>183.46</v>
      </c>
      <c r="T58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86" t="s">
        <v>41</v>
      </c>
    </row>
    <row r="587" spans="1:21">
      <c r="A587" t="s">
        <v>936</v>
      </c>
      <c r="B587" t="s">
        <v>937</v>
      </c>
      <c r="C587" s="1" t="s">
        <v>552</v>
      </c>
      <c r="D587" t="str">
        <f>IF((LEFT(mtn_tbl[[#This Row],[Date of Purchase]],1)="1"),"January",IF((LEFT(mtn_tbl[[#This Row],[Date of Purchase]],1)="2"),"February","March"))</f>
        <v>February</v>
      </c>
      <c r="E587">
        <v>70</v>
      </c>
      <c r="F587" t="s">
        <v>91</v>
      </c>
      <c r="G587" t="s">
        <v>62</v>
      </c>
      <c r="H587" t="s">
        <v>57</v>
      </c>
      <c r="I587">
        <v>2</v>
      </c>
      <c r="J587" t="s">
        <v>26</v>
      </c>
      <c r="K587">
        <v>29</v>
      </c>
      <c r="L587" t="s">
        <v>63</v>
      </c>
      <c r="M587" t="s">
        <v>64</v>
      </c>
      <c r="N587" t="s">
        <v>65</v>
      </c>
      <c r="O587">
        <v>4</v>
      </c>
      <c r="P587">
        <v>4000</v>
      </c>
      <c r="Q587" t="s">
        <v>938</v>
      </c>
      <c r="R587" t="str">
        <f>IF(mtn_tbl[[#This Row],[Age]]&lt;=25,"18-25",IF(mtn_tbl[[#This Row],[Age]]&lt;=35,"26-35",IF(mtn_tbl[[#This Row],[Age]]&lt;=45,"36-45",IF(mtn_tbl[[#This Row],[Age]]&lt;=55,"46-55","56+"))))</f>
        <v>56+</v>
      </c>
      <c r="S587">
        <v>111.69</v>
      </c>
      <c r="T5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87" t="s">
        <v>41</v>
      </c>
    </row>
    <row r="588" spans="1:21">
      <c r="A588" t="s">
        <v>939</v>
      </c>
      <c r="B588" t="s">
        <v>940</v>
      </c>
      <c r="C588" s="1" t="s">
        <v>552</v>
      </c>
      <c r="D588" t="str">
        <f>IF((LEFT(mtn_tbl[[#This Row],[Date of Purchase]],1)="1"),"January",IF((LEFT(mtn_tbl[[#This Row],[Date of Purchase]],1)="2"),"February","March"))</f>
        <v>February</v>
      </c>
      <c r="E588">
        <v>24</v>
      </c>
      <c r="F588" t="s">
        <v>108</v>
      </c>
      <c r="G588" t="s">
        <v>62</v>
      </c>
      <c r="H588" t="s">
        <v>57</v>
      </c>
      <c r="I588">
        <v>3</v>
      </c>
      <c r="J588" t="s">
        <v>36</v>
      </c>
      <c r="K588">
        <v>56</v>
      </c>
      <c r="L588" t="s">
        <v>341</v>
      </c>
      <c r="M588" t="s">
        <v>342</v>
      </c>
      <c r="N588" t="s">
        <v>343</v>
      </c>
      <c r="O588">
        <v>20</v>
      </c>
      <c r="P588">
        <v>150000</v>
      </c>
      <c r="Q588" t="s">
        <v>693</v>
      </c>
      <c r="R588" t="str">
        <f>IF(mtn_tbl[[#This Row],[Age]]&lt;=25,"18-25",IF(mtn_tbl[[#This Row],[Age]]&lt;=35,"26-35",IF(mtn_tbl[[#This Row],[Age]]&lt;=45,"36-45",IF(mtn_tbl[[#This Row],[Age]]&lt;=55,"46-55","56+"))))</f>
        <v>18-25</v>
      </c>
      <c r="S588">
        <v>155.35</v>
      </c>
      <c r="T5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88" t="s">
        <v>41</v>
      </c>
    </row>
    <row r="589" spans="1:21">
      <c r="A589" t="s">
        <v>941</v>
      </c>
      <c r="B589" t="s">
        <v>942</v>
      </c>
      <c r="C589" s="1" t="s">
        <v>552</v>
      </c>
      <c r="D589" t="str">
        <f>IF((LEFT(mtn_tbl[[#This Row],[Date of Purchase]],1)="1"),"January",IF((LEFT(mtn_tbl[[#This Row],[Date of Purchase]],1)="2"),"February","March"))</f>
        <v>February</v>
      </c>
      <c r="E589">
        <v>22</v>
      </c>
      <c r="F589" t="s">
        <v>340</v>
      </c>
      <c r="G589" t="s">
        <v>62</v>
      </c>
      <c r="H589" t="s">
        <v>57</v>
      </c>
      <c r="I589">
        <v>3</v>
      </c>
      <c r="J589" t="s">
        <v>36</v>
      </c>
      <c r="K589">
        <v>29</v>
      </c>
      <c r="L589" t="s">
        <v>341</v>
      </c>
      <c r="M589" t="s">
        <v>342</v>
      </c>
      <c r="N589" t="s">
        <v>343</v>
      </c>
      <c r="O589">
        <v>2</v>
      </c>
      <c r="P589">
        <v>15000</v>
      </c>
      <c r="Q589" t="s">
        <v>306</v>
      </c>
      <c r="R589" t="str">
        <f>IF(mtn_tbl[[#This Row],[Age]]&lt;=25,"18-25",IF(mtn_tbl[[#This Row],[Age]]&lt;=35,"26-35",IF(mtn_tbl[[#This Row],[Age]]&lt;=45,"36-45",IF(mtn_tbl[[#This Row],[Age]]&lt;=55,"46-55","56+"))))</f>
        <v>18-25</v>
      </c>
      <c r="S589">
        <v>59.24</v>
      </c>
      <c r="T5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89" t="s">
        <v>41</v>
      </c>
    </row>
    <row r="590" spans="1:21">
      <c r="A590" t="s">
        <v>941</v>
      </c>
      <c r="B590" t="s">
        <v>942</v>
      </c>
      <c r="C590" s="1" t="s">
        <v>552</v>
      </c>
      <c r="D590" t="str">
        <f>IF((LEFT(mtn_tbl[[#This Row],[Date of Purchase]],1)="1"),"January",IF((LEFT(mtn_tbl[[#This Row],[Date of Purchase]],1)="2"),"February","March"))</f>
        <v>February</v>
      </c>
      <c r="E590">
        <v>22</v>
      </c>
      <c r="F590" t="s">
        <v>340</v>
      </c>
      <c r="G590" t="s">
        <v>44</v>
      </c>
      <c r="H590" t="s">
        <v>57</v>
      </c>
      <c r="I590">
        <v>3</v>
      </c>
      <c r="J590" t="s">
        <v>36</v>
      </c>
      <c r="K590">
        <v>29</v>
      </c>
      <c r="L590" t="s">
        <v>165</v>
      </c>
      <c r="M590" t="s">
        <v>166</v>
      </c>
      <c r="N590" t="s">
        <v>167</v>
      </c>
      <c r="O590">
        <v>15</v>
      </c>
      <c r="P590">
        <v>360000</v>
      </c>
      <c r="Q590" t="s">
        <v>192</v>
      </c>
      <c r="R590" t="str">
        <f>IF(mtn_tbl[[#This Row],[Age]]&lt;=25,"18-25",IF(mtn_tbl[[#This Row],[Age]]&lt;=35,"26-35",IF(mtn_tbl[[#This Row],[Age]]&lt;=45,"36-45",IF(mtn_tbl[[#This Row],[Age]]&lt;=55,"46-55","56+"))))</f>
        <v>18-25</v>
      </c>
      <c r="S590">
        <v>180.78</v>
      </c>
      <c r="T59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90" t="s">
        <v>41</v>
      </c>
    </row>
    <row r="591" spans="1:21">
      <c r="A591" t="s">
        <v>943</v>
      </c>
      <c r="B591" t="s">
        <v>944</v>
      </c>
      <c r="C591" s="1" t="s">
        <v>552</v>
      </c>
      <c r="D591" t="str">
        <f>IF((LEFT(mtn_tbl[[#This Row],[Date of Purchase]],1)="1"),"January",IF((LEFT(mtn_tbl[[#This Row],[Date of Purchase]],1)="2"),"February","March"))</f>
        <v>February</v>
      </c>
      <c r="E591">
        <v>27</v>
      </c>
      <c r="F591" t="s">
        <v>261</v>
      </c>
      <c r="G591" t="s">
        <v>44</v>
      </c>
      <c r="H591" t="s">
        <v>25</v>
      </c>
      <c r="I591">
        <v>4</v>
      </c>
      <c r="J591" t="s">
        <v>70</v>
      </c>
      <c r="K591">
        <v>12</v>
      </c>
      <c r="L591" t="s">
        <v>119</v>
      </c>
      <c r="M591" t="s">
        <v>120</v>
      </c>
      <c r="N591" t="s">
        <v>121</v>
      </c>
      <c r="O591">
        <v>7</v>
      </c>
      <c r="P591">
        <v>101500</v>
      </c>
      <c r="Q591" t="s">
        <v>314</v>
      </c>
      <c r="R591" t="str">
        <f>IF(mtn_tbl[[#This Row],[Age]]&lt;=25,"18-25",IF(mtn_tbl[[#This Row],[Age]]&lt;=35,"26-35",IF(mtn_tbl[[#This Row],[Age]]&lt;=45,"36-45",IF(mtn_tbl[[#This Row],[Age]]&lt;=55,"46-55","56+"))))</f>
        <v>26-35</v>
      </c>
      <c r="S591">
        <v>118.27</v>
      </c>
      <c r="T5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91" t="s">
        <v>41</v>
      </c>
    </row>
    <row r="592" spans="1:21">
      <c r="A592" t="s">
        <v>943</v>
      </c>
      <c r="B592" t="s">
        <v>944</v>
      </c>
      <c r="C592" s="1" t="s">
        <v>552</v>
      </c>
      <c r="D592" t="str">
        <f>IF((LEFT(mtn_tbl[[#This Row],[Date of Purchase]],1)="1"),"January",IF((LEFT(mtn_tbl[[#This Row],[Date of Purchase]],1)="2"),"February","March"))</f>
        <v>February</v>
      </c>
      <c r="E592">
        <v>27</v>
      </c>
      <c r="F592" t="s">
        <v>261</v>
      </c>
      <c r="G592" t="s">
        <v>62</v>
      </c>
      <c r="H592" t="s">
        <v>25</v>
      </c>
      <c r="I592">
        <v>4</v>
      </c>
      <c r="J592" t="s">
        <v>70</v>
      </c>
      <c r="K592">
        <v>12</v>
      </c>
      <c r="L592" t="s">
        <v>115</v>
      </c>
      <c r="M592" t="s">
        <v>116</v>
      </c>
      <c r="N592" t="s">
        <v>117</v>
      </c>
      <c r="O592">
        <v>11</v>
      </c>
      <c r="P592">
        <v>60500</v>
      </c>
      <c r="Q592" t="s">
        <v>423</v>
      </c>
      <c r="R592" t="str">
        <f>IF(mtn_tbl[[#This Row],[Age]]&lt;=25,"18-25",IF(mtn_tbl[[#This Row],[Age]]&lt;=35,"26-35",IF(mtn_tbl[[#This Row],[Age]]&lt;=45,"36-45",IF(mtn_tbl[[#This Row],[Age]]&lt;=55,"46-55","56+"))))</f>
        <v>26-35</v>
      </c>
      <c r="S592">
        <v>18.489999999999998</v>
      </c>
      <c r="T5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2" t="s">
        <v>41</v>
      </c>
    </row>
    <row r="593" spans="1:22">
      <c r="A593" t="s">
        <v>945</v>
      </c>
      <c r="B593" t="s">
        <v>946</v>
      </c>
      <c r="C593" s="1" t="s">
        <v>552</v>
      </c>
      <c r="D593" t="str">
        <f>IF((LEFT(mtn_tbl[[#This Row],[Date of Purchase]],1)="1"),"January",IF((LEFT(mtn_tbl[[#This Row],[Date of Purchase]],1)="2"),"February","March"))</f>
        <v>February</v>
      </c>
      <c r="E593">
        <v>31</v>
      </c>
      <c r="F593" t="s">
        <v>281</v>
      </c>
      <c r="G593" t="s">
        <v>24</v>
      </c>
      <c r="H593" t="s">
        <v>25</v>
      </c>
      <c r="I593">
        <v>3</v>
      </c>
      <c r="J593" t="s">
        <v>36</v>
      </c>
      <c r="K593">
        <v>46</v>
      </c>
      <c r="L593" t="s">
        <v>27</v>
      </c>
      <c r="M593" t="s">
        <v>28</v>
      </c>
      <c r="N593" t="s">
        <v>29</v>
      </c>
      <c r="O593">
        <v>6</v>
      </c>
      <c r="P593">
        <v>210000</v>
      </c>
      <c r="Q593" t="s">
        <v>698</v>
      </c>
      <c r="R593" t="str">
        <f>IF(mtn_tbl[[#This Row],[Age]]&lt;=25,"18-25",IF(mtn_tbl[[#This Row],[Age]]&lt;=35,"26-35",IF(mtn_tbl[[#This Row],[Age]]&lt;=45,"36-45",IF(mtn_tbl[[#This Row],[Age]]&lt;=55,"46-55","56+"))))</f>
        <v>26-35</v>
      </c>
      <c r="S593">
        <v>9.26</v>
      </c>
      <c r="T59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3" t="s">
        <v>31</v>
      </c>
      <c r="V593" t="s">
        <v>275</v>
      </c>
    </row>
    <row r="594" spans="1:22">
      <c r="A594" t="s">
        <v>945</v>
      </c>
      <c r="B594" t="s">
        <v>946</v>
      </c>
      <c r="C594" s="1" t="s">
        <v>552</v>
      </c>
      <c r="D594" t="str">
        <f>IF((LEFT(mtn_tbl[[#This Row],[Date of Purchase]],1)="1"),"January",IF((LEFT(mtn_tbl[[#This Row],[Date of Purchase]],1)="2"),"February","March"))</f>
        <v>February</v>
      </c>
      <c r="E594">
        <v>31</v>
      </c>
      <c r="F594" t="s">
        <v>281</v>
      </c>
      <c r="G594" t="s">
        <v>62</v>
      </c>
      <c r="H594" t="s">
        <v>25</v>
      </c>
      <c r="I594">
        <v>3</v>
      </c>
      <c r="J594" t="s">
        <v>36</v>
      </c>
      <c r="K594">
        <v>46</v>
      </c>
      <c r="L594" t="s">
        <v>188</v>
      </c>
      <c r="M594" t="s">
        <v>189</v>
      </c>
      <c r="N594" t="s">
        <v>190</v>
      </c>
      <c r="O594">
        <v>5</v>
      </c>
      <c r="P594">
        <v>17500</v>
      </c>
      <c r="Q594" t="s">
        <v>372</v>
      </c>
      <c r="R594" t="str">
        <f>IF(mtn_tbl[[#This Row],[Age]]&lt;=25,"18-25",IF(mtn_tbl[[#This Row],[Age]]&lt;=35,"26-35",IF(mtn_tbl[[#This Row],[Age]]&lt;=45,"36-45",IF(mtn_tbl[[#This Row],[Age]]&lt;=55,"46-55","56+"))))</f>
        <v>26-35</v>
      </c>
      <c r="S594">
        <v>113.32</v>
      </c>
      <c r="T59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94" t="s">
        <v>31</v>
      </c>
      <c r="V594" t="s">
        <v>275</v>
      </c>
    </row>
    <row r="595" spans="1:22">
      <c r="A595" t="s">
        <v>947</v>
      </c>
      <c r="B595" t="s">
        <v>948</v>
      </c>
      <c r="C595" s="1" t="s">
        <v>552</v>
      </c>
      <c r="D595" t="str">
        <f>IF((LEFT(mtn_tbl[[#This Row],[Date of Purchase]],1)="1"),"January",IF((LEFT(mtn_tbl[[#This Row],[Date of Purchase]],1)="2"),"February","March"))</f>
        <v>February</v>
      </c>
      <c r="E595">
        <v>16</v>
      </c>
      <c r="F595" t="s">
        <v>234</v>
      </c>
      <c r="G595" t="s">
        <v>62</v>
      </c>
      <c r="H595" t="s">
        <v>57</v>
      </c>
      <c r="I595">
        <v>1</v>
      </c>
      <c r="J595" t="s">
        <v>164</v>
      </c>
      <c r="K595">
        <v>40</v>
      </c>
      <c r="L595" t="s">
        <v>72</v>
      </c>
      <c r="M595" t="s">
        <v>73</v>
      </c>
      <c r="N595" t="s">
        <v>74</v>
      </c>
      <c r="O595">
        <v>20</v>
      </c>
      <c r="P595">
        <v>18000</v>
      </c>
      <c r="Q595" t="s">
        <v>66</v>
      </c>
      <c r="R595" t="str">
        <f>IF(mtn_tbl[[#This Row],[Age]]&lt;=25,"18-25",IF(mtn_tbl[[#This Row],[Age]]&lt;=35,"26-35",IF(mtn_tbl[[#This Row],[Age]]&lt;=45,"36-45",IF(mtn_tbl[[#This Row],[Age]]&lt;=55,"46-55","56+"))))</f>
        <v>18-25</v>
      </c>
      <c r="S595">
        <v>133.57</v>
      </c>
      <c r="T59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95" t="s">
        <v>31</v>
      </c>
      <c r="V595" t="s">
        <v>79</v>
      </c>
    </row>
    <row r="596" spans="1:22">
      <c r="A596" t="s">
        <v>949</v>
      </c>
      <c r="B596" t="s">
        <v>950</v>
      </c>
      <c r="C596" s="1" t="s">
        <v>552</v>
      </c>
      <c r="D596" t="str">
        <f>IF((LEFT(mtn_tbl[[#This Row],[Date of Purchase]],1)="1"),"January",IF((LEFT(mtn_tbl[[#This Row],[Date of Purchase]],1)="2"),"February","March"))</f>
        <v>February</v>
      </c>
      <c r="E596">
        <v>58</v>
      </c>
      <c r="F596" t="s">
        <v>281</v>
      </c>
      <c r="G596" t="s">
        <v>24</v>
      </c>
      <c r="H596" t="s">
        <v>25</v>
      </c>
      <c r="I596">
        <v>2</v>
      </c>
      <c r="J596" t="s">
        <v>26</v>
      </c>
      <c r="K596">
        <v>7</v>
      </c>
      <c r="L596" t="s">
        <v>148</v>
      </c>
      <c r="M596" t="s">
        <v>149</v>
      </c>
      <c r="N596" t="s">
        <v>150</v>
      </c>
      <c r="O596">
        <v>10</v>
      </c>
      <c r="P596">
        <v>160000</v>
      </c>
      <c r="Q596" t="s">
        <v>751</v>
      </c>
      <c r="R596" t="str">
        <f>IF(mtn_tbl[[#This Row],[Age]]&lt;=25,"18-25",IF(mtn_tbl[[#This Row],[Age]]&lt;=35,"26-35",IF(mtn_tbl[[#This Row],[Age]]&lt;=45,"36-45",IF(mtn_tbl[[#This Row],[Age]]&lt;=55,"46-55","56+"))))</f>
        <v>56+</v>
      </c>
      <c r="S596">
        <v>19.079999999999998</v>
      </c>
      <c r="T5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6" t="s">
        <v>31</v>
      </c>
      <c r="V596" t="s">
        <v>290</v>
      </c>
    </row>
    <row r="597" spans="1:22">
      <c r="A597" t="s">
        <v>949</v>
      </c>
      <c r="B597" t="s">
        <v>950</v>
      </c>
      <c r="C597" s="1" t="s">
        <v>552</v>
      </c>
      <c r="D597" t="str">
        <f>IF((LEFT(mtn_tbl[[#This Row],[Date of Purchase]],1)="1"),"January",IF((LEFT(mtn_tbl[[#This Row],[Date of Purchase]],1)="2"),"February","March"))</f>
        <v>February</v>
      </c>
      <c r="E597">
        <v>58</v>
      </c>
      <c r="F597" t="s">
        <v>281</v>
      </c>
      <c r="G597" t="s">
        <v>62</v>
      </c>
      <c r="H597" t="s">
        <v>25</v>
      </c>
      <c r="I597">
        <v>2</v>
      </c>
      <c r="J597" t="s">
        <v>26</v>
      </c>
      <c r="K597">
        <v>7</v>
      </c>
      <c r="L597" t="s">
        <v>188</v>
      </c>
      <c r="M597" t="s">
        <v>189</v>
      </c>
      <c r="N597" t="s">
        <v>190</v>
      </c>
      <c r="O597">
        <v>13</v>
      </c>
      <c r="P597">
        <v>45500</v>
      </c>
      <c r="Q597" t="s">
        <v>576</v>
      </c>
      <c r="R597" t="str">
        <f>IF(mtn_tbl[[#This Row],[Age]]&lt;=25,"18-25",IF(mtn_tbl[[#This Row],[Age]]&lt;=35,"26-35",IF(mtn_tbl[[#This Row],[Age]]&lt;=45,"36-45",IF(mtn_tbl[[#This Row],[Age]]&lt;=55,"46-55","56+"))))</f>
        <v>56+</v>
      </c>
      <c r="S597">
        <v>74.03</v>
      </c>
      <c r="T59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97" t="s">
        <v>31</v>
      </c>
      <c r="V597" t="s">
        <v>290</v>
      </c>
    </row>
    <row r="598" spans="1:22">
      <c r="A598" t="s">
        <v>949</v>
      </c>
      <c r="B598" t="s">
        <v>950</v>
      </c>
      <c r="C598" s="1" t="s">
        <v>552</v>
      </c>
      <c r="D598" t="str">
        <f>IF((LEFT(mtn_tbl[[#This Row],[Date of Purchase]],1)="1"),"January",IF((LEFT(mtn_tbl[[#This Row],[Date of Purchase]],1)="2"),"February","March"))</f>
        <v>February</v>
      </c>
      <c r="E598">
        <v>58</v>
      </c>
      <c r="F598" t="s">
        <v>281</v>
      </c>
      <c r="G598" t="s">
        <v>84</v>
      </c>
      <c r="H598" t="s">
        <v>25</v>
      </c>
      <c r="I598">
        <v>2</v>
      </c>
      <c r="J598" t="s">
        <v>26</v>
      </c>
      <c r="K598">
        <v>7</v>
      </c>
      <c r="L598" t="s">
        <v>80</v>
      </c>
      <c r="M598" t="s">
        <v>81</v>
      </c>
      <c r="N598" t="s">
        <v>82</v>
      </c>
      <c r="O598">
        <v>18</v>
      </c>
      <c r="P598">
        <v>360000</v>
      </c>
      <c r="Q598" t="s">
        <v>192</v>
      </c>
      <c r="R598" t="str">
        <f>IF(mtn_tbl[[#This Row],[Age]]&lt;=25,"18-25",IF(mtn_tbl[[#This Row],[Age]]&lt;=35,"26-35",IF(mtn_tbl[[#This Row],[Age]]&lt;=45,"36-45",IF(mtn_tbl[[#This Row],[Age]]&lt;=55,"46-55","56+"))))</f>
        <v>56+</v>
      </c>
      <c r="S598">
        <v>151.81</v>
      </c>
      <c r="T59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98" t="s">
        <v>31</v>
      </c>
      <c r="V598" t="s">
        <v>290</v>
      </c>
    </row>
    <row r="599" spans="1:22">
      <c r="A599" t="s">
        <v>951</v>
      </c>
      <c r="B599" t="s">
        <v>952</v>
      </c>
      <c r="C599" s="1" t="s">
        <v>552</v>
      </c>
      <c r="D599" t="str">
        <f>IF((LEFT(mtn_tbl[[#This Row],[Date of Purchase]],1)="1"),"January",IF((LEFT(mtn_tbl[[#This Row],[Date of Purchase]],1)="2"),"February","March"))</f>
        <v>February</v>
      </c>
      <c r="E599">
        <v>61</v>
      </c>
      <c r="F599" t="s">
        <v>185</v>
      </c>
      <c r="G599" t="s">
        <v>24</v>
      </c>
      <c r="H599" t="s">
        <v>57</v>
      </c>
      <c r="I599">
        <v>4</v>
      </c>
      <c r="J599" t="s">
        <v>70</v>
      </c>
      <c r="K599">
        <v>34</v>
      </c>
      <c r="L599" t="s">
        <v>58</v>
      </c>
      <c r="M599" t="s">
        <v>59</v>
      </c>
      <c r="N599" t="s">
        <v>60</v>
      </c>
      <c r="O599">
        <v>1</v>
      </c>
      <c r="P599">
        <v>4500</v>
      </c>
      <c r="Q599" t="s">
        <v>270</v>
      </c>
      <c r="R599" t="str">
        <f>IF(mtn_tbl[[#This Row],[Age]]&lt;=25,"18-25",IF(mtn_tbl[[#This Row],[Age]]&lt;=35,"26-35",IF(mtn_tbl[[#This Row],[Age]]&lt;=45,"36-45",IF(mtn_tbl[[#This Row],[Age]]&lt;=55,"46-55","56+"))))</f>
        <v>56+</v>
      </c>
      <c r="S599">
        <v>0.82</v>
      </c>
      <c r="T59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9" t="s">
        <v>41</v>
      </c>
    </row>
    <row r="600" spans="1:22">
      <c r="A600" t="s">
        <v>951</v>
      </c>
      <c r="B600" t="s">
        <v>952</v>
      </c>
      <c r="C600" s="1" t="s">
        <v>552</v>
      </c>
      <c r="D600" t="str">
        <f>IF((LEFT(mtn_tbl[[#This Row],[Date of Purchase]],1)="1"),"January",IF((LEFT(mtn_tbl[[#This Row],[Date of Purchase]],1)="2"),"February","March"))</f>
        <v>February</v>
      </c>
      <c r="E600">
        <v>61</v>
      </c>
      <c r="F600" t="s">
        <v>185</v>
      </c>
      <c r="G600" t="s">
        <v>84</v>
      </c>
      <c r="H600" t="s">
        <v>57</v>
      </c>
      <c r="I600">
        <v>4</v>
      </c>
      <c r="J600" t="s">
        <v>70</v>
      </c>
      <c r="K600">
        <v>34</v>
      </c>
      <c r="L600" t="s">
        <v>145</v>
      </c>
      <c r="M600" t="s">
        <v>146</v>
      </c>
      <c r="N600" t="s">
        <v>147</v>
      </c>
      <c r="O600">
        <v>4</v>
      </c>
      <c r="P600">
        <v>600000</v>
      </c>
      <c r="Q600" t="s">
        <v>258</v>
      </c>
      <c r="R600" t="str">
        <f>IF(mtn_tbl[[#This Row],[Age]]&lt;=25,"18-25",IF(mtn_tbl[[#This Row],[Age]]&lt;=35,"26-35",IF(mtn_tbl[[#This Row],[Age]]&lt;=45,"36-45",IF(mtn_tbl[[#This Row],[Age]]&lt;=55,"46-55","56+"))))</f>
        <v>56+</v>
      </c>
      <c r="S600">
        <v>125.28</v>
      </c>
      <c r="T60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00" t="s">
        <v>41</v>
      </c>
    </row>
    <row r="601" spans="1:22">
      <c r="A601" t="s">
        <v>951</v>
      </c>
      <c r="B601" t="s">
        <v>952</v>
      </c>
      <c r="C601" s="1" t="s">
        <v>552</v>
      </c>
      <c r="D601" t="str">
        <f>IF((LEFT(mtn_tbl[[#This Row],[Date of Purchase]],1)="1"),"January",IF((LEFT(mtn_tbl[[#This Row],[Date of Purchase]],1)="2"),"February","March"))</f>
        <v>February</v>
      </c>
      <c r="E601">
        <v>61</v>
      </c>
      <c r="F601" t="s">
        <v>185</v>
      </c>
      <c r="G601" t="s">
        <v>62</v>
      </c>
      <c r="H601" t="s">
        <v>57</v>
      </c>
      <c r="I601">
        <v>4</v>
      </c>
      <c r="J601" t="s">
        <v>70</v>
      </c>
      <c r="K601">
        <v>34</v>
      </c>
      <c r="L601" t="s">
        <v>92</v>
      </c>
      <c r="M601" t="s">
        <v>93</v>
      </c>
      <c r="N601" t="s">
        <v>94</v>
      </c>
      <c r="O601">
        <v>14</v>
      </c>
      <c r="P601">
        <v>4900</v>
      </c>
      <c r="Q601" t="s">
        <v>820</v>
      </c>
      <c r="R601" t="str">
        <f>IF(mtn_tbl[[#This Row],[Age]]&lt;=25,"18-25",IF(mtn_tbl[[#This Row],[Age]]&lt;=35,"26-35",IF(mtn_tbl[[#This Row],[Age]]&lt;=45,"36-45",IF(mtn_tbl[[#This Row],[Age]]&lt;=55,"46-55","56+"))))</f>
        <v>56+</v>
      </c>
      <c r="S601">
        <v>160.01</v>
      </c>
      <c r="T6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01" t="s">
        <v>41</v>
      </c>
    </row>
    <row r="602" spans="1:22">
      <c r="A602" t="s">
        <v>953</v>
      </c>
      <c r="B602" t="s">
        <v>954</v>
      </c>
      <c r="C602" s="1" t="s">
        <v>552</v>
      </c>
      <c r="D602" t="str">
        <f>IF((LEFT(mtn_tbl[[#This Row],[Date of Purchase]],1)="1"),"January",IF((LEFT(mtn_tbl[[#This Row],[Date of Purchase]],1)="2"),"February","March"))</f>
        <v>February</v>
      </c>
      <c r="E602">
        <v>21</v>
      </c>
      <c r="F602" t="s">
        <v>634</v>
      </c>
      <c r="G602" t="s">
        <v>84</v>
      </c>
      <c r="H602" t="s">
        <v>57</v>
      </c>
      <c r="I602">
        <v>1</v>
      </c>
      <c r="J602" t="s">
        <v>164</v>
      </c>
      <c r="K602">
        <v>36</v>
      </c>
      <c r="L602" t="s">
        <v>165</v>
      </c>
      <c r="M602" t="s">
        <v>166</v>
      </c>
      <c r="N602" t="s">
        <v>167</v>
      </c>
      <c r="O602">
        <v>18</v>
      </c>
      <c r="P602">
        <v>432000</v>
      </c>
      <c r="Q602" t="s">
        <v>311</v>
      </c>
      <c r="R602" t="str">
        <f>IF(mtn_tbl[[#This Row],[Age]]&lt;=25,"18-25",IF(mtn_tbl[[#This Row],[Age]]&lt;=35,"26-35",IF(mtn_tbl[[#This Row],[Age]]&lt;=45,"36-45",IF(mtn_tbl[[#This Row],[Age]]&lt;=55,"46-55","56+"))))</f>
        <v>18-25</v>
      </c>
      <c r="S602">
        <v>60.41</v>
      </c>
      <c r="T6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02" t="s">
        <v>41</v>
      </c>
    </row>
    <row r="603" spans="1:22">
      <c r="A603" t="s">
        <v>953</v>
      </c>
      <c r="B603" t="s">
        <v>954</v>
      </c>
      <c r="C603" s="1" t="s">
        <v>552</v>
      </c>
      <c r="D603" t="str">
        <f>IF((LEFT(mtn_tbl[[#This Row],[Date of Purchase]],1)="1"),"January",IF((LEFT(mtn_tbl[[#This Row],[Date of Purchase]],1)="2"),"February","March"))</f>
        <v>February</v>
      </c>
      <c r="E603">
        <v>21</v>
      </c>
      <c r="F603" t="s">
        <v>634</v>
      </c>
      <c r="G603" t="s">
        <v>24</v>
      </c>
      <c r="H603" t="s">
        <v>57</v>
      </c>
      <c r="I603">
        <v>1</v>
      </c>
      <c r="J603" t="s">
        <v>164</v>
      </c>
      <c r="K603">
        <v>36</v>
      </c>
      <c r="L603" t="s">
        <v>37</v>
      </c>
      <c r="M603" t="s">
        <v>38</v>
      </c>
      <c r="N603" t="s">
        <v>39</v>
      </c>
      <c r="O603">
        <v>4</v>
      </c>
      <c r="P603">
        <v>36000</v>
      </c>
      <c r="Q603" t="s">
        <v>61</v>
      </c>
      <c r="R603" t="str">
        <f>IF(mtn_tbl[[#This Row],[Age]]&lt;=25,"18-25",IF(mtn_tbl[[#This Row],[Age]]&lt;=35,"26-35",IF(mtn_tbl[[#This Row],[Age]]&lt;=45,"36-45",IF(mtn_tbl[[#This Row],[Age]]&lt;=55,"46-55","56+"))))</f>
        <v>18-25</v>
      </c>
      <c r="S603">
        <v>153.52000000000001</v>
      </c>
      <c r="T60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03" t="s">
        <v>41</v>
      </c>
    </row>
    <row r="604" spans="1:22">
      <c r="A604" t="s">
        <v>953</v>
      </c>
      <c r="B604" t="s">
        <v>954</v>
      </c>
      <c r="C604" s="1" t="s">
        <v>552</v>
      </c>
      <c r="D604" t="str">
        <f>IF((LEFT(mtn_tbl[[#This Row],[Date of Purchase]],1)="1"),"January",IF((LEFT(mtn_tbl[[#This Row],[Date of Purchase]],1)="2"),"February","March"))</f>
        <v>February</v>
      </c>
      <c r="E604">
        <v>21</v>
      </c>
      <c r="F604" t="s">
        <v>634</v>
      </c>
      <c r="G604" t="s">
        <v>44</v>
      </c>
      <c r="H604" t="s">
        <v>57</v>
      </c>
      <c r="I604">
        <v>1</v>
      </c>
      <c r="J604" t="s">
        <v>164</v>
      </c>
      <c r="K604">
        <v>36</v>
      </c>
      <c r="L604" t="s">
        <v>45</v>
      </c>
      <c r="M604" t="s">
        <v>46</v>
      </c>
      <c r="N604" t="s">
        <v>47</v>
      </c>
      <c r="O604">
        <v>19</v>
      </c>
      <c r="P604">
        <v>570000</v>
      </c>
      <c r="Q604" t="s">
        <v>111</v>
      </c>
      <c r="R604" t="str">
        <f>IF(mtn_tbl[[#This Row],[Age]]&lt;=25,"18-25",IF(mtn_tbl[[#This Row],[Age]]&lt;=35,"26-35",IF(mtn_tbl[[#This Row],[Age]]&lt;=45,"36-45",IF(mtn_tbl[[#This Row],[Age]]&lt;=55,"46-55","56+"))))</f>
        <v>18-25</v>
      </c>
      <c r="S604">
        <v>68.599999999999994</v>
      </c>
      <c r="T60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04" t="s">
        <v>41</v>
      </c>
    </row>
    <row r="605" spans="1:22">
      <c r="A605" t="s">
        <v>955</v>
      </c>
      <c r="B605" t="s">
        <v>956</v>
      </c>
      <c r="C605" s="1" t="s">
        <v>552</v>
      </c>
      <c r="D605" t="str">
        <f>IF((LEFT(mtn_tbl[[#This Row],[Date of Purchase]],1)="1"),"January",IF((LEFT(mtn_tbl[[#This Row],[Date of Purchase]],1)="2"),"February","March"))</f>
        <v>February</v>
      </c>
      <c r="E605">
        <v>57</v>
      </c>
      <c r="F605" t="s">
        <v>135</v>
      </c>
      <c r="G605" t="s">
        <v>62</v>
      </c>
      <c r="H605" t="s">
        <v>25</v>
      </c>
      <c r="I605">
        <v>2</v>
      </c>
      <c r="J605" t="s">
        <v>26</v>
      </c>
      <c r="K605">
        <v>53</v>
      </c>
      <c r="L605" t="s">
        <v>235</v>
      </c>
      <c r="M605" t="s">
        <v>236</v>
      </c>
      <c r="N605" t="s">
        <v>237</v>
      </c>
      <c r="O605">
        <v>10</v>
      </c>
      <c r="P605">
        <v>65000</v>
      </c>
      <c r="Q605" t="s">
        <v>703</v>
      </c>
      <c r="R605" t="str">
        <f>IF(mtn_tbl[[#This Row],[Age]]&lt;=25,"18-25",IF(mtn_tbl[[#This Row],[Age]]&lt;=35,"26-35",IF(mtn_tbl[[#This Row],[Age]]&lt;=45,"36-45",IF(mtn_tbl[[#This Row],[Age]]&lt;=55,"46-55","56+"))))</f>
        <v>56+</v>
      </c>
      <c r="S605">
        <v>23.61</v>
      </c>
      <c r="T60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5" t="s">
        <v>41</v>
      </c>
    </row>
    <row r="606" spans="1:22">
      <c r="A606" t="s">
        <v>955</v>
      </c>
      <c r="B606" t="s">
        <v>956</v>
      </c>
      <c r="C606" s="1" t="s">
        <v>552</v>
      </c>
      <c r="D606" t="str">
        <f>IF((LEFT(mtn_tbl[[#This Row],[Date of Purchase]],1)="1"),"January",IF((LEFT(mtn_tbl[[#This Row],[Date of Purchase]],1)="2"),"February","March"))</f>
        <v>February</v>
      </c>
      <c r="E606">
        <v>57</v>
      </c>
      <c r="F606" t="s">
        <v>135</v>
      </c>
      <c r="G606" t="s">
        <v>84</v>
      </c>
      <c r="H606" t="s">
        <v>25</v>
      </c>
      <c r="I606">
        <v>2</v>
      </c>
      <c r="J606" t="s">
        <v>26</v>
      </c>
      <c r="K606">
        <v>53</v>
      </c>
      <c r="L606" t="s">
        <v>100</v>
      </c>
      <c r="M606" t="s">
        <v>38</v>
      </c>
      <c r="N606" t="s">
        <v>39</v>
      </c>
      <c r="O606">
        <v>20</v>
      </c>
      <c r="P606">
        <v>180000</v>
      </c>
      <c r="Q606" t="s">
        <v>83</v>
      </c>
      <c r="R606" t="str">
        <f>IF(mtn_tbl[[#This Row],[Age]]&lt;=25,"18-25",IF(mtn_tbl[[#This Row],[Age]]&lt;=35,"26-35",IF(mtn_tbl[[#This Row],[Age]]&lt;=45,"36-45",IF(mtn_tbl[[#This Row],[Age]]&lt;=55,"46-55","56+"))))</f>
        <v>56+</v>
      </c>
      <c r="S606">
        <v>137.57</v>
      </c>
      <c r="T6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06" t="s">
        <v>41</v>
      </c>
    </row>
    <row r="607" spans="1:22">
      <c r="A607" t="s">
        <v>957</v>
      </c>
      <c r="B607" t="s">
        <v>958</v>
      </c>
      <c r="C607" s="1" t="s">
        <v>552</v>
      </c>
      <c r="D607" t="str">
        <f>IF((LEFT(mtn_tbl[[#This Row],[Date of Purchase]],1)="1"),"January",IF((LEFT(mtn_tbl[[#This Row],[Date of Purchase]],1)="2"),"February","March"))</f>
        <v>February</v>
      </c>
      <c r="E607">
        <v>72</v>
      </c>
      <c r="F607" t="s">
        <v>35</v>
      </c>
      <c r="G607" t="s">
        <v>62</v>
      </c>
      <c r="H607" t="s">
        <v>25</v>
      </c>
      <c r="I607">
        <v>1</v>
      </c>
      <c r="J607" t="s">
        <v>164</v>
      </c>
      <c r="K607">
        <v>2</v>
      </c>
      <c r="L607" t="s">
        <v>341</v>
      </c>
      <c r="M607" t="s">
        <v>342</v>
      </c>
      <c r="N607" t="s">
        <v>343</v>
      </c>
      <c r="O607">
        <v>20</v>
      </c>
      <c r="P607">
        <v>150000</v>
      </c>
      <c r="Q607" t="s">
        <v>693</v>
      </c>
      <c r="R607" t="str">
        <f>IF(mtn_tbl[[#This Row],[Age]]&lt;=25,"18-25",IF(mtn_tbl[[#This Row],[Age]]&lt;=35,"26-35",IF(mtn_tbl[[#This Row],[Age]]&lt;=45,"36-45",IF(mtn_tbl[[#This Row],[Age]]&lt;=55,"46-55","56+"))))</f>
        <v>56+</v>
      </c>
      <c r="S607">
        <v>36.21</v>
      </c>
      <c r="T6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7" t="s">
        <v>31</v>
      </c>
      <c r="V607" t="s">
        <v>79</v>
      </c>
    </row>
    <row r="608" spans="1:22">
      <c r="A608" t="s">
        <v>959</v>
      </c>
      <c r="B608" t="s">
        <v>960</v>
      </c>
      <c r="C608" s="1" t="s">
        <v>552</v>
      </c>
      <c r="D608" t="str">
        <f>IF((LEFT(mtn_tbl[[#This Row],[Date of Purchase]],1)="1"),"January",IF((LEFT(mtn_tbl[[#This Row],[Date of Purchase]],1)="2"),"February","March"))</f>
        <v>February</v>
      </c>
      <c r="E608">
        <v>61</v>
      </c>
      <c r="F608" t="s">
        <v>91</v>
      </c>
      <c r="G608" t="s">
        <v>24</v>
      </c>
      <c r="H608" t="s">
        <v>57</v>
      </c>
      <c r="I608">
        <v>5</v>
      </c>
      <c r="J608" t="s">
        <v>52</v>
      </c>
      <c r="K608">
        <v>53</v>
      </c>
      <c r="L608" t="s">
        <v>27</v>
      </c>
      <c r="M608" t="s">
        <v>28</v>
      </c>
      <c r="N608" t="s">
        <v>29</v>
      </c>
      <c r="O608">
        <v>10</v>
      </c>
      <c r="P608">
        <v>350000</v>
      </c>
      <c r="Q608" t="s">
        <v>458</v>
      </c>
      <c r="R608" t="str">
        <f>IF(mtn_tbl[[#This Row],[Age]]&lt;=25,"18-25",IF(mtn_tbl[[#This Row],[Age]]&lt;=35,"26-35",IF(mtn_tbl[[#This Row],[Age]]&lt;=45,"36-45",IF(mtn_tbl[[#This Row],[Age]]&lt;=55,"46-55","56+"))))</f>
        <v>56+</v>
      </c>
      <c r="S608">
        <v>19.899999999999999</v>
      </c>
      <c r="T60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8" t="s">
        <v>31</v>
      </c>
      <c r="V608" t="s">
        <v>182</v>
      </c>
    </row>
    <row r="609" spans="1:22">
      <c r="A609" t="s">
        <v>959</v>
      </c>
      <c r="B609" t="s">
        <v>960</v>
      </c>
      <c r="C609" s="1" t="s">
        <v>552</v>
      </c>
      <c r="D609" t="str">
        <f>IF((LEFT(mtn_tbl[[#This Row],[Date of Purchase]],1)="1"),"January",IF((LEFT(mtn_tbl[[#This Row],[Date of Purchase]],1)="2"),"February","March"))</f>
        <v>February</v>
      </c>
      <c r="E609">
        <v>61</v>
      </c>
      <c r="F609" t="s">
        <v>91</v>
      </c>
      <c r="G609" t="s">
        <v>44</v>
      </c>
      <c r="H609" t="s">
        <v>57</v>
      </c>
      <c r="I609">
        <v>5</v>
      </c>
      <c r="J609" t="s">
        <v>52</v>
      </c>
      <c r="K609">
        <v>53</v>
      </c>
      <c r="L609" t="s">
        <v>119</v>
      </c>
      <c r="M609" t="s">
        <v>120</v>
      </c>
      <c r="N609" t="s">
        <v>121</v>
      </c>
      <c r="O609">
        <v>8</v>
      </c>
      <c r="P609">
        <v>116000</v>
      </c>
      <c r="Q609" t="s">
        <v>377</v>
      </c>
      <c r="R609" t="str">
        <f>IF(mtn_tbl[[#This Row],[Age]]&lt;=25,"18-25",IF(mtn_tbl[[#This Row],[Age]]&lt;=35,"26-35",IF(mtn_tbl[[#This Row],[Age]]&lt;=45,"36-45",IF(mtn_tbl[[#This Row],[Age]]&lt;=55,"46-55","56+"))))</f>
        <v>56+</v>
      </c>
      <c r="S609">
        <v>94.37</v>
      </c>
      <c r="T60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09" t="s">
        <v>31</v>
      </c>
      <c r="V609" t="s">
        <v>182</v>
      </c>
    </row>
    <row r="610" spans="1:22">
      <c r="A610" t="s">
        <v>961</v>
      </c>
      <c r="B610" t="s">
        <v>962</v>
      </c>
      <c r="C610" s="1" t="s">
        <v>552</v>
      </c>
      <c r="D610" t="str">
        <f>IF((LEFT(mtn_tbl[[#This Row],[Date of Purchase]],1)="1"),"January",IF((LEFT(mtn_tbl[[#This Row],[Date of Purchase]],1)="2"),"February","March"))</f>
        <v>February</v>
      </c>
      <c r="E610">
        <v>37</v>
      </c>
      <c r="F610" t="s">
        <v>302</v>
      </c>
      <c r="G610" t="s">
        <v>44</v>
      </c>
      <c r="H610" t="s">
        <v>57</v>
      </c>
      <c r="I610">
        <v>5</v>
      </c>
      <c r="J610" t="s">
        <v>52</v>
      </c>
      <c r="K610">
        <v>39</v>
      </c>
      <c r="L610" t="s">
        <v>45</v>
      </c>
      <c r="M610" t="s">
        <v>46</v>
      </c>
      <c r="N610" t="s">
        <v>47</v>
      </c>
      <c r="O610">
        <v>13</v>
      </c>
      <c r="P610">
        <v>390000</v>
      </c>
      <c r="Q610" t="s">
        <v>287</v>
      </c>
      <c r="R610" t="str">
        <f>IF(mtn_tbl[[#This Row],[Age]]&lt;=25,"18-25",IF(mtn_tbl[[#This Row],[Age]]&lt;=35,"26-35",IF(mtn_tbl[[#This Row],[Age]]&lt;=45,"36-45",IF(mtn_tbl[[#This Row],[Age]]&lt;=55,"46-55","56+"))))</f>
        <v>36-45</v>
      </c>
      <c r="S610">
        <v>106.78</v>
      </c>
      <c r="T6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0" t="s">
        <v>31</v>
      </c>
      <c r="V610" t="s">
        <v>182</v>
      </c>
    </row>
    <row r="611" spans="1:22">
      <c r="A611" t="s">
        <v>961</v>
      </c>
      <c r="B611" t="s">
        <v>962</v>
      </c>
      <c r="C611" s="1" t="s">
        <v>552</v>
      </c>
      <c r="D611" t="str">
        <f>IF((LEFT(mtn_tbl[[#This Row],[Date of Purchase]],1)="1"),"January",IF((LEFT(mtn_tbl[[#This Row],[Date of Purchase]],1)="2"),"February","March"))</f>
        <v>February</v>
      </c>
      <c r="E611">
        <v>37</v>
      </c>
      <c r="F611" t="s">
        <v>302</v>
      </c>
      <c r="G611" t="s">
        <v>24</v>
      </c>
      <c r="H611" t="s">
        <v>57</v>
      </c>
      <c r="I611">
        <v>5</v>
      </c>
      <c r="J611" t="s">
        <v>52</v>
      </c>
      <c r="K611">
        <v>39</v>
      </c>
      <c r="L611" t="s">
        <v>27</v>
      </c>
      <c r="M611" t="s">
        <v>28</v>
      </c>
      <c r="N611" t="s">
        <v>29</v>
      </c>
      <c r="O611">
        <v>8</v>
      </c>
      <c r="P611">
        <v>280000</v>
      </c>
      <c r="Q611" t="s">
        <v>110</v>
      </c>
      <c r="R611" t="str">
        <f>IF(mtn_tbl[[#This Row],[Age]]&lt;=25,"18-25",IF(mtn_tbl[[#This Row],[Age]]&lt;=35,"26-35",IF(mtn_tbl[[#This Row],[Age]]&lt;=45,"36-45",IF(mtn_tbl[[#This Row],[Age]]&lt;=55,"46-55","56+"))))</f>
        <v>36-45</v>
      </c>
      <c r="S611">
        <v>48.1</v>
      </c>
      <c r="T61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11" t="s">
        <v>31</v>
      </c>
      <c r="V611" t="s">
        <v>182</v>
      </c>
    </row>
    <row r="612" spans="1:22">
      <c r="A612" t="s">
        <v>961</v>
      </c>
      <c r="B612" t="s">
        <v>962</v>
      </c>
      <c r="C612" s="1" t="s">
        <v>552</v>
      </c>
      <c r="D612" t="str">
        <f>IF((LEFT(mtn_tbl[[#This Row],[Date of Purchase]],1)="1"),"January",IF((LEFT(mtn_tbl[[#This Row],[Date of Purchase]],1)="2"),"February","March"))</f>
        <v>February</v>
      </c>
      <c r="E612">
        <v>37</v>
      </c>
      <c r="F612" t="s">
        <v>302</v>
      </c>
      <c r="G612" t="s">
        <v>62</v>
      </c>
      <c r="H612" t="s">
        <v>57</v>
      </c>
      <c r="I612">
        <v>5</v>
      </c>
      <c r="J612" t="s">
        <v>52</v>
      </c>
      <c r="K612">
        <v>39</v>
      </c>
      <c r="L612" t="s">
        <v>235</v>
      </c>
      <c r="M612" t="s">
        <v>236</v>
      </c>
      <c r="N612" t="s">
        <v>237</v>
      </c>
      <c r="O612">
        <v>16</v>
      </c>
      <c r="P612">
        <v>104000</v>
      </c>
      <c r="Q612" t="s">
        <v>963</v>
      </c>
      <c r="R612" t="str">
        <f>IF(mtn_tbl[[#This Row],[Age]]&lt;=25,"18-25",IF(mtn_tbl[[#This Row],[Age]]&lt;=35,"26-35",IF(mtn_tbl[[#This Row],[Age]]&lt;=45,"36-45",IF(mtn_tbl[[#This Row],[Age]]&lt;=55,"46-55","56+"))))</f>
        <v>36-45</v>
      </c>
      <c r="S612">
        <v>32.22</v>
      </c>
      <c r="T6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12" t="s">
        <v>31</v>
      </c>
      <c r="V612" t="s">
        <v>182</v>
      </c>
    </row>
    <row r="613" spans="1:22">
      <c r="A613" t="s">
        <v>964</v>
      </c>
      <c r="B613" t="s">
        <v>965</v>
      </c>
      <c r="C613" s="1" t="s">
        <v>552</v>
      </c>
      <c r="D613" t="str">
        <f>IF((LEFT(mtn_tbl[[#This Row],[Date of Purchase]],1)="1"),"January",IF((LEFT(mtn_tbl[[#This Row],[Date of Purchase]],1)="2"),"February","March"))</f>
        <v>February</v>
      </c>
      <c r="E613">
        <v>24</v>
      </c>
      <c r="F613" t="s">
        <v>634</v>
      </c>
      <c r="G613" t="s">
        <v>24</v>
      </c>
      <c r="H613" t="s">
        <v>25</v>
      </c>
      <c r="I613">
        <v>4</v>
      </c>
      <c r="J613" t="s">
        <v>70</v>
      </c>
      <c r="K613">
        <v>53</v>
      </c>
      <c r="L613" t="s">
        <v>148</v>
      </c>
      <c r="M613" t="s">
        <v>149</v>
      </c>
      <c r="N613" t="s">
        <v>150</v>
      </c>
      <c r="O613">
        <v>19</v>
      </c>
      <c r="P613">
        <v>304000</v>
      </c>
      <c r="Q613" t="s">
        <v>212</v>
      </c>
      <c r="R613" t="str">
        <f>IF(mtn_tbl[[#This Row],[Age]]&lt;=25,"18-25",IF(mtn_tbl[[#This Row],[Age]]&lt;=35,"26-35",IF(mtn_tbl[[#This Row],[Age]]&lt;=45,"36-45",IF(mtn_tbl[[#This Row],[Age]]&lt;=55,"46-55","56+"))))</f>
        <v>18-25</v>
      </c>
      <c r="S613">
        <v>148</v>
      </c>
      <c r="T61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3" t="s">
        <v>41</v>
      </c>
    </row>
    <row r="614" spans="1:22">
      <c r="A614" t="s">
        <v>964</v>
      </c>
      <c r="B614" t="s">
        <v>965</v>
      </c>
      <c r="C614" s="1" t="s">
        <v>552</v>
      </c>
      <c r="D614" t="str">
        <f>IF((LEFT(mtn_tbl[[#This Row],[Date of Purchase]],1)="1"),"January",IF((LEFT(mtn_tbl[[#This Row],[Date of Purchase]],1)="2"),"February","March"))</f>
        <v>February</v>
      </c>
      <c r="E614">
        <v>24</v>
      </c>
      <c r="F614" t="s">
        <v>634</v>
      </c>
      <c r="G614" t="s">
        <v>44</v>
      </c>
      <c r="H614" t="s">
        <v>25</v>
      </c>
      <c r="I614">
        <v>4</v>
      </c>
      <c r="J614" t="s">
        <v>70</v>
      </c>
      <c r="K614">
        <v>53</v>
      </c>
      <c r="L614" t="s">
        <v>119</v>
      </c>
      <c r="M614" t="s">
        <v>120</v>
      </c>
      <c r="N614" t="s">
        <v>121</v>
      </c>
      <c r="O614">
        <v>20</v>
      </c>
      <c r="P614">
        <v>290000</v>
      </c>
      <c r="Q614" t="s">
        <v>388</v>
      </c>
      <c r="R614" t="str">
        <f>IF(mtn_tbl[[#This Row],[Age]]&lt;=25,"18-25",IF(mtn_tbl[[#This Row],[Age]]&lt;=35,"26-35",IF(mtn_tbl[[#This Row],[Age]]&lt;=45,"36-45",IF(mtn_tbl[[#This Row],[Age]]&lt;=55,"46-55","56+"))))</f>
        <v>18-25</v>
      </c>
      <c r="S614">
        <v>23.31</v>
      </c>
      <c r="T6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14" t="s">
        <v>41</v>
      </c>
    </row>
    <row r="615" spans="1:22">
      <c r="A615" t="s">
        <v>966</v>
      </c>
      <c r="B615" t="s">
        <v>967</v>
      </c>
      <c r="C615" s="1" t="s">
        <v>552</v>
      </c>
      <c r="D615" t="str">
        <f>IF((LEFT(mtn_tbl[[#This Row],[Date of Purchase]],1)="1"),"January",IF((LEFT(mtn_tbl[[#This Row],[Date of Purchase]],1)="2"),"February","March"))</f>
        <v>February</v>
      </c>
      <c r="E615">
        <v>64</v>
      </c>
      <c r="F615" t="s">
        <v>56</v>
      </c>
      <c r="G615" t="s">
        <v>62</v>
      </c>
      <c r="H615" t="s">
        <v>57</v>
      </c>
      <c r="I615">
        <v>2</v>
      </c>
      <c r="J615" t="s">
        <v>26</v>
      </c>
      <c r="K615">
        <v>28</v>
      </c>
      <c r="L615" t="s">
        <v>188</v>
      </c>
      <c r="M615" t="s">
        <v>189</v>
      </c>
      <c r="N615" t="s">
        <v>190</v>
      </c>
      <c r="O615">
        <v>5</v>
      </c>
      <c r="P615">
        <v>17500</v>
      </c>
      <c r="Q615" t="s">
        <v>372</v>
      </c>
      <c r="R615" t="str">
        <f>IF(mtn_tbl[[#This Row],[Age]]&lt;=25,"18-25",IF(mtn_tbl[[#This Row],[Age]]&lt;=35,"26-35",IF(mtn_tbl[[#This Row],[Age]]&lt;=45,"36-45",IF(mtn_tbl[[#This Row],[Age]]&lt;=55,"46-55","56+"))))</f>
        <v>56+</v>
      </c>
      <c r="S615">
        <v>168.07</v>
      </c>
      <c r="T6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15" t="s">
        <v>41</v>
      </c>
    </row>
    <row r="616" spans="1:22">
      <c r="A616" t="s">
        <v>968</v>
      </c>
      <c r="B616" t="s">
        <v>969</v>
      </c>
      <c r="C616" s="1" t="s">
        <v>552</v>
      </c>
      <c r="D616" t="str">
        <f>IF((LEFT(mtn_tbl[[#This Row],[Date of Purchase]],1)="1"),"January",IF((LEFT(mtn_tbl[[#This Row],[Date of Purchase]],1)="2"),"February","March"))</f>
        <v>February</v>
      </c>
      <c r="E616">
        <v>39</v>
      </c>
      <c r="F616" t="s">
        <v>144</v>
      </c>
      <c r="G616" t="s">
        <v>62</v>
      </c>
      <c r="H616" t="s">
        <v>57</v>
      </c>
      <c r="I616">
        <v>4</v>
      </c>
      <c r="J616" t="s">
        <v>70</v>
      </c>
      <c r="K616">
        <v>36</v>
      </c>
      <c r="L616" t="s">
        <v>72</v>
      </c>
      <c r="M616" t="s">
        <v>73</v>
      </c>
      <c r="N616" t="s">
        <v>74</v>
      </c>
      <c r="O616">
        <v>8</v>
      </c>
      <c r="P616">
        <v>7200</v>
      </c>
      <c r="Q616" t="s">
        <v>541</v>
      </c>
      <c r="R616" t="str">
        <f>IF(mtn_tbl[[#This Row],[Age]]&lt;=25,"18-25",IF(mtn_tbl[[#This Row],[Age]]&lt;=35,"26-35",IF(mtn_tbl[[#This Row],[Age]]&lt;=45,"36-45",IF(mtn_tbl[[#This Row],[Age]]&lt;=55,"46-55","56+"))))</f>
        <v>36-45</v>
      </c>
      <c r="S616">
        <v>115.8</v>
      </c>
      <c r="T6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6" t="s">
        <v>41</v>
      </c>
    </row>
    <row r="617" spans="1:22">
      <c r="A617" t="s">
        <v>970</v>
      </c>
      <c r="B617" t="s">
        <v>971</v>
      </c>
      <c r="C617" s="1" t="s">
        <v>552</v>
      </c>
      <c r="D617" t="str">
        <f>IF((LEFT(mtn_tbl[[#This Row],[Date of Purchase]],1)="1"),"January",IF((LEFT(mtn_tbl[[#This Row],[Date of Purchase]],1)="2"),"February","March"))</f>
        <v>February</v>
      </c>
      <c r="E617">
        <v>59</v>
      </c>
      <c r="F617" t="s">
        <v>281</v>
      </c>
      <c r="G617" t="s">
        <v>62</v>
      </c>
      <c r="H617" t="s">
        <v>25</v>
      </c>
      <c r="I617">
        <v>4</v>
      </c>
      <c r="J617" t="s">
        <v>70</v>
      </c>
      <c r="K617">
        <v>39</v>
      </c>
      <c r="L617" t="s">
        <v>115</v>
      </c>
      <c r="M617" t="s">
        <v>116</v>
      </c>
      <c r="N617" t="s">
        <v>117</v>
      </c>
      <c r="O617">
        <v>6</v>
      </c>
      <c r="P617">
        <v>33000</v>
      </c>
      <c r="Q617" t="s">
        <v>334</v>
      </c>
      <c r="R617" t="str">
        <f>IF(mtn_tbl[[#This Row],[Age]]&lt;=25,"18-25",IF(mtn_tbl[[#This Row],[Age]]&lt;=35,"26-35",IF(mtn_tbl[[#This Row],[Age]]&lt;=45,"36-45",IF(mtn_tbl[[#This Row],[Age]]&lt;=55,"46-55","56+"))))</f>
        <v>56+</v>
      </c>
      <c r="S617">
        <v>145.34</v>
      </c>
      <c r="T6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7" t="s">
        <v>41</v>
      </c>
    </row>
    <row r="618" spans="1:22">
      <c r="A618" t="s">
        <v>970</v>
      </c>
      <c r="B618" t="s">
        <v>971</v>
      </c>
      <c r="C618" s="1" t="s">
        <v>552</v>
      </c>
      <c r="D618" t="str">
        <f>IF((LEFT(mtn_tbl[[#This Row],[Date of Purchase]],1)="1"),"January",IF((LEFT(mtn_tbl[[#This Row],[Date of Purchase]],1)="2"),"February","March"))</f>
        <v>February</v>
      </c>
      <c r="E618">
        <v>59</v>
      </c>
      <c r="F618" t="s">
        <v>281</v>
      </c>
      <c r="G618" t="s">
        <v>44</v>
      </c>
      <c r="H618" t="s">
        <v>25</v>
      </c>
      <c r="I618">
        <v>4</v>
      </c>
      <c r="J618" t="s">
        <v>70</v>
      </c>
      <c r="K618">
        <v>39</v>
      </c>
      <c r="L618" t="s">
        <v>80</v>
      </c>
      <c r="M618" t="s">
        <v>81</v>
      </c>
      <c r="N618" t="s">
        <v>82</v>
      </c>
      <c r="O618">
        <v>12</v>
      </c>
      <c r="P618">
        <v>240000</v>
      </c>
      <c r="Q618" t="s">
        <v>126</v>
      </c>
      <c r="R618" t="str">
        <f>IF(mtn_tbl[[#This Row],[Age]]&lt;=25,"18-25",IF(mtn_tbl[[#This Row],[Age]]&lt;=35,"26-35",IF(mtn_tbl[[#This Row],[Age]]&lt;=45,"36-45",IF(mtn_tbl[[#This Row],[Age]]&lt;=55,"46-55","56+"))))</f>
        <v>56+</v>
      </c>
      <c r="S618">
        <v>115.76</v>
      </c>
      <c r="T61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8" t="s">
        <v>41</v>
      </c>
    </row>
    <row r="619" spans="1:22">
      <c r="A619" t="s">
        <v>972</v>
      </c>
      <c r="B619" t="s">
        <v>973</v>
      </c>
      <c r="C619" s="1" t="s">
        <v>552</v>
      </c>
      <c r="D619" t="str">
        <f>IF((LEFT(mtn_tbl[[#This Row],[Date of Purchase]],1)="1"),"January",IF((LEFT(mtn_tbl[[#This Row],[Date of Purchase]],1)="2"),"February","March"))</f>
        <v>February</v>
      </c>
      <c r="E619">
        <v>49</v>
      </c>
      <c r="F619" t="s">
        <v>285</v>
      </c>
      <c r="G619" t="s">
        <v>24</v>
      </c>
      <c r="H619" t="s">
        <v>25</v>
      </c>
      <c r="I619">
        <v>4</v>
      </c>
      <c r="J619" t="s">
        <v>70</v>
      </c>
      <c r="K619">
        <v>11</v>
      </c>
      <c r="L619" t="s">
        <v>27</v>
      </c>
      <c r="M619" t="s">
        <v>28</v>
      </c>
      <c r="N619" t="s">
        <v>29</v>
      </c>
      <c r="O619">
        <v>5</v>
      </c>
      <c r="P619">
        <v>175000</v>
      </c>
      <c r="Q619" t="s">
        <v>127</v>
      </c>
      <c r="R619" t="str">
        <f>IF(mtn_tbl[[#This Row],[Age]]&lt;=25,"18-25",IF(mtn_tbl[[#This Row],[Age]]&lt;=35,"26-35",IF(mtn_tbl[[#This Row],[Age]]&lt;=45,"36-45",IF(mtn_tbl[[#This Row],[Age]]&lt;=55,"46-55","56+"))))</f>
        <v>46-55</v>
      </c>
      <c r="S619">
        <v>95.18</v>
      </c>
      <c r="T61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19" t="s">
        <v>41</v>
      </c>
    </row>
    <row r="620" spans="1:22">
      <c r="A620" t="s">
        <v>972</v>
      </c>
      <c r="B620" t="s">
        <v>973</v>
      </c>
      <c r="C620" s="1" t="s">
        <v>552</v>
      </c>
      <c r="D620" t="str">
        <f>IF((LEFT(mtn_tbl[[#This Row],[Date of Purchase]],1)="1"),"January",IF((LEFT(mtn_tbl[[#This Row],[Date of Purchase]],1)="2"),"February","March"))</f>
        <v>February</v>
      </c>
      <c r="E620">
        <v>49</v>
      </c>
      <c r="F620" t="s">
        <v>285</v>
      </c>
      <c r="G620" t="s">
        <v>62</v>
      </c>
      <c r="H620" t="s">
        <v>25</v>
      </c>
      <c r="I620">
        <v>4</v>
      </c>
      <c r="J620" t="s">
        <v>70</v>
      </c>
      <c r="K620">
        <v>11</v>
      </c>
      <c r="L620" t="s">
        <v>235</v>
      </c>
      <c r="M620" t="s">
        <v>236</v>
      </c>
      <c r="N620" t="s">
        <v>237</v>
      </c>
      <c r="O620">
        <v>1</v>
      </c>
      <c r="P620">
        <v>6500</v>
      </c>
      <c r="Q620" t="s">
        <v>159</v>
      </c>
      <c r="R620" t="str">
        <f>IF(mtn_tbl[[#This Row],[Age]]&lt;=25,"18-25",IF(mtn_tbl[[#This Row],[Age]]&lt;=35,"26-35",IF(mtn_tbl[[#This Row],[Age]]&lt;=45,"36-45",IF(mtn_tbl[[#This Row],[Age]]&lt;=55,"46-55","56+"))))</f>
        <v>46-55</v>
      </c>
      <c r="S620">
        <v>174.12</v>
      </c>
      <c r="T6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20" t="s">
        <v>41</v>
      </c>
    </row>
    <row r="621" spans="1:22">
      <c r="A621" t="s">
        <v>974</v>
      </c>
      <c r="B621" t="s">
        <v>975</v>
      </c>
      <c r="C621" s="1" t="s">
        <v>552</v>
      </c>
      <c r="D621" t="str">
        <f>IF((LEFT(mtn_tbl[[#This Row],[Date of Purchase]],1)="1"),"January",IF((LEFT(mtn_tbl[[#This Row],[Date of Purchase]],1)="2"),"February","March"))</f>
        <v>February</v>
      </c>
      <c r="E621">
        <v>58</v>
      </c>
      <c r="F621" t="s">
        <v>56</v>
      </c>
      <c r="G621" t="s">
        <v>44</v>
      </c>
      <c r="H621" t="s">
        <v>25</v>
      </c>
      <c r="I621">
        <v>4</v>
      </c>
      <c r="J621" t="s">
        <v>70</v>
      </c>
      <c r="K621">
        <v>33</v>
      </c>
      <c r="L621" t="s">
        <v>100</v>
      </c>
      <c r="M621" t="s">
        <v>38</v>
      </c>
      <c r="N621" t="s">
        <v>39</v>
      </c>
      <c r="O621">
        <v>16</v>
      </c>
      <c r="P621">
        <v>144000</v>
      </c>
      <c r="Q621" t="s">
        <v>40</v>
      </c>
      <c r="R621" t="str">
        <f>IF(mtn_tbl[[#This Row],[Age]]&lt;=25,"18-25",IF(mtn_tbl[[#This Row],[Age]]&lt;=35,"26-35",IF(mtn_tbl[[#This Row],[Age]]&lt;=45,"36-45",IF(mtn_tbl[[#This Row],[Age]]&lt;=55,"46-55","56+"))))</f>
        <v>56+</v>
      </c>
      <c r="S621">
        <v>77.19</v>
      </c>
      <c r="T62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21" t="s">
        <v>41</v>
      </c>
    </row>
    <row r="622" spans="1:22">
      <c r="A622" t="s">
        <v>974</v>
      </c>
      <c r="B622" t="s">
        <v>975</v>
      </c>
      <c r="C622" s="1" t="s">
        <v>552</v>
      </c>
      <c r="D622" t="str">
        <f>IF((LEFT(mtn_tbl[[#This Row],[Date of Purchase]],1)="1"),"January",IF((LEFT(mtn_tbl[[#This Row],[Date of Purchase]],1)="2"),"February","March"))</f>
        <v>February</v>
      </c>
      <c r="E622">
        <v>58</v>
      </c>
      <c r="F622" t="s">
        <v>56</v>
      </c>
      <c r="G622" t="s">
        <v>84</v>
      </c>
      <c r="H622" t="s">
        <v>25</v>
      </c>
      <c r="I622">
        <v>4</v>
      </c>
      <c r="J622" t="s">
        <v>70</v>
      </c>
      <c r="K622">
        <v>33</v>
      </c>
      <c r="L622" t="s">
        <v>80</v>
      </c>
      <c r="M622" t="s">
        <v>81</v>
      </c>
      <c r="N622" t="s">
        <v>82</v>
      </c>
      <c r="O622">
        <v>12</v>
      </c>
      <c r="P622">
        <v>240000</v>
      </c>
      <c r="Q622" t="s">
        <v>126</v>
      </c>
      <c r="R622" t="str">
        <f>IF(mtn_tbl[[#This Row],[Age]]&lt;=25,"18-25",IF(mtn_tbl[[#This Row],[Age]]&lt;=35,"26-35",IF(mtn_tbl[[#This Row],[Age]]&lt;=45,"36-45",IF(mtn_tbl[[#This Row],[Age]]&lt;=55,"46-55","56+"))))</f>
        <v>56+</v>
      </c>
      <c r="S622">
        <v>113.67</v>
      </c>
      <c r="T62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2" t="s">
        <v>41</v>
      </c>
    </row>
    <row r="623" spans="1:22">
      <c r="A623" t="s">
        <v>974</v>
      </c>
      <c r="B623" t="s">
        <v>975</v>
      </c>
      <c r="C623" s="1" t="s">
        <v>552</v>
      </c>
      <c r="D623" t="str">
        <f>IF((LEFT(mtn_tbl[[#This Row],[Date of Purchase]],1)="1"),"January",IF((LEFT(mtn_tbl[[#This Row],[Date of Purchase]],1)="2"),"February","March"))</f>
        <v>February</v>
      </c>
      <c r="E623">
        <v>58</v>
      </c>
      <c r="F623" t="s">
        <v>56</v>
      </c>
      <c r="G623" t="s">
        <v>62</v>
      </c>
      <c r="H623" t="s">
        <v>25</v>
      </c>
      <c r="I623">
        <v>4</v>
      </c>
      <c r="J623" t="s">
        <v>70</v>
      </c>
      <c r="K623">
        <v>33</v>
      </c>
      <c r="L623" t="s">
        <v>188</v>
      </c>
      <c r="M623" t="s">
        <v>189</v>
      </c>
      <c r="N623" t="s">
        <v>190</v>
      </c>
      <c r="O623">
        <v>13</v>
      </c>
      <c r="P623">
        <v>45500</v>
      </c>
      <c r="Q623" t="s">
        <v>576</v>
      </c>
      <c r="R623" t="str">
        <f>IF(mtn_tbl[[#This Row],[Age]]&lt;=25,"18-25",IF(mtn_tbl[[#This Row],[Age]]&lt;=35,"26-35",IF(mtn_tbl[[#This Row],[Age]]&lt;=45,"36-45",IF(mtn_tbl[[#This Row],[Age]]&lt;=55,"46-55","56+"))))</f>
        <v>56+</v>
      </c>
      <c r="S623">
        <v>136.53</v>
      </c>
      <c r="T62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3" t="s">
        <v>41</v>
      </c>
    </row>
    <row r="624" spans="1:22">
      <c r="A624" t="s">
        <v>976</v>
      </c>
      <c r="B624" t="s">
        <v>977</v>
      </c>
      <c r="C624" s="1" t="s">
        <v>552</v>
      </c>
      <c r="D624" t="str">
        <f>IF((LEFT(mtn_tbl[[#This Row],[Date of Purchase]],1)="1"),"January",IF((LEFT(mtn_tbl[[#This Row],[Date of Purchase]],1)="2"),"February","March"))</f>
        <v>February</v>
      </c>
      <c r="E624">
        <v>27</v>
      </c>
      <c r="F624" t="s">
        <v>51</v>
      </c>
      <c r="G624" t="s">
        <v>44</v>
      </c>
      <c r="H624" t="s">
        <v>57</v>
      </c>
      <c r="I624">
        <v>3</v>
      </c>
      <c r="J624" t="s">
        <v>36</v>
      </c>
      <c r="K624">
        <v>6</v>
      </c>
      <c r="L624" t="s">
        <v>119</v>
      </c>
      <c r="M624" t="s">
        <v>120</v>
      </c>
      <c r="N624" t="s">
        <v>121</v>
      </c>
      <c r="O624">
        <v>10</v>
      </c>
      <c r="P624">
        <v>145000</v>
      </c>
      <c r="Q624" t="s">
        <v>482</v>
      </c>
      <c r="R624" t="str">
        <f>IF(mtn_tbl[[#This Row],[Age]]&lt;=25,"18-25",IF(mtn_tbl[[#This Row],[Age]]&lt;=35,"26-35",IF(mtn_tbl[[#This Row],[Age]]&lt;=45,"36-45",IF(mtn_tbl[[#This Row],[Age]]&lt;=55,"46-55","56+"))))</f>
        <v>26-35</v>
      </c>
      <c r="S624">
        <v>132.32</v>
      </c>
      <c r="T62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4" t="s">
        <v>41</v>
      </c>
    </row>
    <row r="625" spans="1:22">
      <c r="A625" t="s">
        <v>978</v>
      </c>
      <c r="B625" t="s">
        <v>979</v>
      </c>
      <c r="C625" s="1" t="s">
        <v>552</v>
      </c>
      <c r="D625" t="str">
        <f>IF((LEFT(mtn_tbl[[#This Row],[Date of Purchase]],1)="1"),"January",IF((LEFT(mtn_tbl[[#This Row],[Date of Purchase]],1)="2"),"February","March"))</f>
        <v>February</v>
      </c>
      <c r="E625">
        <v>29</v>
      </c>
      <c r="F625" t="s">
        <v>195</v>
      </c>
      <c r="G625" t="s">
        <v>24</v>
      </c>
      <c r="H625" t="s">
        <v>57</v>
      </c>
      <c r="I625">
        <v>2</v>
      </c>
      <c r="J625" t="s">
        <v>26</v>
      </c>
      <c r="K625">
        <v>6</v>
      </c>
      <c r="L625" t="s">
        <v>27</v>
      </c>
      <c r="M625" t="s">
        <v>28</v>
      </c>
      <c r="N625" t="s">
        <v>29</v>
      </c>
      <c r="O625">
        <v>18</v>
      </c>
      <c r="P625">
        <v>630000</v>
      </c>
      <c r="Q625" t="s">
        <v>413</v>
      </c>
      <c r="R625" t="str">
        <f>IF(mtn_tbl[[#This Row],[Age]]&lt;=25,"18-25",IF(mtn_tbl[[#This Row],[Age]]&lt;=35,"26-35",IF(mtn_tbl[[#This Row],[Age]]&lt;=45,"36-45",IF(mtn_tbl[[#This Row],[Age]]&lt;=55,"46-55","56+"))))</f>
        <v>26-35</v>
      </c>
      <c r="S625">
        <v>78.06</v>
      </c>
      <c r="T62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25" t="s">
        <v>31</v>
      </c>
      <c r="V625" t="s">
        <v>244</v>
      </c>
    </row>
    <row r="626" spans="1:22">
      <c r="A626" t="s">
        <v>980</v>
      </c>
      <c r="B626" t="s">
        <v>981</v>
      </c>
      <c r="C626" s="1" t="s">
        <v>552</v>
      </c>
      <c r="D626" t="str">
        <f>IF((LEFT(mtn_tbl[[#This Row],[Date of Purchase]],1)="1"),"January",IF((LEFT(mtn_tbl[[#This Row],[Date of Purchase]],1)="2"),"February","March"))</f>
        <v>February</v>
      </c>
      <c r="E626">
        <v>29</v>
      </c>
      <c r="F626" t="s">
        <v>285</v>
      </c>
      <c r="G626" t="s">
        <v>84</v>
      </c>
      <c r="H626" t="s">
        <v>57</v>
      </c>
      <c r="I626">
        <v>1</v>
      </c>
      <c r="J626" t="s">
        <v>164</v>
      </c>
      <c r="K626">
        <v>39</v>
      </c>
      <c r="L626" t="s">
        <v>171</v>
      </c>
      <c r="M626" t="s">
        <v>172</v>
      </c>
      <c r="N626" t="s">
        <v>173</v>
      </c>
      <c r="O626">
        <v>19</v>
      </c>
      <c r="P626">
        <v>1425000</v>
      </c>
      <c r="Q626" t="s">
        <v>982</v>
      </c>
      <c r="R626" t="str">
        <f>IF(mtn_tbl[[#This Row],[Age]]&lt;=25,"18-25",IF(mtn_tbl[[#This Row],[Age]]&lt;=35,"26-35",IF(mtn_tbl[[#This Row],[Age]]&lt;=45,"36-45",IF(mtn_tbl[[#This Row],[Age]]&lt;=55,"46-55","56+"))))</f>
        <v>26-35</v>
      </c>
      <c r="S626">
        <v>65.180000000000007</v>
      </c>
      <c r="T62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26" t="s">
        <v>41</v>
      </c>
    </row>
    <row r="627" spans="1:22">
      <c r="A627" t="s">
        <v>980</v>
      </c>
      <c r="B627" t="s">
        <v>981</v>
      </c>
      <c r="C627" s="1" t="s">
        <v>552</v>
      </c>
      <c r="D627" t="str">
        <f>IF((LEFT(mtn_tbl[[#This Row],[Date of Purchase]],1)="1"),"January",IF((LEFT(mtn_tbl[[#This Row],[Date of Purchase]],1)="2"),"February","March"))</f>
        <v>February</v>
      </c>
      <c r="E627">
        <v>29</v>
      </c>
      <c r="F627" t="s">
        <v>285</v>
      </c>
      <c r="G627" t="s">
        <v>62</v>
      </c>
      <c r="H627" t="s">
        <v>57</v>
      </c>
      <c r="I627">
        <v>1</v>
      </c>
      <c r="J627" t="s">
        <v>164</v>
      </c>
      <c r="K627">
        <v>39</v>
      </c>
      <c r="L627" t="s">
        <v>235</v>
      </c>
      <c r="M627" t="s">
        <v>236</v>
      </c>
      <c r="N627" t="s">
        <v>237</v>
      </c>
      <c r="O627">
        <v>7</v>
      </c>
      <c r="P627">
        <v>45500</v>
      </c>
      <c r="Q627" t="s">
        <v>576</v>
      </c>
      <c r="R627" t="str">
        <f>IF(mtn_tbl[[#This Row],[Age]]&lt;=25,"18-25",IF(mtn_tbl[[#This Row],[Age]]&lt;=35,"26-35",IF(mtn_tbl[[#This Row],[Age]]&lt;=45,"36-45",IF(mtn_tbl[[#This Row],[Age]]&lt;=55,"46-55","56+"))))</f>
        <v>26-35</v>
      </c>
      <c r="S627">
        <v>27.9</v>
      </c>
      <c r="T62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27" t="s">
        <v>41</v>
      </c>
    </row>
    <row r="628" spans="1:22">
      <c r="A628" t="s">
        <v>983</v>
      </c>
      <c r="B628" t="s">
        <v>984</v>
      </c>
      <c r="C628" s="1" t="s">
        <v>552</v>
      </c>
      <c r="D628" t="str">
        <f>IF((LEFT(mtn_tbl[[#This Row],[Date of Purchase]],1)="1"),"January",IF((LEFT(mtn_tbl[[#This Row],[Date of Purchase]],1)="2"),"February","March"))</f>
        <v>February</v>
      </c>
      <c r="E628">
        <v>33</v>
      </c>
      <c r="F628" t="s">
        <v>446</v>
      </c>
      <c r="G628" t="s">
        <v>44</v>
      </c>
      <c r="H628" t="s">
        <v>57</v>
      </c>
      <c r="I628">
        <v>1</v>
      </c>
      <c r="J628" t="s">
        <v>164</v>
      </c>
      <c r="K628">
        <v>50</v>
      </c>
      <c r="L628" t="s">
        <v>100</v>
      </c>
      <c r="M628" t="s">
        <v>38</v>
      </c>
      <c r="N628" t="s">
        <v>39</v>
      </c>
      <c r="O628">
        <v>3</v>
      </c>
      <c r="P628">
        <v>27000</v>
      </c>
      <c r="Q628" t="s">
        <v>257</v>
      </c>
      <c r="R628" t="str">
        <f>IF(mtn_tbl[[#This Row],[Age]]&lt;=25,"18-25",IF(mtn_tbl[[#This Row],[Age]]&lt;=35,"26-35",IF(mtn_tbl[[#This Row],[Age]]&lt;=45,"36-45",IF(mtn_tbl[[#This Row],[Age]]&lt;=55,"46-55","56+"))))</f>
        <v>26-35</v>
      </c>
      <c r="S628">
        <v>36.29</v>
      </c>
      <c r="T62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28" t="s">
        <v>41</v>
      </c>
    </row>
    <row r="629" spans="1:22">
      <c r="A629" t="s">
        <v>985</v>
      </c>
      <c r="B629" t="s">
        <v>986</v>
      </c>
      <c r="C629" s="1" t="s">
        <v>552</v>
      </c>
      <c r="D629" t="str">
        <f>IF((LEFT(mtn_tbl[[#This Row],[Date of Purchase]],1)="1"),"January",IF((LEFT(mtn_tbl[[#This Row],[Date of Purchase]],1)="2"),"February","March"))</f>
        <v>February</v>
      </c>
      <c r="E629">
        <v>69</v>
      </c>
      <c r="F629" t="s">
        <v>331</v>
      </c>
      <c r="G629" t="s">
        <v>24</v>
      </c>
      <c r="H629" t="s">
        <v>25</v>
      </c>
      <c r="I629">
        <v>3</v>
      </c>
      <c r="J629" t="s">
        <v>36</v>
      </c>
      <c r="K629">
        <v>14</v>
      </c>
      <c r="L629" t="s">
        <v>148</v>
      </c>
      <c r="M629" t="s">
        <v>149</v>
      </c>
      <c r="N629" t="s">
        <v>150</v>
      </c>
      <c r="O629">
        <v>16</v>
      </c>
      <c r="P629">
        <v>256000</v>
      </c>
      <c r="Q629" t="s">
        <v>656</v>
      </c>
      <c r="R629" t="str">
        <f>IF(mtn_tbl[[#This Row],[Age]]&lt;=25,"18-25",IF(mtn_tbl[[#This Row],[Age]]&lt;=35,"26-35",IF(mtn_tbl[[#This Row],[Age]]&lt;=45,"36-45",IF(mtn_tbl[[#This Row],[Age]]&lt;=55,"46-55","56+"))))</f>
        <v>56+</v>
      </c>
      <c r="S629">
        <v>119.46</v>
      </c>
      <c r="T6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9" t="s">
        <v>41</v>
      </c>
    </row>
    <row r="630" spans="1:22">
      <c r="A630" t="s">
        <v>985</v>
      </c>
      <c r="B630" t="s">
        <v>986</v>
      </c>
      <c r="C630" s="1" t="s">
        <v>552</v>
      </c>
      <c r="D630" t="str">
        <f>IF((LEFT(mtn_tbl[[#This Row],[Date of Purchase]],1)="1"),"January",IF((LEFT(mtn_tbl[[#This Row],[Date of Purchase]],1)="2"),"February","March"))</f>
        <v>February</v>
      </c>
      <c r="E630">
        <v>69</v>
      </c>
      <c r="F630" t="s">
        <v>331</v>
      </c>
      <c r="G630" t="s">
        <v>44</v>
      </c>
      <c r="H630" t="s">
        <v>25</v>
      </c>
      <c r="I630">
        <v>3</v>
      </c>
      <c r="J630" t="s">
        <v>36</v>
      </c>
      <c r="K630">
        <v>14</v>
      </c>
      <c r="L630" t="s">
        <v>165</v>
      </c>
      <c r="M630" t="s">
        <v>166</v>
      </c>
      <c r="N630" t="s">
        <v>167</v>
      </c>
      <c r="O630">
        <v>10</v>
      </c>
      <c r="P630">
        <v>240000</v>
      </c>
      <c r="Q630" t="s">
        <v>126</v>
      </c>
      <c r="R630" t="str">
        <f>IF(mtn_tbl[[#This Row],[Age]]&lt;=25,"18-25",IF(mtn_tbl[[#This Row],[Age]]&lt;=35,"26-35",IF(mtn_tbl[[#This Row],[Age]]&lt;=45,"36-45",IF(mtn_tbl[[#This Row],[Age]]&lt;=55,"46-55","56+"))))</f>
        <v>56+</v>
      </c>
      <c r="S630">
        <v>190.08</v>
      </c>
      <c r="T63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30" t="s">
        <v>41</v>
      </c>
    </row>
    <row r="631" spans="1:22">
      <c r="A631" t="s">
        <v>987</v>
      </c>
      <c r="B631" t="s">
        <v>988</v>
      </c>
      <c r="C631" s="1" t="s">
        <v>552</v>
      </c>
      <c r="D631" t="str">
        <f>IF((LEFT(mtn_tbl[[#This Row],[Date of Purchase]],1)="1"),"January",IF((LEFT(mtn_tbl[[#This Row],[Date of Purchase]],1)="2"),"February","March"))</f>
        <v>February</v>
      </c>
      <c r="E631">
        <v>30</v>
      </c>
      <c r="F631" t="s">
        <v>78</v>
      </c>
      <c r="G631" t="s">
        <v>24</v>
      </c>
      <c r="H631" t="s">
        <v>25</v>
      </c>
      <c r="I631">
        <v>5</v>
      </c>
      <c r="J631" t="s">
        <v>52</v>
      </c>
      <c r="K631">
        <v>47</v>
      </c>
      <c r="L631" t="s">
        <v>37</v>
      </c>
      <c r="M631" t="s">
        <v>38</v>
      </c>
      <c r="N631" t="s">
        <v>39</v>
      </c>
      <c r="O631">
        <v>4</v>
      </c>
      <c r="P631">
        <v>36000</v>
      </c>
      <c r="Q631" t="s">
        <v>61</v>
      </c>
      <c r="R631" t="str">
        <f>IF(mtn_tbl[[#This Row],[Age]]&lt;=25,"18-25",IF(mtn_tbl[[#This Row],[Age]]&lt;=35,"26-35",IF(mtn_tbl[[#This Row],[Age]]&lt;=45,"36-45",IF(mtn_tbl[[#This Row],[Age]]&lt;=55,"46-55","56+"))))</f>
        <v>26-35</v>
      </c>
      <c r="S631">
        <v>46.4</v>
      </c>
      <c r="T6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1" t="s">
        <v>41</v>
      </c>
    </row>
    <row r="632" spans="1:22">
      <c r="A632" t="s">
        <v>987</v>
      </c>
      <c r="B632" t="s">
        <v>988</v>
      </c>
      <c r="C632" s="1" t="s">
        <v>552</v>
      </c>
      <c r="D632" t="str">
        <f>IF((LEFT(mtn_tbl[[#This Row],[Date of Purchase]],1)="1"),"January",IF((LEFT(mtn_tbl[[#This Row],[Date of Purchase]],1)="2"),"February","March"))</f>
        <v>February</v>
      </c>
      <c r="E632">
        <v>30</v>
      </c>
      <c r="F632" t="s">
        <v>78</v>
      </c>
      <c r="G632" t="s">
        <v>84</v>
      </c>
      <c r="H632" t="s">
        <v>25</v>
      </c>
      <c r="I632">
        <v>5</v>
      </c>
      <c r="J632" t="s">
        <v>52</v>
      </c>
      <c r="K632">
        <v>47</v>
      </c>
      <c r="L632" t="s">
        <v>85</v>
      </c>
      <c r="M632" t="s">
        <v>86</v>
      </c>
      <c r="N632" t="s">
        <v>87</v>
      </c>
      <c r="O632">
        <v>8</v>
      </c>
      <c r="P632">
        <v>200000</v>
      </c>
      <c r="Q632" t="s">
        <v>96</v>
      </c>
      <c r="R632" t="str">
        <f>IF(mtn_tbl[[#This Row],[Age]]&lt;=25,"18-25",IF(mtn_tbl[[#This Row],[Age]]&lt;=35,"26-35",IF(mtn_tbl[[#This Row],[Age]]&lt;=45,"36-45",IF(mtn_tbl[[#This Row],[Age]]&lt;=55,"46-55","56+"))))</f>
        <v>26-35</v>
      </c>
      <c r="S632">
        <v>45.94</v>
      </c>
      <c r="T6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2" t="s">
        <v>41</v>
      </c>
    </row>
    <row r="633" spans="1:22">
      <c r="A633" t="s">
        <v>989</v>
      </c>
      <c r="B633" t="s">
        <v>990</v>
      </c>
      <c r="C633" s="1" t="s">
        <v>552</v>
      </c>
      <c r="D633" t="str">
        <f>IF((LEFT(mtn_tbl[[#This Row],[Date of Purchase]],1)="1"),"January",IF((LEFT(mtn_tbl[[#This Row],[Date of Purchase]],1)="2"),"February","March"))</f>
        <v>February</v>
      </c>
      <c r="E633">
        <v>41</v>
      </c>
      <c r="F633" t="s">
        <v>376</v>
      </c>
      <c r="G633" t="s">
        <v>24</v>
      </c>
      <c r="H633" t="s">
        <v>25</v>
      </c>
      <c r="I633">
        <v>5</v>
      </c>
      <c r="J633" t="s">
        <v>52</v>
      </c>
      <c r="K633">
        <v>5</v>
      </c>
      <c r="L633" t="s">
        <v>27</v>
      </c>
      <c r="M633" t="s">
        <v>28</v>
      </c>
      <c r="N633" t="s">
        <v>29</v>
      </c>
      <c r="O633">
        <v>12</v>
      </c>
      <c r="P633">
        <v>420000</v>
      </c>
      <c r="Q633" t="s">
        <v>360</v>
      </c>
      <c r="R633" t="str">
        <f>IF(mtn_tbl[[#This Row],[Age]]&lt;=25,"18-25",IF(mtn_tbl[[#This Row],[Age]]&lt;=35,"26-35",IF(mtn_tbl[[#This Row],[Age]]&lt;=45,"36-45",IF(mtn_tbl[[#This Row],[Age]]&lt;=55,"46-55","56+"))))</f>
        <v>36-45</v>
      </c>
      <c r="S633">
        <v>36.020000000000003</v>
      </c>
      <c r="T63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3" t="s">
        <v>41</v>
      </c>
    </row>
    <row r="634" spans="1:22">
      <c r="A634" t="s">
        <v>989</v>
      </c>
      <c r="B634" t="s">
        <v>990</v>
      </c>
      <c r="C634" s="1" t="s">
        <v>552</v>
      </c>
      <c r="D634" t="str">
        <f>IF((LEFT(mtn_tbl[[#This Row],[Date of Purchase]],1)="1"),"January",IF((LEFT(mtn_tbl[[#This Row],[Date of Purchase]],1)="2"),"February","March"))</f>
        <v>February</v>
      </c>
      <c r="E634">
        <v>41</v>
      </c>
      <c r="F634" t="s">
        <v>376</v>
      </c>
      <c r="G634" t="s">
        <v>44</v>
      </c>
      <c r="H634" t="s">
        <v>25</v>
      </c>
      <c r="I634">
        <v>5</v>
      </c>
      <c r="J634" t="s">
        <v>52</v>
      </c>
      <c r="K634">
        <v>5</v>
      </c>
      <c r="L634" t="s">
        <v>80</v>
      </c>
      <c r="M634" t="s">
        <v>81</v>
      </c>
      <c r="N634" t="s">
        <v>82</v>
      </c>
      <c r="O634">
        <v>7</v>
      </c>
      <c r="P634">
        <v>140000</v>
      </c>
      <c r="Q634" t="s">
        <v>991</v>
      </c>
      <c r="R634" t="str">
        <f>IF(mtn_tbl[[#This Row],[Age]]&lt;=25,"18-25",IF(mtn_tbl[[#This Row],[Age]]&lt;=35,"26-35",IF(mtn_tbl[[#This Row],[Age]]&lt;=45,"36-45",IF(mtn_tbl[[#This Row],[Age]]&lt;=55,"46-55","56+"))))</f>
        <v>36-45</v>
      </c>
      <c r="S634">
        <v>91.82</v>
      </c>
      <c r="T6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34" t="s">
        <v>41</v>
      </c>
    </row>
    <row r="635" spans="1:22">
      <c r="A635" t="s">
        <v>992</v>
      </c>
      <c r="B635" t="s">
        <v>993</v>
      </c>
      <c r="C635" s="1" t="s">
        <v>552</v>
      </c>
      <c r="D635" t="str">
        <f>IF((LEFT(mtn_tbl[[#This Row],[Date of Purchase]],1)="1"),"January",IF((LEFT(mtn_tbl[[#This Row],[Date of Purchase]],1)="2"),"February","March"))</f>
        <v>February</v>
      </c>
      <c r="E635">
        <v>53</v>
      </c>
      <c r="F635" t="s">
        <v>268</v>
      </c>
      <c r="G635" t="s">
        <v>62</v>
      </c>
      <c r="H635" t="s">
        <v>25</v>
      </c>
      <c r="I635">
        <v>1</v>
      </c>
      <c r="J635" t="s">
        <v>164</v>
      </c>
      <c r="K635">
        <v>37</v>
      </c>
      <c r="L635" t="s">
        <v>115</v>
      </c>
      <c r="M635" t="s">
        <v>116</v>
      </c>
      <c r="N635" t="s">
        <v>117</v>
      </c>
      <c r="O635">
        <v>14</v>
      </c>
      <c r="P635">
        <v>77000</v>
      </c>
      <c r="Q635" t="s">
        <v>847</v>
      </c>
      <c r="R635" t="str">
        <f>IF(mtn_tbl[[#This Row],[Age]]&lt;=25,"18-25",IF(mtn_tbl[[#This Row],[Age]]&lt;=35,"26-35",IF(mtn_tbl[[#This Row],[Age]]&lt;=45,"36-45",IF(mtn_tbl[[#This Row],[Age]]&lt;=55,"46-55","56+"))))</f>
        <v>46-55</v>
      </c>
      <c r="S635">
        <v>56.19</v>
      </c>
      <c r="T63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35" t="s">
        <v>41</v>
      </c>
    </row>
    <row r="636" spans="1:22">
      <c r="A636" t="s">
        <v>992</v>
      </c>
      <c r="B636" t="s">
        <v>993</v>
      </c>
      <c r="C636" s="1" t="s">
        <v>552</v>
      </c>
      <c r="D636" t="str">
        <f>IF((LEFT(mtn_tbl[[#This Row],[Date of Purchase]],1)="1"),"January",IF((LEFT(mtn_tbl[[#This Row],[Date of Purchase]],1)="2"),"February","March"))</f>
        <v>February</v>
      </c>
      <c r="E636">
        <v>53</v>
      </c>
      <c r="F636" t="s">
        <v>268</v>
      </c>
      <c r="G636" t="s">
        <v>44</v>
      </c>
      <c r="H636" t="s">
        <v>25</v>
      </c>
      <c r="I636">
        <v>1</v>
      </c>
      <c r="J636" t="s">
        <v>164</v>
      </c>
      <c r="K636">
        <v>37</v>
      </c>
      <c r="L636" t="s">
        <v>80</v>
      </c>
      <c r="M636" t="s">
        <v>81</v>
      </c>
      <c r="N636" t="s">
        <v>82</v>
      </c>
      <c r="O636">
        <v>14</v>
      </c>
      <c r="P636">
        <v>280000</v>
      </c>
      <c r="Q636" t="s">
        <v>110</v>
      </c>
      <c r="R636" t="str">
        <f>IF(mtn_tbl[[#This Row],[Age]]&lt;=25,"18-25",IF(mtn_tbl[[#This Row],[Age]]&lt;=35,"26-35",IF(mtn_tbl[[#This Row],[Age]]&lt;=45,"36-45",IF(mtn_tbl[[#This Row],[Age]]&lt;=55,"46-55","56+"))))</f>
        <v>46-55</v>
      </c>
      <c r="S636">
        <v>49.94</v>
      </c>
      <c r="T6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6" t="s">
        <v>41</v>
      </c>
    </row>
    <row r="637" spans="1:22">
      <c r="A637" t="s">
        <v>992</v>
      </c>
      <c r="B637" t="s">
        <v>993</v>
      </c>
      <c r="C637" s="1" t="s">
        <v>552</v>
      </c>
      <c r="D637" t="str">
        <f>IF((LEFT(mtn_tbl[[#This Row],[Date of Purchase]],1)="1"),"January",IF((LEFT(mtn_tbl[[#This Row],[Date of Purchase]],1)="2"),"February","March"))</f>
        <v>February</v>
      </c>
      <c r="E637">
        <v>53</v>
      </c>
      <c r="F637" t="s">
        <v>268</v>
      </c>
      <c r="G637" t="s">
        <v>24</v>
      </c>
      <c r="H637" t="s">
        <v>25</v>
      </c>
      <c r="I637">
        <v>1</v>
      </c>
      <c r="J637" t="s">
        <v>164</v>
      </c>
      <c r="K637">
        <v>37</v>
      </c>
      <c r="L637" t="s">
        <v>58</v>
      </c>
      <c r="M637" t="s">
        <v>59</v>
      </c>
      <c r="N637" t="s">
        <v>60</v>
      </c>
      <c r="O637">
        <v>19</v>
      </c>
      <c r="P637">
        <v>85500</v>
      </c>
      <c r="Q637" t="s">
        <v>218</v>
      </c>
      <c r="R637" t="str">
        <f>IF(mtn_tbl[[#This Row],[Age]]&lt;=25,"18-25",IF(mtn_tbl[[#This Row],[Age]]&lt;=35,"26-35",IF(mtn_tbl[[#This Row],[Age]]&lt;=45,"36-45",IF(mtn_tbl[[#This Row],[Age]]&lt;=55,"46-55","56+"))))</f>
        <v>46-55</v>
      </c>
      <c r="S637">
        <v>178.42</v>
      </c>
      <c r="T63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37" t="s">
        <v>41</v>
      </c>
    </row>
    <row r="638" spans="1:22">
      <c r="A638" t="s">
        <v>994</v>
      </c>
      <c r="B638" t="s">
        <v>229</v>
      </c>
      <c r="C638" s="1" t="s">
        <v>552</v>
      </c>
      <c r="D638" t="str">
        <f>IF((LEFT(mtn_tbl[[#This Row],[Date of Purchase]],1)="1"),"January",IF((LEFT(mtn_tbl[[#This Row],[Date of Purchase]],1)="2"),"February","March"))</f>
        <v>February</v>
      </c>
      <c r="E638">
        <v>16</v>
      </c>
      <c r="F638" t="s">
        <v>274</v>
      </c>
      <c r="G638" t="s">
        <v>62</v>
      </c>
      <c r="H638" t="s">
        <v>25</v>
      </c>
      <c r="I638">
        <v>5</v>
      </c>
      <c r="J638" t="s">
        <v>52</v>
      </c>
      <c r="K638">
        <v>3</v>
      </c>
      <c r="L638" t="s">
        <v>63</v>
      </c>
      <c r="M638" t="s">
        <v>64</v>
      </c>
      <c r="N638" t="s">
        <v>65</v>
      </c>
      <c r="O638">
        <v>8</v>
      </c>
      <c r="P638">
        <v>8000</v>
      </c>
      <c r="Q638" t="s">
        <v>181</v>
      </c>
      <c r="R638" t="str">
        <f>IF(mtn_tbl[[#This Row],[Age]]&lt;=25,"18-25",IF(mtn_tbl[[#This Row],[Age]]&lt;=35,"26-35",IF(mtn_tbl[[#This Row],[Age]]&lt;=45,"36-45",IF(mtn_tbl[[#This Row],[Age]]&lt;=55,"46-55","56+"))))</f>
        <v>18-25</v>
      </c>
      <c r="S638">
        <v>90.76</v>
      </c>
      <c r="T63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38" t="s">
        <v>31</v>
      </c>
      <c r="V638" t="s">
        <v>32</v>
      </c>
    </row>
    <row r="639" spans="1:22">
      <c r="A639" t="s">
        <v>995</v>
      </c>
      <c r="B639" t="s">
        <v>996</v>
      </c>
      <c r="C639" s="1" t="s">
        <v>552</v>
      </c>
      <c r="D639" t="str">
        <f>IF((LEFT(mtn_tbl[[#This Row],[Date of Purchase]],1)="1"),"January",IF((LEFT(mtn_tbl[[#This Row],[Date of Purchase]],1)="2"),"February","March"))</f>
        <v>February</v>
      </c>
      <c r="E639">
        <v>74</v>
      </c>
      <c r="F639" t="s">
        <v>144</v>
      </c>
      <c r="G639" t="s">
        <v>62</v>
      </c>
      <c r="H639" t="s">
        <v>25</v>
      </c>
      <c r="I639">
        <v>2</v>
      </c>
      <c r="J639" t="s">
        <v>26</v>
      </c>
      <c r="K639">
        <v>56</v>
      </c>
      <c r="L639" t="s">
        <v>72</v>
      </c>
      <c r="M639" t="s">
        <v>73</v>
      </c>
      <c r="N639" t="s">
        <v>74</v>
      </c>
      <c r="O639">
        <v>3</v>
      </c>
      <c r="P639">
        <v>2700</v>
      </c>
      <c r="Q639" t="s">
        <v>997</v>
      </c>
      <c r="R639" t="str">
        <f>IF(mtn_tbl[[#This Row],[Age]]&lt;=25,"18-25",IF(mtn_tbl[[#This Row],[Age]]&lt;=35,"26-35",IF(mtn_tbl[[#This Row],[Age]]&lt;=45,"36-45",IF(mtn_tbl[[#This Row],[Age]]&lt;=55,"46-55","56+"))))</f>
        <v>56+</v>
      </c>
      <c r="S639">
        <v>172.15</v>
      </c>
      <c r="T6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39" t="s">
        <v>41</v>
      </c>
    </row>
    <row r="640" spans="1:22">
      <c r="A640" t="s">
        <v>995</v>
      </c>
      <c r="B640" t="s">
        <v>996</v>
      </c>
      <c r="C640" s="1" t="s">
        <v>552</v>
      </c>
      <c r="D640" t="str">
        <f>IF((LEFT(mtn_tbl[[#This Row],[Date of Purchase]],1)="1"),"January",IF((LEFT(mtn_tbl[[#This Row],[Date of Purchase]],1)="2"),"February","March"))</f>
        <v>February</v>
      </c>
      <c r="E640">
        <v>74</v>
      </c>
      <c r="F640" t="s">
        <v>144</v>
      </c>
      <c r="G640" t="s">
        <v>84</v>
      </c>
      <c r="H640" t="s">
        <v>25</v>
      </c>
      <c r="I640">
        <v>2</v>
      </c>
      <c r="J640" t="s">
        <v>26</v>
      </c>
      <c r="K640">
        <v>56</v>
      </c>
      <c r="L640" t="s">
        <v>171</v>
      </c>
      <c r="M640" t="s">
        <v>172</v>
      </c>
      <c r="N640" t="s">
        <v>173</v>
      </c>
      <c r="O640">
        <v>11</v>
      </c>
      <c r="P640">
        <v>825000</v>
      </c>
      <c r="Q640" t="s">
        <v>998</v>
      </c>
      <c r="R640" t="str">
        <f>IF(mtn_tbl[[#This Row],[Age]]&lt;=25,"18-25",IF(mtn_tbl[[#This Row],[Age]]&lt;=35,"26-35",IF(mtn_tbl[[#This Row],[Age]]&lt;=45,"36-45",IF(mtn_tbl[[#This Row],[Age]]&lt;=55,"46-55","56+"))))</f>
        <v>56+</v>
      </c>
      <c r="S640">
        <v>178.74</v>
      </c>
      <c r="T64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0" t="s">
        <v>41</v>
      </c>
    </row>
    <row r="641" spans="1:22">
      <c r="A641" t="s">
        <v>999</v>
      </c>
      <c r="B641" t="s">
        <v>1000</v>
      </c>
      <c r="C641" s="1" t="s">
        <v>552</v>
      </c>
      <c r="D641" t="str">
        <f>IF((LEFT(mtn_tbl[[#This Row],[Date of Purchase]],1)="1"),"January",IF((LEFT(mtn_tbl[[#This Row],[Date of Purchase]],1)="2"),"February","March"))</f>
        <v>February</v>
      </c>
      <c r="E641">
        <v>30</v>
      </c>
      <c r="F641" t="s">
        <v>331</v>
      </c>
      <c r="G641" t="s">
        <v>62</v>
      </c>
      <c r="H641" t="s">
        <v>25</v>
      </c>
      <c r="I641">
        <v>3</v>
      </c>
      <c r="J641" t="s">
        <v>36</v>
      </c>
      <c r="K641">
        <v>49</v>
      </c>
      <c r="L641" t="s">
        <v>72</v>
      </c>
      <c r="M641" t="s">
        <v>73</v>
      </c>
      <c r="N641" t="s">
        <v>74</v>
      </c>
      <c r="O641">
        <v>12</v>
      </c>
      <c r="P641">
        <v>10800</v>
      </c>
      <c r="Q641" t="s">
        <v>1001</v>
      </c>
      <c r="R641" t="str">
        <f>IF(mtn_tbl[[#This Row],[Age]]&lt;=25,"18-25",IF(mtn_tbl[[#This Row],[Age]]&lt;=35,"26-35",IF(mtn_tbl[[#This Row],[Age]]&lt;=45,"36-45",IF(mtn_tbl[[#This Row],[Age]]&lt;=55,"46-55","56+"))))</f>
        <v>26-35</v>
      </c>
      <c r="S641">
        <v>13.14</v>
      </c>
      <c r="T6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41" t="s">
        <v>41</v>
      </c>
    </row>
    <row r="642" spans="1:22">
      <c r="A642" t="s">
        <v>999</v>
      </c>
      <c r="B642" t="s">
        <v>1000</v>
      </c>
      <c r="C642" s="1" t="s">
        <v>552</v>
      </c>
      <c r="D642" t="str">
        <f>IF((LEFT(mtn_tbl[[#This Row],[Date of Purchase]],1)="1"),"January",IF((LEFT(mtn_tbl[[#This Row],[Date of Purchase]],1)="2"),"February","March"))</f>
        <v>February</v>
      </c>
      <c r="E642">
        <v>30</v>
      </c>
      <c r="F642" t="s">
        <v>331</v>
      </c>
      <c r="G642" t="s">
        <v>24</v>
      </c>
      <c r="H642" t="s">
        <v>25</v>
      </c>
      <c r="I642">
        <v>3</v>
      </c>
      <c r="J642" t="s">
        <v>36</v>
      </c>
      <c r="K642">
        <v>49</v>
      </c>
      <c r="L642" t="s">
        <v>27</v>
      </c>
      <c r="M642" t="s">
        <v>28</v>
      </c>
      <c r="N642" t="s">
        <v>29</v>
      </c>
      <c r="O642">
        <v>17</v>
      </c>
      <c r="P642">
        <v>595000</v>
      </c>
      <c r="Q642" t="s">
        <v>381</v>
      </c>
      <c r="R642" t="str">
        <f>IF(mtn_tbl[[#This Row],[Age]]&lt;=25,"18-25",IF(mtn_tbl[[#This Row],[Age]]&lt;=35,"26-35",IF(mtn_tbl[[#This Row],[Age]]&lt;=45,"36-45",IF(mtn_tbl[[#This Row],[Age]]&lt;=55,"46-55","56+"))))</f>
        <v>26-35</v>
      </c>
      <c r="S642">
        <v>97.5</v>
      </c>
      <c r="T64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42" t="s">
        <v>41</v>
      </c>
    </row>
    <row r="643" spans="1:22">
      <c r="A643" t="s">
        <v>1002</v>
      </c>
      <c r="B643" t="s">
        <v>1003</v>
      </c>
      <c r="C643" s="1" t="s">
        <v>552</v>
      </c>
      <c r="D643" t="str">
        <f>IF((LEFT(mtn_tbl[[#This Row],[Date of Purchase]],1)="1"),"January",IF((LEFT(mtn_tbl[[#This Row],[Date of Purchase]],1)="2"),"February","March"))</f>
        <v>February</v>
      </c>
      <c r="E643">
        <v>29</v>
      </c>
      <c r="F643" t="s">
        <v>268</v>
      </c>
      <c r="G643" t="s">
        <v>44</v>
      </c>
      <c r="H643" t="s">
        <v>57</v>
      </c>
      <c r="I643">
        <v>4</v>
      </c>
      <c r="J643" t="s">
        <v>70</v>
      </c>
      <c r="K643">
        <v>8</v>
      </c>
      <c r="L643" t="s">
        <v>165</v>
      </c>
      <c r="M643" t="s">
        <v>166</v>
      </c>
      <c r="N643" t="s">
        <v>167</v>
      </c>
      <c r="O643">
        <v>16</v>
      </c>
      <c r="P643">
        <v>384000</v>
      </c>
      <c r="Q643" t="s">
        <v>397</v>
      </c>
      <c r="R643" t="str">
        <f>IF(mtn_tbl[[#This Row],[Age]]&lt;=25,"18-25",IF(mtn_tbl[[#This Row],[Age]]&lt;=35,"26-35",IF(mtn_tbl[[#This Row],[Age]]&lt;=45,"36-45",IF(mtn_tbl[[#This Row],[Age]]&lt;=55,"46-55","56+"))))</f>
        <v>26-35</v>
      </c>
      <c r="S643">
        <v>186.38</v>
      </c>
      <c r="T6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3" t="s">
        <v>31</v>
      </c>
      <c r="V643" t="s">
        <v>244</v>
      </c>
    </row>
    <row r="644" spans="1:22">
      <c r="A644" t="s">
        <v>1002</v>
      </c>
      <c r="B644" t="s">
        <v>1003</v>
      </c>
      <c r="C644" s="1" t="s">
        <v>552</v>
      </c>
      <c r="D644" t="str">
        <f>IF((LEFT(mtn_tbl[[#This Row],[Date of Purchase]],1)="1"),"January",IF((LEFT(mtn_tbl[[#This Row],[Date of Purchase]],1)="2"),"February","March"))</f>
        <v>February</v>
      </c>
      <c r="E644">
        <v>29</v>
      </c>
      <c r="F644" t="s">
        <v>268</v>
      </c>
      <c r="G644" t="s">
        <v>24</v>
      </c>
      <c r="H644" t="s">
        <v>57</v>
      </c>
      <c r="I644">
        <v>4</v>
      </c>
      <c r="J644" t="s">
        <v>70</v>
      </c>
      <c r="K644">
        <v>8</v>
      </c>
      <c r="L644" t="s">
        <v>37</v>
      </c>
      <c r="M644" t="s">
        <v>38</v>
      </c>
      <c r="N644" t="s">
        <v>39</v>
      </c>
      <c r="O644">
        <v>1</v>
      </c>
      <c r="P644">
        <v>9000</v>
      </c>
      <c r="Q644" t="s">
        <v>357</v>
      </c>
      <c r="R644" t="str">
        <f>IF(mtn_tbl[[#This Row],[Age]]&lt;=25,"18-25",IF(mtn_tbl[[#This Row],[Age]]&lt;=35,"26-35",IF(mtn_tbl[[#This Row],[Age]]&lt;=45,"36-45",IF(mtn_tbl[[#This Row],[Age]]&lt;=55,"46-55","56+"))))</f>
        <v>26-35</v>
      </c>
      <c r="S644">
        <v>84.32</v>
      </c>
      <c r="T6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44" t="s">
        <v>31</v>
      </c>
      <c r="V644" t="s">
        <v>244</v>
      </c>
    </row>
    <row r="645" spans="1:22">
      <c r="A645" t="s">
        <v>1002</v>
      </c>
      <c r="B645" t="s">
        <v>1003</v>
      </c>
      <c r="C645" s="1" t="s">
        <v>552</v>
      </c>
      <c r="D645" t="str">
        <f>IF((LEFT(mtn_tbl[[#This Row],[Date of Purchase]],1)="1"),"January",IF((LEFT(mtn_tbl[[#This Row],[Date of Purchase]],1)="2"),"February","March"))</f>
        <v>February</v>
      </c>
      <c r="E645">
        <v>29</v>
      </c>
      <c r="F645" t="s">
        <v>268</v>
      </c>
      <c r="G645" t="s">
        <v>84</v>
      </c>
      <c r="H645" t="s">
        <v>57</v>
      </c>
      <c r="I645">
        <v>4</v>
      </c>
      <c r="J645" t="s">
        <v>70</v>
      </c>
      <c r="K645">
        <v>8</v>
      </c>
      <c r="L645" t="s">
        <v>165</v>
      </c>
      <c r="M645" t="s">
        <v>166</v>
      </c>
      <c r="N645" t="s">
        <v>167</v>
      </c>
      <c r="O645">
        <v>1</v>
      </c>
      <c r="P645">
        <v>24000</v>
      </c>
      <c r="Q645" t="s">
        <v>231</v>
      </c>
      <c r="R645" t="str">
        <f>IF(mtn_tbl[[#This Row],[Age]]&lt;=25,"18-25",IF(mtn_tbl[[#This Row],[Age]]&lt;=35,"26-35",IF(mtn_tbl[[#This Row],[Age]]&lt;=45,"36-45",IF(mtn_tbl[[#This Row],[Age]]&lt;=55,"46-55","56+"))))</f>
        <v>26-35</v>
      </c>
      <c r="S645">
        <v>38.22</v>
      </c>
      <c r="T64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45" t="s">
        <v>31</v>
      </c>
      <c r="V645" t="s">
        <v>244</v>
      </c>
    </row>
    <row r="646" spans="1:22">
      <c r="A646" t="s">
        <v>1004</v>
      </c>
      <c r="B646" t="s">
        <v>1005</v>
      </c>
      <c r="C646" s="1" t="s">
        <v>552</v>
      </c>
      <c r="D646" t="str">
        <f>IF((LEFT(mtn_tbl[[#This Row],[Date of Purchase]],1)="1"),"January",IF((LEFT(mtn_tbl[[#This Row],[Date of Purchase]],1)="2"),"February","March"))</f>
        <v>February</v>
      </c>
      <c r="E646">
        <v>34</v>
      </c>
      <c r="F646" t="s">
        <v>195</v>
      </c>
      <c r="G646" t="s">
        <v>84</v>
      </c>
      <c r="H646" t="s">
        <v>57</v>
      </c>
      <c r="I646">
        <v>5</v>
      </c>
      <c r="J646" t="s">
        <v>52</v>
      </c>
      <c r="K646">
        <v>30</v>
      </c>
      <c r="L646" t="s">
        <v>45</v>
      </c>
      <c r="M646" t="s">
        <v>46</v>
      </c>
      <c r="N646" t="s">
        <v>47</v>
      </c>
      <c r="O646">
        <v>4</v>
      </c>
      <c r="P646">
        <v>120000</v>
      </c>
      <c r="Q646" t="s">
        <v>200</v>
      </c>
      <c r="R646" t="str">
        <f>IF(mtn_tbl[[#This Row],[Age]]&lt;=25,"18-25",IF(mtn_tbl[[#This Row],[Age]]&lt;=35,"26-35",IF(mtn_tbl[[#This Row],[Age]]&lt;=45,"36-45",IF(mtn_tbl[[#This Row],[Age]]&lt;=55,"46-55","56+"))))</f>
        <v>26-35</v>
      </c>
      <c r="S646">
        <v>32.67</v>
      </c>
      <c r="T64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46" t="s">
        <v>41</v>
      </c>
    </row>
    <row r="647" spans="1:22">
      <c r="A647" t="s">
        <v>1004</v>
      </c>
      <c r="B647" t="s">
        <v>1005</v>
      </c>
      <c r="C647" s="1" t="s">
        <v>552</v>
      </c>
      <c r="D647" t="str">
        <f>IF((LEFT(mtn_tbl[[#This Row],[Date of Purchase]],1)="1"),"January",IF((LEFT(mtn_tbl[[#This Row],[Date of Purchase]],1)="2"),"February","March"))</f>
        <v>February</v>
      </c>
      <c r="E647">
        <v>34</v>
      </c>
      <c r="F647" t="s">
        <v>195</v>
      </c>
      <c r="G647" t="s">
        <v>44</v>
      </c>
      <c r="H647" t="s">
        <v>57</v>
      </c>
      <c r="I647">
        <v>5</v>
      </c>
      <c r="J647" t="s">
        <v>52</v>
      </c>
      <c r="K647">
        <v>30</v>
      </c>
      <c r="L647" t="s">
        <v>100</v>
      </c>
      <c r="M647" t="s">
        <v>38</v>
      </c>
      <c r="N647" t="s">
        <v>39</v>
      </c>
      <c r="O647">
        <v>19</v>
      </c>
      <c r="P647">
        <v>171000</v>
      </c>
      <c r="Q647" t="s">
        <v>141</v>
      </c>
      <c r="R647" t="str">
        <f>IF(mtn_tbl[[#This Row],[Age]]&lt;=25,"18-25",IF(mtn_tbl[[#This Row],[Age]]&lt;=35,"26-35",IF(mtn_tbl[[#This Row],[Age]]&lt;=45,"36-45",IF(mtn_tbl[[#This Row],[Age]]&lt;=55,"46-55","56+"))))</f>
        <v>26-35</v>
      </c>
      <c r="S647">
        <v>198.76</v>
      </c>
      <c r="T64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7" t="s">
        <v>41</v>
      </c>
    </row>
    <row r="648" spans="1:22">
      <c r="A648" t="s">
        <v>1004</v>
      </c>
      <c r="B648" t="s">
        <v>1005</v>
      </c>
      <c r="C648" s="1" t="s">
        <v>552</v>
      </c>
      <c r="D648" t="str">
        <f>IF((LEFT(mtn_tbl[[#This Row],[Date of Purchase]],1)="1"),"January",IF((LEFT(mtn_tbl[[#This Row],[Date of Purchase]],1)="2"),"February","March"))</f>
        <v>February</v>
      </c>
      <c r="E648">
        <v>34</v>
      </c>
      <c r="F648" t="s">
        <v>195</v>
      </c>
      <c r="G648" t="s">
        <v>62</v>
      </c>
      <c r="H648" t="s">
        <v>57</v>
      </c>
      <c r="I648">
        <v>5</v>
      </c>
      <c r="J648" t="s">
        <v>52</v>
      </c>
      <c r="K648">
        <v>30</v>
      </c>
      <c r="L648" t="s">
        <v>208</v>
      </c>
      <c r="M648" t="s">
        <v>209</v>
      </c>
      <c r="N648" t="s">
        <v>210</v>
      </c>
      <c r="O648">
        <v>12</v>
      </c>
      <c r="P648">
        <v>7200</v>
      </c>
      <c r="Q648" t="s">
        <v>541</v>
      </c>
      <c r="R648" t="str">
        <f>IF(mtn_tbl[[#This Row],[Age]]&lt;=25,"18-25",IF(mtn_tbl[[#This Row],[Age]]&lt;=35,"26-35",IF(mtn_tbl[[#This Row],[Age]]&lt;=45,"36-45",IF(mtn_tbl[[#This Row],[Age]]&lt;=55,"46-55","56+"))))</f>
        <v>26-35</v>
      </c>
      <c r="S648">
        <v>88.46</v>
      </c>
      <c r="T64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48" t="s">
        <v>41</v>
      </c>
    </row>
    <row r="649" spans="1:22">
      <c r="A649" t="s">
        <v>1006</v>
      </c>
      <c r="B649" t="s">
        <v>1007</v>
      </c>
      <c r="C649" s="1" t="s">
        <v>552</v>
      </c>
      <c r="D649" t="str">
        <f>IF((LEFT(mtn_tbl[[#This Row],[Date of Purchase]],1)="1"),"January",IF((LEFT(mtn_tbl[[#This Row],[Date of Purchase]],1)="2"),"February","March"))</f>
        <v>February</v>
      </c>
      <c r="E649">
        <v>42</v>
      </c>
      <c r="F649" t="s">
        <v>69</v>
      </c>
      <c r="G649" t="s">
        <v>84</v>
      </c>
      <c r="H649" t="s">
        <v>57</v>
      </c>
      <c r="I649">
        <v>3</v>
      </c>
      <c r="J649" t="s">
        <v>36</v>
      </c>
      <c r="K649">
        <v>23</v>
      </c>
      <c r="L649" t="s">
        <v>80</v>
      </c>
      <c r="M649" t="s">
        <v>81</v>
      </c>
      <c r="N649" t="s">
        <v>82</v>
      </c>
      <c r="O649">
        <v>13</v>
      </c>
      <c r="P649">
        <v>260000</v>
      </c>
      <c r="Q649" t="s">
        <v>593</v>
      </c>
      <c r="R649" t="str">
        <f>IF(mtn_tbl[[#This Row],[Age]]&lt;=25,"18-25",IF(mtn_tbl[[#This Row],[Age]]&lt;=35,"26-35",IF(mtn_tbl[[#This Row],[Age]]&lt;=45,"36-45",IF(mtn_tbl[[#This Row],[Age]]&lt;=55,"46-55","56+"))))</f>
        <v>36-45</v>
      </c>
      <c r="S649">
        <v>184.13</v>
      </c>
      <c r="T64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9" t="s">
        <v>41</v>
      </c>
    </row>
    <row r="650" spans="1:22">
      <c r="A650" t="s">
        <v>1008</v>
      </c>
      <c r="B650" t="s">
        <v>1009</v>
      </c>
      <c r="C650" s="1" t="s">
        <v>552</v>
      </c>
      <c r="D650" t="str">
        <f>IF((LEFT(mtn_tbl[[#This Row],[Date of Purchase]],1)="1"),"January",IF((LEFT(mtn_tbl[[#This Row],[Date of Purchase]],1)="2"),"February","March"))</f>
        <v>February</v>
      </c>
      <c r="E650">
        <v>36</v>
      </c>
      <c r="F650" t="s">
        <v>35</v>
      </c>
      <c r="G650" t="s">
        <v>44</v>
      </c>
      <c r="H650" t="s">
        <v>57</v>
      </c>
      <c r="I650">
        <v>3</v>
      </c>
      <c r="J650" t="s">
        <v>36</v>
      </c>
      <c r="K650">
        <v>24</v>
      </c>
      <c r="L650" t="s">
        <v>80</v>
      </c>
      <c r="M650" t="s">
        <v>81</v>
      </c>
      <c r="N650" t="s">
        <v>82</v>
      </c>
      <c r="O650">
        <v>20</v>
      </c>
      <c r="P650">
        <v>400000</v>
      </c>
      <c r="Q650" t="s">
        <v>294</v>
      </c>
      <c r="R650" t="str">
        <f>IF(mtn_tbl[[#This Row],[Age]]&lt;=25,"18-25",IF(mtn_tbl[[#This Row],[Age]]&lt;=35,"26-35",IF(mtn_tbl[[#This Row],[Age]]&lt;=45,"36-45",IF(mtn_tbl[[#This Row],[Age]]&lt;=55,"46-55","56+"))))</f>
        <v>36-45</v>
      </c>
      <c r="S650">
        <v>153.06</v>
      </c>
      <c r="T65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0" t="s">
        <v>31</v>
      </c>
      <c r="V650" t="s">
        <v>290</v>
      </c>
    </row>
    <row r="651" spans="1:22">
      <c r="A651" t="s">
        <v>1008</v>
      </c>
      <c r="B651" t="s">
        <v>1009</v>
      </c>
      <c r="C651" s="1" t="s">
        <v>552</v>
      </c>
      <c r="D651" t="str">
        <f>IF((LEFT(mtn_tbl[[#This Row],[Date of Purchase]],1)="1"),"January",IF((LEFT(mtn_tbl[[#This Row],[Date of Purchase]],1)="2"),"February","March"))</f>
        <v>February</v>
      </c>
      <c r="E651">
        <v>36</v>
      </c>
      <c r="F651" t="s">
        <v>35</v>
      </c>
      <c r="G651" t="s">
        <v>84</v>
      </c>
      <c r="H651" t="s">
        <v>57</v>
      </c>
      <c r="I651">
        <v>3</v>
      </c>
      <c r="J651" t="s">
        <v>36</v>
      </c>
      <c r="K651">
        <v>24</v>
      </c>
      <c r="L651" t="s">
        <v>45</v>
      </c>
      <c r="M651" t="s">
        <v>46</v>
      </c>
      <c r="N651" t="s">
        <v>47</v>
      </c>
      <c r="O651">
        <v>11</v>
      </c>
      <c r="P651">
        <v>330000</v>
      </c>
      <c r="Q651" t="s">
        <v>373</v>
      </c>
      <c r="R651" t="str">
        <f>IF(mtn_tbl[[#This Row],[Age]]&lt;=25,"18-25",IF(mtn_tbl[[#This Row],[Age]]&lt;=35,"26-35",IF(mtn_tbl[[#This Row],[Age]]&lt;=45,"36-45",IF(mtn_tbl[[#This Row],[Age]]&lt;=55,"46-55","56+"))))</f>
        <v>36-45</v>
      </c>
      <c r="S651">
        <v>108.97</v>
      </c>
      <c r="T65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1" t="s">
        <v>31</v>
      </c>
      <c r="V651" t="s">
        <v>290</v>
      </c>
    </row>
    <row r="652" spans="1:22">
      <c r="A652" t="s">
        <v>1008</v>
      </c>
      <c r="B652" t="s">
        <v>1009</v>
      </c>
      <c r="C652" s="1" t="s">
        <v>552</v>
      </c>
      <c r="D652" t="str">
        <f>IF((LEFT(mtn_tbl[[#This Row],[Date of Purchase]],1)="1"),"January",IF((LEFT(mtn_tbl[[#This Row],[Date of Purchase]],1)="2"),"February","March"))</f>
        <v>February</v>
      </c>
      <c r="E652">
        <v>36</v>
      </c>
      <c r="F652" t="s">
        <v>35</v>
      </c>
      <c r="G652" t="s">
        <v>62</v>
      </c>
      <c r="H652" t="s">
        <v>57</v>
      </c>
      <c r="I652">
        <v>3</v>
      </c>
      <c r="J652" t="s">
        <v>36</v>
      </c>
      <c r="K652">
        <v>24</v>
      </c>
      <c r="L652" t="s">
        <v>156</v>
      </c>
      <c r="M652" t="s">
        <v>157</v>
      </c>
      <c r="N652" t="s">
        <v>158</v>
      </c>
      <c r="O652">
        <v>12</v>
      </c>
      <c r="P652">
        <v>6000</v>
      </c>
      <c r="Q652" t="s">
        <v>1010</v>
      </c>
      <c r="R652" t="str">
        <f>IF(mtn_tbl[[#This Row],[Age]]&lt;=25,"18-25",IF(mtn_tbl[[#This Row],[Age]]&lt;=35,"26-35",IF(mtn_tbl[[#This Row],[Age]]&lt;=45,"36-45",IF(mtn_tbl[[#This Row],[Age]]&lt;=55,"46-55","56+"))))</f>
        <v>36-45</v>
      </c>
      <c r="S652">
        <v>54.66</v>
      </c>
      <c r="T6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52" t="s">
        <v>31</v>
      </c>
      <c r="V652" t="s">
        <v>290</v>
      </c>
    </row>
    <row r="653" spans="1:22">
      <c r="A653" t="s">
        <v>1011</v>
      </c>
      <c r="B653" t="s">
        <v>1012</v>
      </c>
      <c r="C653" s="1" t="s">
        <v>552</v>
      </c>
      <c r="D653" t="str">
        <f>IF((LEFT(mtn_tbl[[#This Row],[Date of Purchase]],1)="1"),"January",IF((LEFT(mtn_tbl[[#This Row],[Date of Purchase]],1)="2"),"February","March"))</f>
        <v>February</v>
      </c>
      <c r="E653">
        <v>72</v>
      </c>
      <c r="F653" t="s">
        <v>177</v>
      </c>
      <c r="G653" t="s">
        <v>84</v>
      </c>
      <c r="H653" t="s">
        <v>57</v>
      </c>
      <c r="I653">
        <v>2</v>
      </c>
      <c r="J653" t="s">
        <v>26</v>
      </c>
      <c r="K653">
        <v>19</v>
      </c>
      <c r="L653" t="s">
        <v>100</v>
      </c>
      <c r="M653" t="s">
        <v>38</v>
      </c>
      <c r="N653" t="s">
        <v>39</v>
      </c>
      <c r="O653">
        <v>16</v>
      </c>
      <c r="P653">
        <v>144000</v>
      </c>
      <c r="Q653" t="s">
        <v>40</v>
      </c>
      <c r="R653" t="str">
        <f>IF(mtn_tbl[[#This Row],[Age]]&lt;=25,"18-25",IF(mtn_tbl[[#This Row],[Age]]&lt;=35,"26-35",IF(mtn_tbl[[#This Row],[Age]]&lt;=45,"36-45",IF(mtn_tbl[[#This Row],[Age]]&lt;=55,"46-55","56+"))))</f>
        <v>56+</v>
      </c>
      <c r="S653">
        <v>199.75</v>
      </c>
      <c r="T6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3" t="s">
        <v>41</v>
      </c>
    </row>
    <row r="654" spans="1:22">
      <c r="A654" t="s">
        <v>1011</v>
      </c>
      <c r="B654" t="s">
        <v>1012</v>
      </c>
      <c r="C654" s="1" t="s">
        <v>552</v>
      </c>
      <c r="D654" t="str">
        <f>IF((LEFT(mtn_tbl[[#This Row],[Date of Purchase]],1)="1"),"January",IF((LEFT(mtn_tbl[[#This Row],[Date of Purchase]],1)="2"),"February","March"))</f>
        <v>February</v>
      </c>
      <c r="E654">
        <v>72</v>
      </c>
      <c r="F654" t="s">
        <v>177</v>
      </c>
      <c r="G654" t="s">
        <v>44</v>
      </c>
      <c r="H654" t="s">
        <v>57</v>
      </c>
      <c r="I654">
        <v>2</v>
      </c>
      <c r="J654" t="s">
        <v>26</v>
      </c>
      <c r="K654">
        <v>19</v>
      </c>
      <c r="L654" t="s">
        <v>100</v>
      </c>
      <c r="M654" t="s">
        <v>38</v>
      </c>
      <c r="N654" t="s">
        <v>39</v>
      </c>
      <c r="O654">
        <v>17</v>
      </c>
      <c r="P654">
        <v>153000</v>
      </c>
      <c r="Q654" t="s">
        <v>305</v>
      </c>
      <c r="R654" t="str">
        <f>IF(mtn_tbl[[#This Row],[Age]]&lt;=25,"18-25",IF(mtn_tbl[[#This Row],[Age]]&lt;=35,"26-35",IF(mtn_tbl[[#This Row],[Age]]&lt;=45,"36-45",IF(mtn_tbl[[#This Row],[Age]]&lt;=55,"46-55","56+"))))</f>
        <v>56+</v>
      </c>
      <c r="S654">
        <v>79.58</v>
      </c>
      <c r="T65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54" t="s">
        <v>41</v>
      </c>
    </row>
    <row r="655" spans="1:22">
      <c r="A655" t="s">
        <v>1013</v>
      </c>
      <c r="B655" t="s">
        <v>1014</v>
      </c>
      <c r="C655" s="1" t="s">
        <v>552</v>
      </c>
      <c r="D655" t="str">
        <f>IF((LEFT(mtn_tbl[[#This Row],[Date of Purchase]],1)="1"),"January",IF((LEFT(mtn_tbl[[#This Row],[Date of Purchase]],1)="2"),"February","March"))</f>
        <v>February</v>
      </c>
      <c r="E655">
        <v>67</v>
      </c>
      <c r="F655" t="s">
        <v>195</v>
      </c>
      <c r="G655" t="s">
        <v>62</v>
      </c>
      <c r="H655" t="s">
        <v>57</v>
      </c>
      <c r="I655">
        <v>4</v>
      </c>
      <c r="J655" t="s">
        <v>70</v>
      </c>
      <c r="K655">
        <v>43</v>
      </c>
      <c r="L655" t="s">
        <v>63</v>
      </c>
      <c r="M655" t="s">
        <v>64</v>
      </c>
      <c r="N655" t="s">
        <v>65</v>
      </c>
      <c r="O655">
        <v>16</v>
      </c>
      <c r="P655">
        <v>16000</v>
      </c>
      <c r="Q655" t="s">
        <v>327</v>
      </c>
      <c r="R655" t="str">
        <f>IF(mtn_tbl[[#This Row],[Age]]&lt;=25,"18-25",IF(mtn_tbl[[#This Row],[Age]]&lt;=35,"26-35",IF(mtn_tbl[[#This Row],[Age]]&lt;=45,"36-45",IF(mtn_tbl[[#This Row],[Age]]&lt;=55,"46-55","56+"))))</f>
        <v>56+</v>
      </c>
      <c r="S655">
        <v>24.88</v>
      </c>
      <c r="T65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55" t="s">
        <v>41</v>
      </c>
    </row>
    <row r="656" spans="1:22">
      <c r="A656" t="s">
        <v>1015</v>
      </c>
      <c r="B656" t="s">
        <v>1016</v>
      </c>
      <c r="C656" s="1" t="s">
        <v>552</v>
      </c>
      <c r="D656" t="str">
        <f>IF((LEFT(mtn_tbl[[#This Row],[Date of Purchase]],1)="1"),"January",IF((LEFT(mtn_tbl[[#This Row],[Date of Purchase]],1)="2"),"February","March"))</f>
        <v>February</v>
      </c>
      <c r="E656">
        <v>54</v>
      </c>
      <c r="F656" t="s">
        <v>446</v>
      </c>
      <c r="G656" t="s">
        <v>62</v>
      </c>
      <c r="H656" t="s">
        <v>25</v>
      </c>
      <c r="I656">
        <v>4</v>
      </c>
      <c r="J656" t="s">
        <v>70</v>
      </c>
      <c r="K656">
        <v>43</v>
      </c>
      <c r="L656" t="s">
        <v>156</v>
      </c>
      <c r="M656" t="s">
        <v>157</v>
      </c>
      <c r="N656" t="s">
        <v>158</v>
      </c>
      <c r="O656">
        <v>18</v>
      </c>
      <c r="P656">
        <v>9000</v>
      </c>
      <c r="Q656" t="s">
        <v>357</v>
      </c>
      <c r="R656" t="str">
        <f>IF(mtn_tbl[[#This Row],[Age]]&lt;=25,"18-25",IF(mtn_tbl[[#This Row],[Age]]&lt;=35,"26-35",IF(mtn_tbl[[#This Row],[Age]]&lt;=45,"36-45",IF(mtn_tbl[[#This Row],[Age]]&lt;=55,"46-55","56+"))))</f>
        <v>46-55</v>
      </c>
      <c r="S656">
        <v>108.72</v>
      </c>
      <c r="T65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6" t="s">
        <v>31</v>
      </c>
      <c r="V656" t="s">
        <v>275</v>
      </c>
    </row>
    <row r="657" spans="1:22">
      <c r="A657" t="s">
        <v>1015</v>
      </c>
      <c r="B657" t="s">
        <v>1016</v>
      </c>
      <c r="C657" s="1" t="s">
        <v>552</v>
      </c>
      <c r="D657" t="str">
        <f>IF((LEFT(mtn_tbl[[#This Row],[Date of Purchase]],1)="1"),"January",IF((LEFT(mtn_tbl[[#This Row],[Date of Purchase]],1)="2"),"February","March"))</f>
        <v>February</v>
      </c>
      <c r="E657">
        <v>54</v>
      </c>
      <c r="F657" t="s">
        <v>446</v>
      </c>
      <c r="G657" t="s">
        <v>84</v>
      </c>
      <c r="H657" t="s">
        <v>25</v>
      </c>
      <c r="I657">
        <v>4</v>
      </c>
      <c r="J657" t="s">
        <v>70</v>
      </c>
      <c r="K657">
        <v>43</v>
      </c>
      <c r="L657" t="s">
        <v>100</v>
      </c>
      <c r="M657" t="s">
        <v>38</v>
      </c>
      <c r="N657" t="s">
        <v>39</v>
      </c>
      <c r="O657">
        <v>2</v>
      </c>
      <c r="P657">
        <v>18000</v>
      </c>
      <c r="Q657" t="s">
        <v>66</v>
      </c>
      <c r="R657" t="str">
        <f>IF(mtn_tbl[[#This Row],[Age]]&lt;=25,"18-25",IF(mtn_tbl[[#This Row],[Age]]&lt;=35,"26-35",IF(mtn_tbl[[#This Row],[Age]]&lt;=45,"36-45",IF(mtn_tbl[[#This Row],[Age]]&lt;=55,"46-55","56+"))))</f>
        <v>46-55</v>
      </c>
      <c r="S657">
        <v>190.54</v>
      </c>
      <c r="T6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7" t="s">
        <v>31</v>
      </c>
      <c r="V657" t="s">
        <v>275</v>
      </c>
    </row>
    <row r="658" spans="1:22">
      <c r="A658" t="s">
        <v>1017</v>
      </c>
      <c r="B658" t="s">
        <v>1018</v>
      </c>
      <c r="C658" s="1" t="s">
        <v>552</v>
      </c>
      <c r="D658" t="str">
        <f>IF((LEFT(mtn_tbl[[#This Row],[Date of Purchase]],1)="1"),"January",IF((LEFT(mtn_tbl[[#This Row],[Date of Purchase]],1)="2"),"February","March"))</f>
        <v>February</v>
      </c>
      <c r="E658">
        <v>31</v>
      </c>
      <c r="F658" t="s">
        <v>376</v>
      </c>
      <c r="G658" t="s">
        <v>24</v>
      </c>
      <c r="H658" t="s">
        <v>57</v>
      </c>
      <c r="I658">
        <v>4</v>
      </c>
      <c r="J658" t="s">
        <v>70</v>
      </c>
      <c r="K658">
        <v>21</v>
      </c>
      <c r="L658" t="s">
        <v>37</v>
      </c>
      <c r="M658" t="s">
        <v>38</v>
      </c>
      <c r="N658" t="s">
        <v>39</v>
      </c>
      <c r="O658">
        <v>6</v>
      </c>
      <c r="P658">
        <v>54000</v>
      </c>
      <c r="Q658" t="s">
        <v>616</v>
      </c>
      <c r="R658" t="str">
        <f>IF(mtn_tbl[[#This Row],[Age]]&lt;=25,"18-25",IF(mtn_tbl[[#This Row],[Age]]&lt;=35,"26-35",IF(mtn_tbl[[#This Row],[Age]]&lt;=45,"36-45",IF(mtn_tbl[[#This Row],[Age]]&lt;=55,"46-55","56+"))))</f>
        <v>26-35</v>
      </c>
      <c r="S658">
        <v>177</v>
      </c>
      <c r="T65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8" t="s">
        <v>41</v>
      </c>
    </row>
    <row r="659" spans="1:22">
      <c r="A659" t="s">
        <v>1019</v>
      </c>
      <c r="B659" t="s">
        <v>1020</v>
      </c>
      <c r="C659" s="1" t="s">
        <v>552</v>
      </c>
      <c r="D659" t="str">
        <f>IF((LEFT(mtn_tbl[[#This Row],[Date of Purchase]],1)="1"),"January",IF((LEFT(mtn_tbl[[#This Row],[Date of Purchase]],1)="2"),"February","March"))</f>
        <v>February</v>
      </c>
      <c r="E659">
        <v>71</v>
      </c>
      <c r="F659" t="s">
        <v>185</v>
      </c>
      <c r="G659" t="s">
        <v>62</v>
      </c>
      <c r="H659" t="s">
        <v>57</v>
      </c>
      <c r="I659">
        <v>4</v>
      </c>
      <c r="J659" t="s">
        <v>70</v>
      </c>
      <c r="K659">
        <v>46</v>
      </c>
      <c r="L659" t="s">
        <v>115</v>
      </c>
      <c r="M659" t="s">
        <v>116</v>
      </c>
      <c r="N659" t="s">
        <v>117</v>
      </c>
      <c r="O659">
        <v>6</v>
      </c>
      <c r="P659">
        <v>33000</v>
      </c>
      <c r="Q659" t="s">
        <v>334</v>
      </c>
      <c r="R659" t="str">
        <f>IF(mtn_tbl[[#This Row],[Age]]&lt;=25,"18-25",IF(mtn_tbl[[#This Row],[Age]]&lt;=35,"26-35",IF(mtn_tbl[[#This Row],[Age]]&lt;=45,"36-45",IF(mtn_tbl[[#This Row],[Age]]&lt;=55,"46-55","56+"))))</f>
        <v>56+</v>
      </c>
      <c r="S659">
        <v>112.67</v>
      </c>
      <c r="T6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9" t="s">
        <v>41</v>
      </c>
    </row>
    <row r="660" spans="1:22">
      <c r="A660" t="s">
        <v>1019</v>
      </c>
      <c r="B660" t="s">
        <v>1020</v>
      </c>
      <c r="C660" s="1" t="s">
        <v>552</v>
      </c>
      <c r="D660" t="str">
        <f>IF((LEFT(mtn_tbl[[#This Row],[Date of Purchase]],1)="1"),"January",IF((LEFT(mtn_tbl[[#This Row],[Date of Purchase]],1)="2"),"February","March"))</f>
        <v>February</v>
      </c>
      <c r="E660">
        <v>71</v>
      </c>
      <c r="F660" t="s">
        <v>185</v>
      </c>
      <c r="G660" t="s">
        <v>84</v>
      </c>
      <c r="H660" t="s">
        <v>57</v>
      </c>
      <c r="I660">
        <v>4</v>
      </c>
      <c r="J660" t="s">
        <v>70</v>
      </c>
      <c r="K660">
        <v>46</v>
      </c>
      <c r="L660" t="s">
        <v>100</v>
      </c>
      <c r="M660" t="s">
        <v>38</v>
      </c>
      <c r="N660" t="s">
        <v>39</v>
      </c>
      <c r="O660">
        <v>16</v>
      </c>
      <c r="P660">
        <v>144000</v>
      </c>
      <c r="Q660" t="s">
        <v>40</v>
      </c>
      <c r="R660" t="str">
        <f>IF(mtn_tbl[[#This Row],[Age]]&lt;=25,"18-25",IF(mtn_tbl[[#This Row],[Age]]&lt;=35,"26-35",IF(mtn_tbl[[#This Row],[Age]]&lt;=45,"36-45",IF(mtn_tbl[[#This Row],[Age]]&lt;=55,"46-55","56+"))))</f>
        <v>56+</v>
      </c>
      <c r="S660">
        <v>78.58</v>
      </c>
      <c r="T66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60" t="s">
        <v>41</v>
      </c>
    </row>
    <row r="661" spans="1:22">
      <c r="A661" t="s">
        <v>1019</v>
      </c>
      <c r="B661" t="s">
        <v>1020</v>
      </c>
      <c r="C661" s="1" t="s">
        <v>552</v>
      </c>
      <c r="D661" t="str">
        <f>IF((LEFT(mtn_tbl[[#This Row],[Date of Purchase]],1)="1"),"January",IF((LEFT(mtn_tbl[[#This Row],[Date of Purchase]],1)="2"),"February","March"))</f>
        <v>February</v>
      </c>
      <c r="E661">
        <v>71</v>
      </c>
      <c r="F661" t="s">
        <v>185</v>
      </c>
      <c r="G661" t="s">
        <v>24</v>
      </c>
      <c r="H661" t="s">
        <v>57</v>
      </c>
      <c r="I661">
        <v>4</v>
      </c>
      <c r="J661" t="s">
        <v>70</v>
      </c>
      <c r="K661">
        <v>46</v>
      </c>
      <c r="L661" t="s">
        <v>27</v>
      </c>
      <c r="M661" t="s">
        <v>28</v>
      </c>
      <c r="N661" t="s">
        <v>29</v>
      </c>
      <c r="O661">
        <v>12</v>
      </c>
      <c r="P661">
        <v>420000</v>
      </c>
      <c r="Q661" t="s">
        <v>360</v>
      </c>
      <c r="R661" t="str">
        <f>IF(mtn_tbl[[#This Row],[Age]]&lt;=25,"18-25",IF(mtn_tbl[[#This Row],[Age]]&lt;=35,"26-35",IF(mtn_tbl[[#This Row],[Age]]&lt;=45,"36-45",IF(mtn_tbl[[#This Row],[Age]]&lt;=55,"46-55","56+"))))</f>
        <v>56+</v>
      </c>
      <c r="S661">
        <v>123.58</v>
      </c>
      <c r="T6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1" t="s">
        <v>41</v>
      </c>
    </row>
    <row r="662" spans="1:22">
      <c r="A662" t="s">
        <v>1021</v>
      </c>
      <c r="B662" t="s">
        <v>1022</v>
      </c>
      <c r="C662" s="1" t="s">
        <v>552</v>
      </c>
      <c r="D662" t="str">
        <f>IF((LEFT(mtn_tbl[[#This Row],[Date of Purchase]],1)="1"),"January",IF((LEFT(mtn_tbl[[#This Row],[Date of Purchase]],1)="2"),"February","March"))</f>
        <v>February</v>
      </c>
      <c r="E662">
        <v>57</v>
      </c>
      <c r="F662" t="s">
        <v>69</v>
      </c>
      <c r="G662" t="s">
        <v>84</v>
      </c>
      <c r="H662" t="s">
        <v>57</v>
      </c>
      <c r="I662">
        <v>5</v>
      </c>
      <c r="J662" t="s">
        <v>52</v>
      </c>
      <c r="K662">
        <v>43</v>
      </c>
      <c r="L662" t="s">
        <v>145</v>
      </c>
      <c r="M662" t="s">
        <v>146</v>
      </c>
      <c r="N662" t="s">
        <v>147</v>
      </c>
      <c r="O662">
        <v>11</v>
      </c>
      <c r="P662">
        <v>1650000</v>
      </c>
      <c r="Q662" t="s">
        <v>923</v>
      </c>
      <c r="R662" t="str">
        <f>IF(mtn_tbl[[#This Row],[Age]]&lt;=25,"18-25",IF(mtn_tbl[[#This Row],[Age]]&lt;=35,"26-35",IF(mtn_tbl[[#This Row],[Age]]&lt;=45,"36-45",IF(mtn_tbl[[#This Row],[Age]]&lt;=55,"46-55","56+"))))</f>
        <v>56+</v>
      </c>
      <c r="S662">
        <v>117.8</v>
      </c>
      <c r="T66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2" t="s">
        <v>41</v>
      </c>
    </row>
    <row r="663" spans="1:22">
      <c r="A663" t="s">
        <v>1021</v>
      </c>
      <c r="B663" t="s">
        <v>1022</v>
      </c>
      <c r="C663" s="1" t="s">
        <v>552</v>
      </c>
      <c r="D663" t="str">
        <f>IF((LEFT(mtn_tbl[[#This Row],[Date of Purchase]],1)="1"),"January",IF((LEFT(mtn_tbl[[#This Row],[Date of Purchase]],1)="2"),"February","March"))</f>
        <v>February</v>
      </c>
      <c r="E663">
        <v>57</v>
      </c>
      <c r="F663" t="s">
        <v>69</v>
      </c>
      <c r="G663" t="s">
        <v>44</v>
      </c>
      <c r="H663" t="s">
        <v>57</v>
      </c>
      <c r="I663">
        <v>5</v>
      </c>
      <c r="J663" t="s">
        <v>52</v>
      </c>
      <c r="K663">
        <v>43</v>
      </c>
      <c r="L663" t="s">
        <v>119</v>
      </c>
      <c r="M663" t="s">
        <v>120</v>
      </c>
      <c r="N663" t="s">
        <v>121</v>
      </c>
      <c r="O663">
        <v>11</v>
      </c>
      <c r="P663">
        <v>159500</v>
      </c>
      <c r="Q663" t="s">
        <v>371</v>
      </c>
      <c r="R663" t="str">
        <f>IF(mtn_tbl[[#This Row],[Age]]&lt;=25,"18-25",IF(mtn_tbl[[#This Row],[Age]]&lt;=35,"26-35",IF(mtn_tbl[[#This Row],[Age]]&lt;=45,"36-45",IF(mtn_tbl[[#This Row],[Age]]&lt;=55,"46-55","56+"))))</f>
        <v>56+</v>
      </c>
      <c r="S663">
        <v>114.29</v>
      </c>
      <c r="T6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3" t="s">
        <v>41</v>
      </c>
    </row>
    <row r="664" spans="1:22">
      <c r="A664" t="s">
        <v>1023</v>
      </c>
      <c r="B664" t="s">
        <v>1024</v>
      </c>
      <c r="C664" s="1" t="s">
        <v>552</v>
      </c>
      <c r="D664" t="str">
        <f>IF((LEFT(mtn_tbl[[#This Row],[Date of Purchase]],1)="1"),"January",IF((LEFT(mtn_tbl[[#This Row],[Date of Purchase]],1)="2"),"February","March"))</f>
        <v>February</v>
      </c>
      <c r="E664">
        <v>78</v>
      </c>
      <c r="F664" t="s">
        <v>446</v>
      </c>
      <c r="G664" t="s">
        <v>84</v>
      </c>
      <c r="H664" t="s">
        <v>25</v>
      </c>
      <c r="I664">
        <v>5</v>
      </c>
      <c r="J664" t="s">
        <v>52</v>
      </c>
      <c r="K664">
        <v>22</v>
      </c>
      <c r="L664" t="s">
        <v>85</v>
      </c>
      <c r="M664" t="s">
        <v>86</v>
      </c>
      <c r="N664" t="s">
        <v>87</v>
      </c>
      <c r="O664">
        <v>7</v>
      </c>
      <c r="P664">
        <v>175000</v>
      </c>
      <c r="Q664" t="s">
        <v>127</v>
      </c>
      <c r="R664" t="str">
        <f>IF(mtn_tbl[[#This Row],[Age]]&lt;=25,"18-25",IF(mtn_tbl[[#This Row],[Age]]&lt;=35,"26-35",IF(mtn_tbl[[#This Row],[Age]]&lt;=45,"36-45",IF(mtn_tbl[[#This Row],[Age]]&lt;=55,"46-55","56+"))))</f>
        <v>56+</v>
      </c>
      <c r="S664">
        <v>193.9</v>
      </c>
      <c r="T6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64" t="s">
        <v>41</v>
      </c>
    </row>
    <row r="665" spans="1:22">
      <c r="A665" t="s">
        <v>1023</v>
      </c>
      <c r="B665" t="s">
        <v>1024</v>
      </c>
      <c r="C665" s="1" t="s">
        <v>552</v>
      </c>
      <c r="D665" t="str">
        <f>IF((LEFT(mtn_tbl[[#This Row],[Date of Purchase]],1)="1"),"January",IF((LEFT(mtn_tbl[[#This Row],[Date of Purchase]],1)="2"),"February","March"))</f>
        <v>February</v>
      </c>
      <c r="E665">
        <v>78</v>
      </c>
      <c r="F665" t="s">
        <v>446</v>
      </c>
      <c r="G665" t="s">
        <v>44</v>
      </c>
      <c r="H665" t="s">
        <v>25</v>
      </c>
      <c r="I665">
        <v>5</v>
      </c>
      <c r="J665" t="s">
        <v>52</v>
      </c>
      <c r="K665">
        <v>22</v>
      </c>
      <c r="L665" t="s">
        <v>119</v>
      </c>
      <c r="M665" t="s">
        <v>120</v>
      </c>
      <c r="N665" t="s">
        <v>121</v>
      </c>
      <c r="O665">
        <v>3</v>
      </c>
      <c r="P665">
        <v>43500</v>
      </c>
      <c r="Q665" t="s">
        <v>391</v>
      </c>
      <c r="R665" t="str">
        <f>IF(mtn_tbl[[#This Row],[Age]]&lt;=25,"18-25",IF(mtn_tbl[[#This Row],[Age]]&lt;=35,"26-35",IF(mtn_tbl[[#This Row],[Age]]&lt;=45,"36-45",IF(mtn_tbl[[#This Row],[Age]]&lt;=55,"46-55","56+"))))</f>
        <v>56+</v>
      </c>
      <c r="S665">
        <v>127.27</v>
      </c>
      <c r="T66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5" t="s">
        <v>41</v>
      </c>
    </row>
    <row r="666" spans="1:22">
      <c r="A666" t="s">
        <v>1023</v>
      </c>
      <c r="B666" t="s">
        <v>1024</v>
      </c>
      <c r="C666" s="1" t="s">
        <v>552</v>
      </c>
      <c r="D666" t="str">
        <f>IF((LEFT(mtn_tbl[[#This Row],[Date of Purchase]],1)="1"),"January",IF((LEFT(mtn_tbl[[#This Row],[Date of Purchase]],1)="2"),"February","March"))</f>
        <v>February</v>
      </c>
      <c r="E666">
        <v>78</v>
      </c>
      <c r="F666" t="s">
        <v>446</v>
      </c>
      <c r="G666" t="s">
        <v>24</v>
      </c>
      <c r="H666" t="s">
        <v>25</v>
      </c>
      <c r="I666">
        <v>5</v>
      </c>
      <c r="J666" t="s">
        <v>52</v>
      </c>
      <c r="K666">
        <v>22</v>
      </c>
      <c r="L666" t="s">
        <v>58</v>
      </c>
      <c r="M666" t="s">
        <v>59</v>
      </c>
      <c r="N666" t="s">
        <v>60</v>
      </c>
      <c r="O666">
        <v>2</v>
      </c>
      <c r="P666">
        <v>9000</v>
      </c>
      <c r="Q666" t="s">
        <v>357</v>
      </c>
      <c r="R666" t="str">
        <f>IF(mtn_tbl[[#This Row],[Age]]&lt;=25,"18-25",IF(mtn_tbl[[#This Row],[Age]]&lt;=35,"26-35",IF(mtn_tbl[[#This Row],[Age]]&lt;=45,"36-45",IF(mtn_tbl[[#This Row],[Age]]&lt;=55,"46-55","56+"))))</f>
        <v>56+</v>
      </c>
      <c r="S666">
        <v>57.83</v>
      </c>
      <c r="T66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66" t="s">
        <v>41</v>
      </c>
    </row>
    <row r="667" spans="1:22">
      <c r="A667" t="s">
        <v>1025</v>
      </c>
      <c r="B667" t="s">
        <v>1026</v>
      </c>
      <c r="C667" s="1" t="s">
        <v>552</v>
      </c>
      <c r="D667" t="str">
        <f>IF((LEFT(mtn_tbl[[#This Row],[Date of Purchase]],1)="1"),"January",IF((LEFT(mtn_tbl[[#This Row],[Date of Purchase]],1)="2"),"February","March"))</f>
        <v>February</v>
      </c>
      <c r="E667">
        <v>68</v>
      </c>
      <c r="F667" t="s">
        <v>250</v>
      </c>
      <c r="G667" t="s">
        <v>24</v>
      </c>
      <c r="H667" t="s">
        <v>25</v>
      </c>
      <c r="I667">
        <v>4</v>
      </c>
      <c r="J667" t="s">
        <v>70</v>
      </c>
      <c r="K667">
        <v>41</v>
      </c>
      <c r="L667" t="s">
        <v>27</v>
      </c>
      <c r="M667" t="s">
        <v>28</v>
      </c>
      <c r="N667" t="s">
        <v>29</v>
      </c>
      <c r="O667">
        <v>5</v>
      </c>
      <c r="P667">
        <v>175000</v>
      </c>
      <c r="Q667" t="s">
        <v>127</v>
      </c>
      <c r="R667" t="str">
        <f>IF(mtn_tbl[[#This Row],[Age]]&lt;=25,"18-25",IF(mtn_tbl[[#This Row],[Age]]&lt;=35,"26-35",IF(mtn_tbl[[#This Row],[Age]]&lt;=45,"36-45",IF(mtn_tbl[[#This Row],[Age]]&lt;=55,"46-55","56+"))))</f>
        <v>56+</v>
      </c>
      <c r="S667">
        <v>48.08</v>
      </c>
      <c r="T6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67" t="s">
        <v>31</v>
      </c>
      <c r="V667" t="s">
        <v>290</v>
      </c>
    </row>
    <row r="668" spans="1:22">
      <c r="A668" t="s">
        <v>1025</v>
      </c>
      <c r="B668" t="s">
        <v>1026</v>
      </c>
      <c r="C668" s="1" t="s">
        <v>552</v>
      </c>
      <c r="D668" t="str">
        <f>IF((LEFT(mtn_tbl[[#This Row],[Date of Purchase]],1)="1"),"January",IF((LEFT(mtn_tbl[[#This Row],[Date of Purchase]],1)="2"),"February","March"))</f>
        <v>February</v>
      </c>
      <c r="E668">
        <v>68</v>
      </c>
      <c r="F668" t="s">
        <v>250</v>
      </c>
      <c r="G668" t="s">
        <v>62</v>
      </c>
      <c r="H668" t="s">
        <v>25</v>
      </c>
      <c r="I668">
        <v>4</v>
      </c>
      <c r="J668" t="s">
        <v>70</v>
      </c>
      <c r="K668">
        <v>41</v>
      </c>
      <c r="L668" t="s">
        <v>92</v>
      </c>
      <c r="M668" t="s">
        <v>93</v>
      </c>
      <c r="N668" t="s">
        <v>94</v>
      </c>
      <c r="O668">
        <v>10</v>
      </c>
      <c r="P668">
        <v>3500</v>
      </c>
      <c r="Q668" t="s">
        <v>109</v>
      </c>
      <c r="R668" t="str">
        <f>IF(mtn_tbl[[#This Row],[Age]]&lt;=25,"18-25",IF(mtn_tbl[[#This Row],[Age]]&lt;=35,"26-35",IF(mtn_tbl[[#This Row],[Age]]&lt;=45,"36-45",IF(mtn_tbl[[#This Row],[Age]]&lt;=55,"46-55","56+"))))</f>
        <v>56+</v>
      </c>
      <c r="S668">
        <v>6.03</v>
      </c>
      <c r="T6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68" t="s">
        <v>31</v>
      </c>
      <c r="V668" t="s">
        <v>290</v>
      </c>
    </row>
    <row r="669" spans="1:22">
      <c r="A669" t="s">
        <v>1025</v>
      </c>
      <c r="B669" t="s">
        <v>1026</v>
      </c>
      <c r="C669" s="1" t="s">
        <v>552</v>
      </c>
      <c r="D669" t="str">
        <f>IF((LEFT(mtn_tbl[[#This Row],[Date of Purchase]],1)="1"),"January",IF((LEFT(mtn_tbl[[#This Row],[Date of Purchase]],1)="2"),"February","March"))</f>
        <v>February</v>
      </c>
      <c r="E669">
        <v>68</v>
      </c>
      <c r="F669" t="s">
        <v>250</v>
      </c>
      <c r="G669" t="s">
        <v>44</v>
      </c>
      <c r="H669" t="s">
        <v>25</v>
      </c>
      <c r="I669">
        <v>4</v>
      </c>
      <c r="J669" t="s">
        <v>70</v>
      </c>
      <c r="K669">
        <v>41</v>
      </c>
      <c r="L669" t="s">
        <v>119</v>
      </c>
      <c r="M669" t="s">
        <v>120</v>
      </c>
      <c r="N669" t="s">
        <v>121</v>
      </c>
      <c r="O669">
        <v>14</v>
      </c>
      <c r="P669">
        <v>203000</v>
      </c>
      <c r="Q669" t="s">
        <v>544</v>
      </c>
      <c r="R669" t="str">
        <f>IF(mtn_tbl[[#This Row],[Age]]&lt;=25,"18-25",IF(mtn_tbl[[#This Row],[Age]]&lt;=35,"26-35",IF(mtn_tbl[[#This Row],[Age]]&lt;=45,"36-45",IF(mtn_tbl[[#This Row],[Age]]&lt;=55,"46-55","56+"))))</f>
        <v>56+</v>
      </c>
      <c r="S669">
        <v>97.33</v>
      </c>
      <c r="T6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69" t="s">
        <v>31</v>
      </c>
      <c r="V669" t="s">
        <v>290</v>
      </c>
    </row>
    <row r="670" spans="1:22">
      <c r="A670" t="s">
        <v>1027</v>
      </c>
      <c r="B670" t="s">
        <v>1028</v>
      </c>
      <c r="C670" s="1" t="s">
        <v>552</v>
      </c>
      <c r="D670" t="str">
        <f>IF((LEFT(mtn_tbl[[#This Row],[Date of Purchase]],1)="1"),"January",IF((LEFT(mtn_tbl[[#This Row],[Date of Purchase]],1)="2"),"February","March"))</f>
        <v>February</v>
      </c>
      <c r="E670">
        <v>20</v>
      </c>
      <c r="F670" t="s">
        <v>340</v>
      </c>
      <c r="G670" t="s">
        <v>24</v>
      </c>
      <c r="H670" t="s">
        <v>25</v>
      </c>
      <c r="I670">
        <v>1</v>
      </c>
      <c r="J670" t="s">
        <v>164</v>
      </c>
      <c r="K670">
        <v>18</v>
      </c>
      <c r="L670" t="s">
        <v>148</v>
      </c>
      <c r="M670" t="s">
        <v>149</v>
      </c>
      <c r="N670" t="s">
        <v>150</v>
      </c>
      <c r="O670">
        <v>16</v>
      </c>
      <c r="P670">
        <v>256000</v>
      </c>
      <c r="Q670" t="s">
        <v>656</v>
      </c>
      <c r="R670" t="str">
        <f>IF(mtn_tbl[[#This Row],[Age]]&lt;=25,"18-25",IF(mtn_tbl[[#This Row],[Age]]&lt;=35,"26-35",IF(mtn_tbl[[#This Row],[Age]]&lt;=45,"36-45",IF(mtn_tbl[[#This Row],[Age]]&lt;=55,"46-55","56+"))))</f>
        <v>18-25</v>
      </c>
      <c r="S670">
        <v>192.78</v>
      </c>
      <c r="T67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70" t="s">
        <v>31</v>
      </c>
      <c r="V670" t="s">
        <v>182</v>
      </c>
    </row>
    <row r="671" spans="1:22">
      <c r="A671" t="s">
        <v>1027</v>
      </c>
      <c r="B671" t="s">
        <v>1028</v>
      </c>
      <c r="C671" s="1" t="s">
        <v>552</v>
      </c>
      <c r="D671" t="str">
        <f>IF((LEFT(mtn_tbl[[#This Row],[Date of Purchase]],1)="1"),"January",IF((LEFT(mtn_tbl[[#This Row],[Date of Purchase]],1)="2"),"February","March"))</f>
        <v>February</v>
      </c>
      <c r="E671">
        <v>20</v>
      </c>
      <c r="F671" t="s">
        <v>340</v>
      </c>
      <c r="G671" t="s">
        <v>84</v>
      </c>
      <c r="H671" t="s">
        <v>25</v>
      </c>
      <c r="I671">
        <v>1</v>
      </c>
      <c r="J671" t="s">
        <v>164</v>
      </c>
      <c r="K671">
        <v>18</v>
      </c>
      <c r="L671" t="s">
        <v>100</v>
      </c>
      <c r="M671" t="s">
        <v>38</v>
      </c>
      <c r="N671" t="s">
        <v>39</v>
      </c>
      <c r="O671">
        <v>3</v>
      </c>
      <c r="P671">
        <v>27000</v>
      </c>
      <c r="Q671" t="s">
        <v>257</v>
      </c>
      <c r="R671" t="str">
        <f>IF(mtn_tbl[[#This Row],[Age]]&lt;=25,"18-25",IF(mtn_tbl[[#This Row],[Age]]&lt;=35,"26-35",IF(mtn_tbl[[#This Row],[Age]]&lt;=45,"36-45",IF(mtn_tbl[[#This Row],[Age]]&lt;=55,"46-55","56+"))))</f>
        <v>18-25</v>
      </c>
      <c r="S671">
        <v>11.54</v>
      </c>
      <c r="T6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71" t="s">
        <v>31</v>
      </c>
      <c r="V671" t="s">
        <v>182</v>
      </c>
    </row>
    <row r="672" spans="1:22">
      <c r="A672" t="s">
        <v>1029</v>
      </c>
      <c r="B672" t="s">
        <v>1030</v>
      </c>
      <c r="C672" s="1" t="s">
        <v>552</v>
      </c>
      <c r="D672" t="str">
        <f>IF((LEFT(mtn_tbl[[#This Row],[Date of Purchase]],1)="1"),"January",IF((LEFT(mtn_tbl[[#This Row],[Date of Purchase]],1)="2"),"February","March"))</f>
        <v>February</v>
      </c>
      <c r="E672">
        <v>65</v>
      </c>
      <c r="F672" t="s">
        <v>234</v>
      </c>
      <c r="G672" t="s">
        <v>62</v>
      </c>
      <c r="H672" t="s">
        <v>57</v>
      </c>
      <c r="I672">
        <v>1</v>
      </c>
      <c r="J672" t="s">
        <v>164</v>
      </c>
      <c r="K672">
        <v>14</v>
      </c>
      <c r="L672" t="s">
        <v>72</v>
      </c>
      <c r="M672" t="s">
        <v>73</v>
      </c>
      <c r="N672" t="s">
        <v>74</v>
      </c>
      <c r="O672">
        <v>12</v>
      </c>
      <c r="P672">
        <v>10800</v>
      </c>
      <c r="Q672" t="s">
        <v>1001</v>
      </c>
      <c r="R672" t="str">
        <f>IF(mtn_tbl[[#This Row],[Age]]&lt;=25,"18-25",IF(mtn_tbl[[#This Row],[Age]]&lt;=35,"26-35",IF(mtn_tbl[[#This Row],[Age]]&lt;=45,"36-45",IF(mtn_tbl[[#This Row],[Age]]&lt;=55,"46-55","56+"))))</f>
        <v>56+</v>
      </c>
      <c r="S672">
        <v>98.33</v>
      </c>
      <c r="T67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2" t="s">
        <v>31</v>
      </c>
      <c r="V672" t="s">
        <v>290</v>
      </c>
    </row>
    <row r="673" spans="1:22">
      <c r="A673" t="s">
        <v>1029</v>
      </c>
      <c r="B673" t="s">
        <v>1030</v>
      </c>
      <c r="C673" s="1" t="s">
        <v>552</v>
      </c>
      <c r="D673" t="str">
        <f>IF((LEFT(mtn_tbl[[#This Row],[Date of Purchase]],1)="1"),"January",IF((LEFT(mtn_tbl[[#This Row],[Date of Purchase]],1)="2"),"February","March"))</f>
        <v>February</v>
      </c>
      <c r="E673">
        <v>65</v>
      </c>
      <c r="F673" t="s">
        <v>234</v>
      </c>
      <c r="G673" t="s">
        <v>24</v>
      </c>
      <c r="H673" t="s">
        <v>57</v>
      </c>
      <c r="I673">
        <v>1</v>
      </c>
      <c r="J673" t="s">
        <v>164</v>
      </c>
      <c r="K673">
        <v>14</v>
      </c>
      <c r="L673" t="s">
        <v>148</v>
      </c>
      <c r="M673" t="s">
        <v>149</v>
      </c>
      <c r="N673" t="s">
        <v>150</v>
      </c>
      <c r="O673">
        <v>14</v>
      </c>
      <c r="P673">
        <v>224000</v>
      </c>
      <c r="Q673" t="s">
        <v>201</v>
      </c>
      <c r="R673" t="str">
        <f>IF(mtn_tbl[[#This Row],[Age]]&lt;=25,"18-25",IF(mtn_tbl[[#This Row],[Age]]&lt;=35,"26-35",IF(mtn_tbl[[#This Row],[Age]]&lt;=45,"36-45",IF(mtn_tbl[[#This Row],[Age]]&lt;=55,"46-55","56+"))))</f>
        <v>56+</v>
      </c>
      <c r="S673">
        <v>63.64</v>
      </c>
      <c r="T67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3" t="s">
        <v>31</v>
      </c>
      <c r="V673" t="s">
        <v>290</v>
      </c>
    </row>
    <row r="674" spans="1:22">
      <c r="A674" t="s">
        <v>1031</v>
      </c>
      <c r="B674" t="s">
        <v>1032</v>
      </c>
      <c r="C674" s="1" t="s">
        <v>552</v>
      </c>
      <c r="D674" t="str">
        <f>IF((LEFT(mtn_tbl[[#This Row],[Date of Purchase]],1)="1"),"January",IF((LEFT(mtn_tbl[[#This Row],[Date of Purchase]],1)="2"),"February","March"))</f>
        <v>February</v>
      </c>
      <c r="E674">
        <v>47</v>
      </c>
      <c r="F674" t="s">
        <v>155</v>
      </c>
      <c r="G674" t="s">
        <v>44</v>
      </c>
      <c r="H674" t="s">
        <v>25</v>
      </c>
      <c r="I674">
        <v>3</v>
      </c>
      <c r="J674" t="s">
        <v>36</v>
      </c>
      <c r="K674">
        <v>24</v>
      </c>
      <c r="L674" t="s">
        <v>100</v>
      </c>
      <c r="M674" t="s">
        <v>38</v>
      </c>
      <c r="N674" t="s">
        <v>39</v>
      </c>
      <c r="O674">
        <v>8</v>
      </c>
      <c r="P674">
        <v>72000</v>
      </c>
      <c r="Q674" t="s">
        <v>132</v>
      </c>
      <c r="R674" t="str">
        <f>IF(mtn_tbl[[#This Row],[Age]]&lt;=25,"18-25",IF(mtn_tbl[[#This Row],[Age]]&lt;=35,"26-35",IF(mtn_tbl[[#This Row],[Age]]&lt;=45,"36-45",IF(mtn_tbl[[#This Row],[Age]]&lt;=55,"46-55","56+"))))</f>
        <v>46-55</v>
      </c>
      <c r="S674">
        <v>138.29</v>
      </c>
      <c r="T6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74" t="s">
        <v>41</v>
      </c>
    </row>
    <row r="675" spans="1:22">
      <c r="A675" t="s">
        <v>1033</v>
      </c>
      <c r="B675" t="s">
        <v>1034</v>
      </c>
      <c r="C675" s="1" t="s">
        <v>552</v>
      </c>
      <c r="D675" t="str">
        <f>IF((LEFT(mtn_tbl[[#This Row],[Date of Purchase]],1)="1"),"January",IF((LEFT(mtn_tbl[[#This Row],[Date of Purchase]],1)="2"),"February","March"))</f>
        <v>February</v>
      </c>
      <c r="E675">
        <v>49</v>
      </c>
      <c r="F675" t="s">
        <v>261</v>
      </c>
      <c r="G675" t="s">
        <v>84</v>
      </c>
      <c r="H675" t="s">
        <v>25</v>
      </c>
      <c r="I675">
        <v>5</v>
      </c>
      <c r="J675" t="s">
        <v>52</v>
      </c>
      <c r="K675">
        <v>23</v>
      </c>
      <c r="L675" t="s">
        <v>100</v>
      </c>
      <c r="M675" t="s">
        <v>38</v>
      </c>
      <c r="N675" t="s">
        <v>39</v>
      </c>
      <c r="O675">
        <v>6</v>
      </c>
      <c r="P675">
        <v>54000</v>
      </c>
      <c r="Q675" t="s">
        <v>616</v>
      </c>
      <c r="R675" t="str">
        <f>IF(mtn_tbl[[#This Row],[Age]]&lt;=25,"18-25",IF(mtn_tbl[[#This Row],[Age]]&lt;=35,"26-35",IF(mtn_tbl[[#This Row],[Age]]&lt;=45,"36-45",IF(mtn_tbl[[#This Row],[Age]]&lt;=55,"46-55","56+"))))</f>
        <v>46-55</v>
      </c>
      <c r="S675">
        <v>128.44999999999999</v>
      </c>
      <c r="T6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75" t="s">
        <v>41</v>
      </c>
    </row>
    <row r="676" spans="1:22">
      <c r="A676" t="s">
        <v>1033</v>
      </c>
      <c r="B676" t="s">
        <v>1034</v>
      </c>
      <c r="C676" s="1" t="s">
        <v>552</v>
      </c>
      <c r="D676" t="str">
        <f>IF((LEFT(mtn_tbl[[#This Row],[Date of Purchase]],1)="1"),"January",IF((LEFT(mtn_tbl[[#This Row],[Date of Purchase]],1)="2"),"February","March"))</f>
        <v>February</v>
      </c>
      <c r="E676">
        <v>49</v>
      </c>
      <c r="F676" t="s">
        <v>261</v>
      </c>
      <c r="G676" t="s">
        <v>24</v>
      </c>
      <c r="H676" t="s">
        <v>25</v>
      </c>
      <c r="I676">
        <v>5</v>
      </c>
      <c r="J676" t="s">
        <v>52</v>
      </c>
      <c r="K676">
        <v>23</v>
      </c>
      <c r="L676" t="s">
        <v>27</v>
      </c>
      <c r="M676" t="s">
        <v>28</v>
      </c>
      <c r="N676" t="s">
        <v>29</v>
      </c>
      <c r="O676">
        <v>5</v>
      </c>
      <c r="P676">
        <v>175000</v>
      </c>
      <c r="Q676" t="s">
        <v>127</v>
      </c>
      <c r="R676" t="str">
        <f>IF(mtn_tbl[[#This Row],[Age]]&lt;=25,"18-25",IF(mtn_tbl[[#This Row],[Age]]&lt;=35,"26-35",IF(mtn_tbl[[#This Row],[Age]]&lt;=45,"36-45",IF(mtn_tbl[[#This Row],[Age]]&lt;=55,"46-55","56+"))))</f>
        <v>46-55</v>
      </c>
      <c r="S676">
        <v>158.31</v>
      </c>
      <c r="T6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76" t="s">
        <v>41</v>
      </c>
    </row>
    <row r="677" spans="1:22">
      <c r="A677" t="s">
        <v>1033</v>
      </c>
      <c r="B677" t="s">
        <v>1034</v>
      </c>
      <c r="C677" s="1" t="s">
        <v>552</v>
      </c>
      <c r="D677" t="str">
        <f>IF((LEFT(mtn_tbl[[#This Row],[Date of Purchase]],1)="1"),"January",IF((LEFT(mtn_tbl[[#This Row],[Date of Purchase]],1)="2"),"February","March"))</f>
        <v>February</v>
      </c>
      <c r="E677">
        <v>49</v>
      </c>
      <c r="F677" t="s">
        <v>261</v>
      </c>
      <c r="G677" t="s">
        <v>44</v>
      </c>
      <c r="H677" t="s">
        <v>25</v>
      </c>
      <c r="I677">
        <v>5</v>
      </c>
      <c r="J677" t="s">
        <v>52</v>
      </c>
      <c r="K677">
        <v>23</v>
      </c>
      <c r="L677" t="s">
        <v>100</v>
      </c>
      <c r="M677" t="s">
        <v>38</v>
      </c>
      <c r="N677" t="s">
        <v>39</v>
      </c>
      <c r="O677">
        <v>10</v>
      </c>
      <c r="P677">
        <v>90000</v>
      </c>
      <c r="Q677" t="s">
        <v>160</v>
      </c>
      <c r="R677" t="str">
        <f>IF(mtn_tbl[[#This Row],[Age]]&lt;=25,"18-25",IF(mtn_tbl[[#This Row],[Age]]&lt;=35,"26-35",IF(mtn_tbl[[#This Row],[Age]]&lt;=45,"36-45",IF(mtn_tbl[[#This Row],[Age]]&lt;=55,"46-55","56+"))))</f>
        <v>46-55</v>
      </c>
      <c r="S677">
        <v>80.430000000000007</v>
      </c>
      <c r="T67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7" t="s">
        <v>41</v>
      </c>
    </row>
    <row r="678" spans="1:22">
      <c r="A678" t="s">
        <v>1035</v>
      </c>
      <c r="B678" t="s">
        <v>1036</v>
      </c>
      <c r="C678" s="1" t="s">
        <v>552</v>
      </c>
      <c r="D678" t="str">
        <f>IF((LEFT(mtn_tbl[[#This Row],[Date of Purchase]],1)="1"),"January",IF((LEFT(mtn_tbl[[#This Row],[Date of Purchase]],1)="2"),"February","March"))</f>
        <v>February</v>
      </c>
      <c r="E678">
        <v>26</v>
      </c>
      <c r="F678" t="s">
        <v>285</v>
      </c>
      <c r="G678" t="s">
        <v>62</v>
      </c>
      <c r="H678" t="s">
        <v>25</v>
      </c>
      <c r="I678">
        <v>5</v>
      </c>
      <c r="J678" t="s">
        <v>52</v>
      </c>
      <c r="K678">
        <v>16</v>
      </c>
      <c r="L678" t="s">
        <v>208</v>
      </c>
      <c r="M678" t="s">
        <v>209</v>
      </c>
      <c r="N678" t="s">
        <v>210</v>
      </c>
      <c r="O678">
        <v>19</v>
      </c>
      <c r="P678">
        <v>11400</v>
      </c>
      <c r="Q678" t="s">
        <v>1037</v>
      </c>
      <c r="R678" t="str">
        <f>IF(mtn_tbl[[#This Row],[Age]]&lt;=25,"18-25",IF(mtn_tbl[[#This Row],[Age]]&lt;=35,"26-35",IF(mtn_tbl[[#This Row],[Age]]&lt;=45,"36-45",IF(mtn_tbl[[#This Row],[Age]]&lt;=55,"46-55","56+"))))</f>
        <v>26-35</v>
      </c>
      <c r="S678">
        <v>52.51</v>
      </c>
      <c r="T67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8" t="s">
        <v>41</v>
      </c>
    </row>
    <row r="679" spans="1:22">
      <c r="A679" t="s">
        <v>1035</v>
      </c>
      <c r="B679" t="s">
        <v>1036</v>
      </c>
      <c r="C679" s="1" t="s">
        <v>552</v>
      </c>
      <c r="D679" t="str">
        <f>IF((LEFT(mtn_tbl[[#This Row],[Date of Purchase]],1)="1"),"January",IF((LEFT(mtn_tbl[[#This Row],[Date of Purchase]],1)="2"),"February","March"))</f>
        <v>February</v>
      </c>
      <c r="E679">
        <v>26</v>
      </c>
      <c r="F679" t="s">
        <v>285</v>
      </c>
      <c r="G679" t="s">
        <v>24</v>
      </c>
      <c r="H679" t="s">
        <v>25</v>
      </c>
      <c r="I679">
        <v>5</v>
      </c>
      <c r="J679" t="s">
        <v>52</v>
      </c>
      <c r="K679">
        <v>16</v>
      </c>
      <c r="L679" t="s">
        <v>37</v>
      </c>
      <c r="M679" t="s">
        <v>38</v>
      </c>
      <c r="N679" t="s">
        <v>39</v>
      </c>
      <c r="O679">
        <v>7</v>
      </c>
      <c r="P679">
        <v>63000</v>
      </c>
      <c r="Q679" t="s">
        <v>298</v>
      </c>
      <c r="R679" t="str">
        <f>IF(mtn_tbl[[#This Row],[Age]]&lt;=25,"18-25",IF(mtn_tbl[[#This Row],[Age]]&lt;=35,"26-35",IF(mtn_tbl[[#This Row],[Age]]&lt;=45,"36-45",IF(mtn_tbl[[#This Row],[Age]]&lt;=55,"46-55","56+"))))</f>
        <v>26-35</v>
      </c>
      <c r="S679">
        <v>160.01</v>
      </c>
      <c r="T6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79" t="s">
        <v>41</v>
      </c>
    </row>
    <row r="680" spans="1:22">
      <c r="A680" t="s">
        <v>1038</v>
      </c>
      <c r="B680" t="s">
        <v>1039</v>
      </c>
      <c r="C680" s="1" t="s">
        <v>552</v>
      </c>
      <c r="D680" t="str">
        <f>IF((LEFT(mtn_tbl[[#This Row],[Date of Purchase]],1)="1"),"January",IF((LEFT(mtn_tbl[[#This Row],[Date of Purchase]],1)="2"),"February","March"))</f>
        <v>February</v>
      </c>
      <c r="E680">
        <v>69</v>
      </c>
      <c r="F680" t="s">
        <v>51</v>
      </c>
      <c r="G680" t="s">
        <v>24</v>
      </c>
      <c r="H680" t="s">
        <v>25</v>
      </c>
      <c r="I680">
        <v>5</v>
      </c>
      <c r="J680" t="s">
        <v>52</v>
      </c>
      <c r="K680">
        <v>26</v>
      </c>
      <c r="L680" t="s">
        <v>58</v>
      </c>
      <c r="M680" t="s">
        <v>59</v>
      </c>
      <c r="N680" t="s">
        <v>60</v>
      </c>
      <c r="O680">
        <v>6</v>
      </c>
      <c r="P680">
        <v>27000</v>
      </c>
      <c r="Q680" t="s">
        <v>257</v>
      </c>
      <c r="R680" t="str">
        <f>IF(mtn_tbl[[#This Row],[Age]]&lt;=25,"18-25",IF(mtn_tbl[[#This Row],[Age]]&lt;=35,"26-35",IF(mtn_tbl[[#This Row],[Age]]&lt;=45,"36-45",IF(mtn_tbl[[#This Row],[Age]]&lt;=55,"46-55","56+"))))</f>
        <v>56+</v>
      </c>
      <c r="S680">
        <v>52.73</v>
      </c>
      <c r="T68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0" t="s">
        <v>31</v>
      </c>
      <c r="V680" t="s">
        <v>79</v>
      </c>
    </row>
    <row r="681" spans="1:22">
      <c r="A681" t="s">
        <v>1038</v>
      </c>
      <c r="B681" t="s">
        <v>1039</v>
      </c>
      <c r="C681" s="1" t="s">
        <v>552</v>
      </c>
      <c r="D681" t="str">
        <f>IF((LEFT(mtn_tbl[[#This Row],[Date of Purchase]],1)="1"),"January",IF((LEFT(mtn_tbl[[#This Row],[Date of Purchase]],1)="2"),"February","March"))</f>
        <v>February</v>
      </c>
      <c r="E681">
        <v>69</v>
      </c>
      <c r="F681" t="s">
        <v>51</v>
      </c>
      <c r="G681" t="s">
        <v>44</v>
      </c>
      <c r="H681" t="s">
        <v>25</v>
      </c>
      <c r="I681">
        <v>5</v>
      </c>
      <c r="J681" t="s">
        <v>52</v>
      </c>
      <c r="K681">
        <v>26</v>
      </c>
      <c r="L681" t="s">
        <v>100</v>
      </c>
      <c r="M681" t="s">
        <v>38</v>
      </c>
      <c r="N681" t="s">
        <v>39</v>
      </c>
      <c r="O681">
        <v>14</v>
      </c>
      <c r="P681">
        <v>126000</v>
      </c>
      <c r="Q681" t="s">
        <v>443</v>
      </c>
      <c r="R681" t="str">
        <f>IF(mtn_tbl[[#This Row],[Age]]&lt;=25,"18-25",IF(mtn_tbl[[#This Row],[Age]]&lt;=35,"26-35",IF(mtn_tbl[[#This Row],[Age]]&lt;=45,"36-45",IF(mtn_tbl[[#This Row],[Age]]&lt;=55,"46-55","56+"))))</f>
        <v>56+</v>
      </c>
      <c r="S681">
        <v>80.510000000000005</v>
      </c>
      <c r="T6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1" t="s">
        <v>31</v>
      </c>
      <c r="V681" t="s">
        <v>79</v>
      </c>
    </row>
    <row r="682" spans="1:22">
      <c r="A682" t="s">
        <v>1038</v>
      </c>
      <c r="B682" t="s">
        <v>1039</v>
      </c>
      <c r="C682" s="1" t="s">
        <v>552</v>
      </c>
      <c r="D682" t="str">
        <f>IF((LEFT(mtn_tbl[[#This Row],[Date of Purchase]],1)="1"),"January",IF((LEFT(mtn_tbl[[#This Row],[Date of Purchase]],1)="2"),"February","March"))</f>
        <v>February</v>
      </c>
      <c r="E682">
        <v>69</v>
      </c>
      <c r="F682" t="s">
        <v>51</v>
      </c>
      <c r="G682" t="s">
        <v>62</v>
      </c>
      <c r="H682" t="s">
        <v>25</v>
      </c>
      <c r="I682">
        <v>5</v>
      </c>
      <c r="J682" t="s">
        <v>52</v>
      </c>
      <c r="K682">
        <v>26</v>
      </c>
      <c r="L682" t="s">
        <v>156</v>
      </c>
      <c r="M682" t="s">
        <v>157</v>
      </c>
      <c r="N682" t="s">
        <v>158</v>
      </c>
      <c r="O682">
        <v>12</v>
      </c>
      <c r="P682">
        <v>6000</v>
      </c>
      <c r="Q682" t="s">
        <v>1010</v>
      </c>
      <c r="R682" t="str">
        <f>IF(mtn_tbl[[#This Row],[Age]]&lt;=25,"18-25",IF(mtn_tbl[[#This Row],[Age]]&lt;=35,"26-35",IF(mtn_tbl[[#This Row],[Age]]&lt;=45,"36-45",IF(mtn_tbl[[#This Row],[Age]]&lt;=55,"46-55","56+"))))</f>
        <v>56+</v>
      </c>
      <c r="S682">
        <v>30.28</v>
      </c>
      <c r="T68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82" t="s">
        <v>31</v>
      </c>
      <c r="V682" t="s">
        <v>79</v>
      </c>
    </row>
    <row r="683" spans="1:22">
      <c r="A683" t="s">
        <v>1040</v>
      </c>
      <c r="B683" t="s">
        <v>1041</v>
      </c>
      <c r="C683" s="1" t="s">
        <v>552</v>
      </c>
      <c r="D683" t="str">
        <f>IF((LEFT(mtn_tbl[[#This Row],[Date of Purchase]],1)="1"),"January",IF((LEFT(mtn_tbl[[#This Row],[Date of Purchase]],1)="2"),"February","March"))</f>
        <v>February</v>
      </c>
      <c r="E683">
        <v>31</v>
      </c>
      <c r="F683" t="s">
        <v>354</v>
      </c>
      <c r="G683" t="s">
        <v>24</v>
      </c>
      <c r="H683" t="s">
        <v>57</v>
      </c>
      <c r="I683">
        <v>4</v>
      </c>
      <c r="J683" t="s">
        <v>70</v>
      </c>
      <c r="K683">
        <v>50</v>
      </c>
      <c r="L683" t="s">
        <v>37</v>
      </c>
      <c r="M683" t="s">
        <v>38</v>
      </c>
      <c r="N683" t="s">
        <v>39</v>
      </c>
      <c r="O683">
        <v>16</v>
      </c>
      <c r="P683">
        <v>144000</v>
      </c>
      <c r="Q683" t="s">
        <v>40</v>
      </c>
      <c r="R683" t="str">
        <f>IF(mtn_tbl[[#This Row],[Age]]&lt;=25,"18-25",IF(mtn_tbl[[#This Row],[Age]]&lt;=35,"26-35",IF(mtn_tbl[[#This Row],[Age]]&lt;=45,"36-45",IF(mtn_tbl[[#This Row],[Age]]&lt;=55,"46-55","56+"))))</f>
        <v>26-35</v>
      </c>
      <c r="S683">
        <v>57.95</v>
      </c>
      <c r="T6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3" t="s">
        <v>31</v>
      </c>
      <c r="V683" t="s">
        <v>275</v>
      </c>
    </row>
    <row r="684" spans="1:22">
      <c r="A684" t="s">
        <v>1042</v>
      </c>
      <c r="B684" t="s">
        <v>1043</v>
      </c>
      <c r="C684" s="1" t="s">
        <v>552</v>
      </c>
      <c r="D684" t="str">
        <f>IF((LEFT(mtn_tbl[[#This Row],[Date of Purchase]],1)="1"),"January",IF((LEFT(mtn_tbl[[#This Row],[Date of Purchase]],1)="2"),"February","March"))</f>
        <v>February</v>
      </c>
      <c r="E684">
        <v>32</v>
      </c>
      <c r="F684" t="s">
        <v>23</v>
      </c>
      <c r="G684" t="s">
        <v>62</v>
      </c>
      <c r="H684" t="s">
        <v>25</v>
      </c>
      <c r="I684">
        <v>3</v>
      </c>
      <c r="J684" t="s">
        <v>36</v>
      </c>
      <c r="K684">
        <v>39</v>
      </c>
      <c r="L684" t="s">
        <v>208</v>
      </c>
      <c r="M684" t="s">
        <v>209</v>
      </c>
      <c r="N684" t="s">
        <v>210</v>
      </c>
      <c r="O684">
        <v>5</v>
      </c>
      <c r="P684">
        <v>3000</v>
      </c>
      <c r="Q684" t="s">
        <v>293</v>
      </c>
      <c r="R684" t="str">
        <f>IF(mtn_tbl[[#This Row],[Age]]&lt;=25,"18-25",IF(mtn_tbl[[#This Row],[Age]]&lt;=35,"26-35",IF(mtn_tbl[[#This Row],[Age]]&lt;=45,"36-45",IF(mtn_tbl[[#This Row],[Age]]&lt;=55,"46-55","56+"))))</f>
        <v>26-35</v>
      </c>
      <c r="S684">
        <v>82</v>
      </c>
      <c r="T68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4" t="s">
        <v>41</v>
      </c>
    </row>
    <row r="685" spans="1:22">
      <c r="A685" t="s">
        <v>1044</v>
      </c>
      <c r="B685" t="s">
        <v>1045</v>
      </c>
      <c r="C685" s="1" t="s">
        <v>552</v>
      </c>
      <c r="D685" t="str">
        <f>IF((LEFT(mtn_tbl[[#This Row],[Date of Purchase]],1)="1"),"January",IF((LEFT(mtn_tbl[[#This Row],[Date of Purchase]],1)="2"),"February","March"))</f>
        <v>February</v>
      </c>
      <c r="E685">
        <v>53</v>
      </c>
      <c r="F685" t="s">
        <v>163</v>
      </c>
      <c r="G685" t="s">
        <v>62</v>
      </c>
      <c r="H685" t="s">
        <v>25</v>
      </c>
      <c r="I685">
        <v>2</v>
      </c>
      <c r="J685" t="s">
        <v>26</v>
      </c>
      <c r="K685">
        <v>40</v>
      </c>
      <c r="L685" t="s">
        <v>115</v>
      </c>
      <c r="M685" t="s">
        <v>116</v>
      </c>
      <c r="N685" t="s">
        <v>117</v>
      </c>
      <c r="O685">
        <v>11</v>
      </c>
      <c r="P685">
        <v>60500</v>
      </c>
      <c r="Q685" t="s">
        <v>423</v>
      </c>
      <c r="R685" t="str">
        <f>IF(mtn_tbl[[#This Row],[Age]]&lt;=25,"18-25",IF(mtn_tbl[[#This Row],[Age]]&lt;=35,"26-35",IF(mtn_tbl[[#This Row],[Age]]&lt;=45,"36-45",IF(mtn_tbl[[#This Row],[Age]]&lt;=55,"46-55","56+"))))</f>
        <v>46-55</v>
      </c>
      <c r="S685">
        <v>27.07</v>
      </c>
      <c r="T68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85" t="s">
        <v>41</v>
      </c>
    </row>
    <row r="686" spans="1:22">
      <c r="A686" t="s">
        <v>1044</v>
      </c>
      <c r="B686" t="s">
        <v>1045</v>
      </c>
      <c r="C686" s="1" t="s">
        <v>552</v>
      </c>
      <c r="D686" t="str">
        <f>IF((LEFT(mtn_tbl[[#This Row],[Date of Purchase]],1)="1"),"January",IF((LEFT(mtn_tbl[[#This Row],[Date of Purchase]],1)="2"),"February","March"))</f>
        <v>February</v>
      </c>
      <c r="E686">
        <v>53</v>
      </c>
      <c r="F686" t="s">
        <v>163</v>
      </c>
      <c r="G686" t="s">
        <v>44</v>
      </c>
      <c r="H686" t="s">
        <v>25</v>
      </c>
      <c r="I686">
        <v>2</v>
      </c>
      <c r="J686" t="s">
        <v>26</v>
      </c>
      <c r="K686">
        <v>40</v>
      </c>
      <c r="L686" t="s">
        <v>119</v>
      </c>
      <c r="M686" t="s">
        <v>120</v>
      </c>
      <c r="N686" t="s">
        <v>121</v>
      </c>
      <c r="O686">
        <v>13</v>
      </c>
      <c r="P686">
        <v>188500</v>
      </c>
      <c r="Q686" t="s">
        <v>667</v>
      </c>
      <c r="R686" t="str">
        <f>IF(mtn_tbl[[#This Row],[Age]]&lt;=25,"18-25",IF(mtn_tbl[[#This Row],[Age]]&lt;=35,"26-35",IF(mtn_tbl[[#This Row],[Age]]&lt;=45,"36-45",IF(mtn_tbl[[#This Row],[Age]]&lt;=55,"46-55","56+"))))</f>
        <v>46-55</v>
      </c>
      <c r="S686">
        <v>137.53</v>
      </c>
      <c r="T6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6" t="s">
        <v>41</v>
      </c>
    </row>
    <row r="687" spans="1:22">
      <c r="A687" t="s">
        <v>1044</v>
      </c>
      <c r="B687" t="s">
        <v>1045</v>
      </c>
      <c r="C687" s="1" t="s">
        <v>552</v>
      </c>
      <c r="D687" t="str">
        <f>IF((LEFT(mtn_tbl[[#This Row],[Date of Purchase]],1)="1"),"January",IF((LEFT(mtn_tbl[[#This Row],[Date of Purchase]],1)="2"),"February","March"))</f>
        <v>February</v>
      </c>
      <c r="E687">
        <v>53</v>
      </c>
      <c r="F687" t="s">
        <v>163</v>
      </c>
      <c r="G687" t="s">
        <v>84</v>
      </c>
      <c r="H687" t="s">
        <v>25</v>
      </c>
      <c r="I687">
        <v>2</v>
      </c>
      <c r="J687" t="s">
        <v>26</v>
      </c>
      <c r="K687">
        <v>40</v>
      </c>
      <c r="L687" t="s">
        <v>171</v>
      </c>
      <c r="M687" t="s">
        <v>172</v>
      </c>
      <c r="N687" t="s">
        <v>173</v>
      </c>
      <c r="O687">
        <v>9</v>
      </c>
      <c r="P687">
        <v>675000</v>
      </c>
      <c r="Q687" t="s">
        <v>1046</v>
      </c>
      <c r="R687" t="str">
        <f>IF(mtn_tbl[[#This Row],[Age]]&lt;=25,"18-25",IF(mtn_tbl[[#This Row],[Age]]&lt;=35,"26-35",IF(mtn_tbl[[#This Row],[Age]]&lt;=45,"36-45",IF(mtn_tbl[[#This Row],[Age]]&lt;=55,"46-55","56+"))))</f>
        <v>46-55</v>
      </c>
      <c r="S687">
        <v>147.35</v>
      </c>
      <c r="T6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7" t="s">
        <v>41</v>
      </c>
    </row>
    <row r="688" spans="1:22">
      <c r="A688" t="s">
        <v>1047</v>
      </c>
      <c r="B688" t="s">
        <v>1048</v>
      </c>
      <c r="C688" s="1" t="s">
        <v>552</v>
      </c>
      <c r="D688" t="str">
        <f>IF((LEFT(mtn_tbl[[#This Row],[Date of Purchase]],1)="1"),"January",IF((LEFT(mtn_tbl[[#This Row],[Date of Purchase]],1)="2"),"February","March"))</f>
        <v>February</v>
      </c>
      <c r="E688">
        <v>28</v>
      </c>
      <c r="F688" t="s">
        <v>35</v>
      </c>
      <c r="G688" t="s">
        <v>44</v>
      </c>
      <c r="H688" t="s">
        <v>25</v>
      </c>
      <c r="I688">
        <v>4</v>
      </c>
      <c r="J688" t="s">
        <v>70</v>
      </c>
      <c r="K688">
        <v>22</v>
      </c>
      <c r="L688" t="s">
        <v>165</v>
      </c>
      <c r="M688" t="s">
        <v>166</v>
      </c>
      <c r="N688" t="s">
        <v>167</v>
      </c>
      <c r="O688">
        <v>10</v>
      </c>
      <c r="P688">
        <v>240000</v>
      </c>
      <c r="Q688" t="s">
        <v>126</v>
      </c>
      <c r="R688" t="str">
        <f>IF(mtn_tbl[[#This Row],[Age]]&lt;=25,"18-25",IF(mtn_tbl[[#This Row],[Age]]&lt;=35,"26-35",IF(mtn_tbl[[#This Row],[Age]]&lt;=45,"36-45",IF(mtn_tbl[[#This Row],[Age]]&lt;=55,"46-55","56+"))))</f>
        <v>26-35</v>
      </c>
      <c r="S688">
        <v>124.12</v>
      </c>
      <c r="T68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8" t="s">
        <v>41</v>
      </c>
    </row>
    <row r="689" spans="1:22">
      <c r="A689" t="s">
        <v>1047</v>
      </c>
      <c r="B689" t="s">
        <v>1048</v>
      </c>
      <c r="C689" s="1" t="s">
        <v>552</v>
      </c>
      <c r="D689" t="str">
        <f>IF((LEFT(mtn_tbl[[#This Row],[Date of Purchase]],1)="1"),"January",IF((LEFT(mtn_tbl[[#This Row],[Date of Purchase]],1)="2"),"February","March"))</f>
        <v>February</v>
      </c>
      <c r="E689">
        <v>28</v>
      </c>
      <c r="F689" t="s">
        <v>35</v>
      </c>
      <c r="G689" t="s">
        <v>62</v>
      </c>
      <c r="H689" t="s">
        <v>25</v>
      </c>
      <c r="I689">
        <v>4</v>
      </c>
      <c r="J689" t="s">
        <v>70</v>
      </c>
      <c r="K689">
        <v>22</v>
      </c>
      <c r="L689" t="s">
        <v>341</v>
      </c>
      <c r="M689" t="s">
        <v>342</v>
      </c>
      <c r="N689" t="s">
        <v>343</v>
      </c>
      <c r="O689">
        <v>5</v>
      </c>
      <c r="P689">
        <v>37500</v>
      </c>
      <c r="Q689" t="s">
        <v>477</v>
      </c>
      <c r="R689" t="str">
        <f>IF(mtn_tbl[[#This Row],[Age]]&lt;=25,"18-25",IF(mtn_tbl[[#This Row],[Age]]&lt;=35,"26-35",IF(mtn_tbl[[#This Row],[Age]]&lt;=45,"36-45",IF(mtn_tbl[[#This Row],[Age]]&lt;=55,"46-55","56+"))))</f>
        <v>26-35</v>
      </c>
      <c r="S689">
        <v>134.41999999999999</v>
      </c>
      <c r="T68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9" t="s">
        <v>41</v>
      </c>
    </row>
    <row r="690" spans="1:22">
      <c r="A690" t="s">
        <v>1047</v>
      </c>
      <c r="B690" t="s">
        <v>1048</v>
      </c>
      <c r="C690" s="1" t="s">
        <v>552</v>
      </c>
      <c r="D690" t="str">
        <f>IF((LEFT(mtn_tbl[[#This Row],[Date of Purchase]],1)="1"),"January",IF((LEFT(mtn_tbl[[#This Row],[Date of Purchase]],1)="2"),"February","March"))</f>
        <v>February</v>
      </c>
      <c r="E690">
        <v>28</v>
      </c>
      <c r="F690" t="s">
        <v>35</v>
      </c>
      <c r="G690" t="s">
        <v>24</v>
      </c>
      <c r="H690" t="s">
        <v>25</v>
      </c>
      <c r="I690">
        <v>4</v>
      </c>
      <c r="J690" t="s">
        <v>70</v>
      </c>
      <c r="K690">
        <v>22</v>
      </c>
      <c r="L690" t="s">
        <v>148</v>
      </c>
      <c r="M690" t="s">
        <v>149</v>
      </c>
      <c r="N690" t="s">
        <v>150</v>
      </c>
      <c r="O690">
        <v>9</v>
      </c>
      <c r="P690">
        <v>144000</v>
      </c>
      <c r="Q690" t="s">
        <v>40</v>
      </c>
      <c r="R690" t="str">
        <f>IF(mtn_tbl[[#This Row],[Age]]&lt;=25,"18-25",IF(mtn_tbl[[#This Row],[Age]]&lt;=35,"26-35",IF(mtn_tbl[[#This Row],[Age]]&lt;=45,"36-45",IF(mtn_tbl[[#This Row],[Age]]&lt;=55,"46-55","56+"))))</f>
        <v>26-35</v>
      </c>
      <c r="S690">
        <v>116.31</v>
      </c>
      <c r="T6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90" t="s">
        <v>41</v>
      </c>
    </row>
    <row r="691" spans="1:22">
      <c r="A691" t="s">
        <v>1049</v>
      </c>
      <c r="B691" t="s">
        <v>1050</v>
      </c>
      <c r="C691" s="1" t="s">
        <v>552</v>
      </c>
      <c r="D691" t="str">
        <f>IF((LEFT(mtn_tbl[[#This Row],[Date of Purchase]],1)="1"),"January",IF((LEFT(mtn_tbl[[#This Row],[Date of Purchase]],1)="2"),"February","March"))</f>
        <v>February</v>
      </c>
      <c r="E691">
        <v>49</v>
      </c>
      <c r="F691" t="s">
        <v>225</v>
      </c>
      <c r="G691" t="s">
        <v>24</v>
      </c>
      <c r="H691" t="s">
        <v>57</v>
      </c>
      <c r="I691">
        <v>3</v>
      </c>
      <c r="J691" t="s">
        <v>36</v>
      </c>
      <c r="K691">
        <v>28</v>
      </c>
      <c r="L691" t="s">
        <v>27</v>
      </c>
      <c r="M691" t="s">
        <v>28</v>
      </c>
      <c r="N691" t="s">
        <v>29</v>
      </c>
      <c r="O691">
        <v>5</v>
      </c>
      <c r="P691">
        <v>175000</v>
      </c>
      <c r="Q691" t="s">
        <v>127</v>
      </c>
      <c r="R691" t="str">
        <f>IF(mtn_tbl[[#This Row],[Age]]&lt;=25,"18-25",IF(mtn_tbl[[#This Row],[Age]]&lt;=35,"26-35",IF(mtn_tbl[[#This Row],[Age]]&lt;=45,"36-45",IF(mtn_tbl[[#This Row],[Age]]&lt;=55,"46-55","56+"))))</f>
        <v>46-55</v>
      </c>
      <c r="S691">
        <v>11.12</v>
      </c>
      <c r="T69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1" t="s">
        <v>41</v>
      </c>
    </row>
    <row r="692" spans="1:22">
      <c r="A692" t="s">
        <v>1049</v>
      </c>
      <c r="B692" t="s">
        <v>1050</v>
      </c>
      <c r="C692" s="1" t="s">
        <v>552</v>
      </c>
      <c r="D692" t="str">
        <f>IF((LEFT(mtn_tbl[[#This Row],[Date of Purchase]],1)="1"),"January",IF((LEFT(mtn_tbl[[#This Row],[Date of Purchase]],1)="2"),"February","March"))</f>
        <v>February</v>
      </c>
      <c r="E692">
        <v>49</v>
      </c>
      <c r="F692" t="s">
        <v>225</v>
      </c>
      <c r="G692" t="s">
        <v>84</v>
      </c>
      <c r="H692" t="s">
        <v>57</v>
      </c>
      <c r="I692">
        <v>3</v>
      </c>
      <c r="J692" t="s">
        <v>36</v>
      </c>
      <c r="K692">
        <v>28</v>
      </c>
      <c r="L692" t="s">
        <v>100</v>
      </c>
      <c r="M692" t="s">
        <v>38</v>
      </c>
      <c r="N692" t="s">
        <v>39</v>
      </c>
      <c r="O692">
        <v>2</v>
      </c>
      <c r="P692">
        <v>18000</v>
      </c>
      <c r="Q692" t="s">
        <v>66</v>
      </c>
      <c r="R692" t="str">
        <f>IF(mtn_tbl[[#This Row],[Age]]&lt;=25,"18-25",IF(mtn_tbl[[#This Row],[Age]]&lt;=35,"26-35",IF(mtn_tbl[[#This Row],[Age]]&lt;=45,"36-45",IF(mtn_tbl[[#This Row],[Age]]&lt;=55,"46-55","56+"))))</f>
        <v>46-55</v>
      </c>
      <c r="S692">
        <v>46.36</v>
      </c>
      <c r="T6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2" t="s">
        <v>41</v>
      </c>
    </row>
    <row r="693" spans="1:22">
      <c r="A693" t="s">
        <v>1051</v>
      </c>
      <c r="B693" t="s">
        <v>1052</v>
      </c>
      <c r="C693" s="1" t="s">
        <v>552</v>
      </c>
      <c r="D693" t="str">
        <f>IF((LEFT(mtn_tbl[[#This Row],[Date of Purchase]],1)="1"),"January",IF((LEFT(mtn_tbl[[#This Row],[Date of Purchase]],1)="2"),"February","March"))</f>
        <v>February</v>
      </c>
      <c r="E693">
        <v>50</v>
      </c>
      <c r="F693" t="s">
        <v>204</v>
      </c>
      <c r="G693" t="s">
        <v>62</v>
      </c>
      <c r="H693" t="s">
        <v>25</v>
      </c>
      <c r="I693">
        <v>4</v>
      </c>
      <c r="J693" t="s">
        <v>70</v>
      </c>
      <c r="K693">
        <v>34</v>
      </c>
      <c r="L693" t="s">
        <v>63</v>
      </c>
      <c r="M693" t="s">
        <v>64</v>
      </c>
      <c r="N693" t="s">
        <v>65</v>
      </c>
      <c r="O693">
        <v>1</v>
      </c>
      <c r="P693">
        <v>1000</v>
      </c>
      <c r="Q693" t="s">
        <v>765</v>
      </c>
      <c r="R693" t="str">
        <f>IF(mtn_tbl[[#This Row],[Age]]&lt;=25,"18-25",IF(mtn_tbl[[#This Row],[Age]]&lt;=35,"26-35",IF(mtn_tbl[[#This Row],[Age]]&lt;=45,"36-45",IF(mtn_tbl[[#This Row],[Age]]&lt;=55,"46-55","56+"))))</f>
        <v>46-55</v>
      </c>
      <c r="S693">
        <v>177.53</v>
      </c>
      <c r="T6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93" t="s">
        <v>41</v>
      </c>
    </row>
    <row r="694" spans="1:22">
      <c r="A694" t="s">
        <v>1053</v>
      </c>
      <c r="B694" t="s">
        <v>1054</v>
      </c>
      <c r="C694" s="1" t="s">
        <v>552</v>
      </c>
      <c r="D694" t="str">
        <f>IF((LEFT(mtn_tbl[[#This Row],[Date of Purchase]],1)="1"),"January",IF((LEFT(mtn_tbl[[#This Row],[Date of Purchase]],1)="2"),"February","March"))</f>
        <v>February</v>
      </c>
      <c r="E694">
        <v>66</v>
      </c>
      <c r="F694" t="s">
        <v>91</v>
      </c>
      <c r="G694" t="s">
        <v>24</v>
      </c>
      <c r="H694" t="s">
        <v>25</v>
      </c>
      <c r="I694">
        <v>1</v>
      </c>
      <c r="J694" t="s">
        <v>164</v>
      </c>
      <c r="K694">
        <v>9</v>
      </c>
      <c r="L694" t="s">
        <v>148</v>
      </c>
      <c r="M694" t="s">
        <v>149</v>
      </c>
      <c r="N694" t="s">
        <v>150</v>
      </c>
      <c r="O694">
        <v>5</v>
      </c>
      <c r="P694">
        <v>80000</v>
      </c>
      <c r="Q694" t="s">
        <v>1055</v>
      </c>
      <c r="R694" t="str">
        <f>IF(mtn_tbl[[#This Row],[Age]]&lt;=25,"18-25",IF(mtn_tbl[[#This Row],[Age]]&lt;=35,"26-35",IF(mtn_tbl[[#This Row],[Age]]&lt;=45,"36-45",IF(mtn_tbl[[#This Row],[Age]]&lt;=55,"46-55","56+"))))</f>
        <v>56+</v>
      </c>
      <c r="S694">
        <v>42.24</v>
      </c>
      <c r="T69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4" t="s">
        <v>31</v>
      </c>
      <c r="V694" t="s">
        <v>182</v>
      </c>
    </row>
    <row r="695" spans="1:22">
      <c r="A695" t="s">
        <v>1056</v>
      </c>
      <c r="B695" t="s">
        <v>1057</v>
      </c>
      <c r="C695" s="1" t="s">
        <v>552</v>
      </c>
      <c r="D695" t="str">
        <f>IF((LEFT(mtn_tbl[[#This Row],[Date of Purchase]],1)="1"),"January",IF((LEFT(mtn_tbl[[#This Row],[Date of Purchase]],1)="2"),"February","March"))</f>
        <v>February</v>
      </c>
      <c r="E695">
        <v>76</v>
      </c>
      <c r="F695" t="s">
        <v>125</v>
      </c>
      <c r="G695" t="s">
        <v>44</v>
      </c>
      <c r="H695" t="s">
        <v>57</v>
      </c>
      <c r="I695">
        <v>2</v>
      </c>
      <c r="J695" t="s">
        <v>26</v>
      </c>
      <c r="K695">
        <v>38</v>
      </c>
      <c r="L695" t="s">
        <v>100</v>
      </c>
      <c r="M695" t="s">
        <v>38</v>
      </c>
      <c r="N695" t="s">
        <v>39</v>
      </c>
      <c r="O695">
        <v>14</v>
      </c>
      <c r="P695">
        <v>126000</v>
      </c>
      <c r="Q695" t="s">
        <v>443</v>
      </c>
      <c r="R695" t="str">
        <f>IF(mtn_tbl[[#This Row],[Age]]&lt;=25,"18-25",IF(mtn_tbl[[#This Row],[Age]]&lt;=35,"26-35",IF(mtn_tbl[[#This Row],[Age]]&lt;=45,"36-45",IF(mtn_tbl[[#This Row],[Age]]&lt;=55,"46-55","56+"))))</f>
        <v>56+</v>
      </c>
      <c r="S695">
        <v>20.98</v>
      </c>
      <c r="T6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5" t="s">
        <v>31</v>
      </c>
      <c r="V695" t="s">
        <v>182</v>
      </c>
    </row>
    <row r="696" spans="1:22">
      <c r="A696" t="s">
        <v>1056</v>
      </c>
      <c r="B696" t="s">
        <v>1057</v>
      </c>
      <c r="C696" s="1" t="s">
        <v>552</v>
      </c>
      <c r="D696" t="str">
        <f>IF((LEFT(mtn_tbl[[#This Row],[Date of Purchase]],1)="1"),"January",IF((LEFT(mtn_tbl[[#This Row],[Date of Purchase]],1)="2"),"February","March"))</f>
        <v>February</v>
      </c>
      <c r="E696">
        <v>76</v>
      </c>
      <c r="F696" t="s">
        <v>125</v>
      </c>
      <c r="G696" t="s">
        <v>24</v>
      </c>
      <c r="H696" t="s">
        <v>57</v>
      </c>
      <c r="I696">
        <v>2</v>
      </c>
      <c r="J696" t="s">
        <v>26</v>
      </c>
      <c r="K696">
        <v>38</v>
      </c>
      <c r="L696" t="s">
        <v>27</v>
      </c>
      <c r="M696" t="s">
        <v>28</v>
      </c>
      <c r="N696" t="s">
        <v>29</v>
      </c>
      <c r="O696">
        <v>19</v>
      </c>
      <c r="P696">
        <v>665000</v>
      </c>
      <c r="Q696" t="s">
        <v>30</v>
      </c>
      <c r="R696" t="str">
        <f>IF(mtn_tbl[[#This Row],[Age]]&lt;=25,"18-25",IF(mtn_tbl[[#This Row],[Age]]&lt;=35,"26-35",IF(mtn_tbl[[#This Row],[Age]]&lt;=45,"36-45",IF(mtn_tbl[[#This Row],[Age]]&lt;=55,"46-55","56+"))))</f>
        <v>56+</v>
      </c>
      <c r="S696">
        <v>169.8</v>
      </c>
      <c r="T69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96" t="s">
        <v>31</v>
      </c>
      <c r="V696" t="s">
        <v>182</v>
      </c>
    </row>
    <row r="697" spans="1:22">
      <c r="A697" t="s">
        <v>1058</v>
      </c>
      <c r="B697" t="s">
        <v>1059</v>
      </c>
      <c r="C697" s="1" t="s">
        <v>552</v>
      </c>
      <c r="D697" t="str">
        <f>IF((LEFT(mtn_tbl[[#This Row],[Date of Purchase]],1)="1"),"January",IF((LEFT(mtn_tbl[[#This Row],[Date of Purchase]],1)="2"),"February","March"))</f>
        <v>February</v>
      </c>
      <c r="E697">
        <v>52</v>
      </c>
      <c r="F697" t="s">
        <v>281</v>
      </c>
      <c r="G697" t="s">
        <v>62</v>
      </c>
      <c r="H697" t="s">
        <v>57</v>
      </c>
      <c r="I697">
        <v>2</v>
      </c>
      <c r="J697" t="s">
        <v>26</v>
      </c>
      <c r="K697">
        <v>9</v>
      </c>
      <c r="L697" t="s">
        <v>115</v>
      </c>
      <c r="M697" t="s">
        <v>116</v>
      </c>
      <c r="N697" t="s">
        <v>117</v>
      </c>
      <c r="O697">
        <v>7</v>
      </c>
      <c r="P697">
        <v>38500</v>
      </c>
      <c r="Q697" t="s">
        <v>191</v>
      </c>
      <c r="R697" t="str">
        <f>IF(mtn_tbl[[#This Row],[Age]]&lt;=25,"18-25",IF(mtn_tbl[[#This Row],[Age]]&lt;=35,"26-35",IF(mtn_tbl[[#This Row],[Age]]&lt;=45,"36-45",IF(mtn_tbl[[#This Row],[Age]]&lt;=55,"46-55","56+"))))</f>
        <v>46-55</v>
      </c>
      <c r="S697">
        <v>61.08</v>
      </c>
      <c r="T69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97" t="s">
        <v>31</v>
      </c>
      <c r="V697" t="s">
        <v>101</v>
      </c>
    </row>
    <row r="698" spans="1:22">
      <c r="A698" t="s">
        <v>1060</v>
      </c>
      <c r="B698" t="s">
        <v>1061</v>
      </c>
      <c r="C698" s="1" t="s">
        <v>552</v>
      </c>
      <c r="D698" t="str">
        <f>IF((LEFT(mtn_tbl[[#This Row],[Date of Purchase]],1)="1"),"January",IF((LEFT(mtn_tbl[[#This Row],[Date of Purchase]],1)="2"),"February","March"))</f>
        <v>February</v>
      </c>
      <c r="E698">
        <v>18</v>
      </c>
      <c r="F698" t="s">
        <v>195</v>
      </c>
      <c r="G698" t="s">
        <v>62</v>
      </c>
      <c r="H698" t="s">
        <v>57</v>
      </c>
      <c r="I698">
        <v>2</v>
      </c>
      <c r="J698" t="s">
        <v>26</v>
      </c>
      <c r="K698">
        <v>23</v>
      </c>
      <c r="L698" t="s">
        <v>115</v>
      </c>
      <c r="M698" t="s">
        <v>116</v>
      </c>
      <c r="N698" t="s">
        <v>117</v>
      </c>
      <c r="O698">
        <v>8</v>
      </c>
      <c r="P698">
        <v>44000</v>
      </c>
      <c r="Q698" t="s">
        <v>400</v>
      </c>
      <c r="R698" t="str">
        <f>IF(mtn_tbl[[#This Row],[Age]]&lt;=25,"18-25",IF(mtn_tbl[[#This Row],[Age]]&lt;=35,"26-35",IF(mtn_tbl[[#This Row],[Age]]&lt;=45,"36-45",IF(mtn_tbl[[#This Row],[Age]]&lt;=55,"46-55","56+"))))</f>
        <v>18-25</v>
      </c>
      <c r="S698">
        <v>23.24</v>
      </c>
      <c r="T6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8" t="s">
        <v>41</v>
      </c>
    </row>
    <row r="699" spans="1:22">
      <c r="A699" t="s">
        <v>1060</v>
      </c>
      <c r="B699" t="s">
        <v>1061</v>
      </c>
      <c r="C699" s="1" t="s">
        <v>552</v>
      </c>
      <c r="D699" t="str">
        <f>IF((LEFT(mtn_tbl[[#This Row],[Date of Purchase]],1)="1"),"January",IF((LEFT(mtn_tbl[[#This Row],[Date of Purchase]],1)="2"),"February","March"))</f>
        <v>February</v>
      </c>
      <c r="E699">
        <v>18</v>
      </c>
      <c r="F699" t="s">
        <v>195</v>
      </c>
      <c r="G699" t="s">
        <v>24</v>
      </c>
      <c r="H699" t="s">
        <v>57</v>
      </c>
      <c r="I699">
        <v>2</v>
      </c>
      <c r="J699" t="s">
        <v>26</v>
      </c>
      <c r="K699">
        <v>23</v>
      </c>
      <c r="L699" t="s">
        <v>58</v>
      </c>
      <c r="M699" t="s">
        <v>59</v>
      </c>
      <c r="N699" t="s">
        <v>60</v>
      </c>
      <c r="O699">
        <v>16</v>
      </c>
      <c r="P699">
        <v>72000</v>
      </c>
      <c r="Q699" t="s">
        <v>132</v>
      </c>
      <c r="R699" t="str">
        <f>IF(mtn_tbl[[#This Row],[Age]]&lt;=25,"18-25",IF(mtn_tbl[[#This Row],[Age]]&lt;=35,"26-35",IF(mtn_tbl[[#This Row],[Age]]&lt;=45,"36-45",IF(mtn_tbl[[#This Row],[Age]]&lt;=55,"46-55","56+"))))</f>
        <v>18-25</v>
      </c>
      <c r="S699">
        <v>112.62</v>
      </c>
      <c r="T6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99" t="s">
        <v>41</v>
      </c>
    </row>
    <row r="700" spans="1:22">
      <c r="A700" t="s">
        <v>1062</v>
      </c>
      <c r="B700" t="s">
        <v>1063</v>
      </c>
      <c r="C700" s="1" t="s">
        <v>552</v>
      </c>
      <c r="D700" t="str">
        <f>IF((LEFT(mtn_tbl[[#This Row],[Date of Purchase]],1)="1"),"January",IF((LEFT(mtn_tbl[[#This Row],[Date of Purchase]],1)="2"),"February","March"))</f>
        <v>February</v>
      </c>
      <c r="E700">
        <v>29</v>
      </c>
      <c r="F700" t="s">
        <v>268</v>
      </c>
      <c r="G700" t="s">
        <v>62</v>
      </c>
      <c r="H700" t="s">
        <v>25</v>
      </c>
      <c r="I700">
        <v>3</v>
      </c>
      <c r="J700" t="s">
        <v>36</v>
      </c>
      <c r="K700">
        <v>56</v>
      </c>
      <c r="L700" t="s">
        <v>63</v>
      </c>
      <c r="M700" t="s">
        <v>64</v>
      </c>
      <c r="N700" t="s">
        <v>65</v>
      </c>
      <c r="O700">
        <v>12</v>
      </c>
      <c r="P700">
        <v>12000</v>
      </c>
      <c r="Q700" t="s">
        <v>227</v>
      </c>
      <c r="R700" t="str">
        <f>IF(mtn_tbl[[#This Row],[Age]]&lt;=25,"18-25",IF(mtn_tbl[[#This Row],[Age]]&lt;=35,"26-35",IF(mtn_tbl[[#This Row],[Age]]&lt;=45,"36-45",IF(mtn_tbl[[#This Row],[Age]]&lt;=55,"46-55","56+"))))</f>
        <v>26-35</v>
      </c>
      <c r="S700">
        <v>31.28</v>
      </c>
      <c r="T70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0" t="s">
        <v>31</v>
      </c>
      <c r="V700" t="s">
        <v>290</v>
      </c>
    </row>
    <row r="701" spans="1:22">
      <c r="A701" t="s">
        <v>1062</v>
      </c>
      <c r="B701" t="s">
        <v>1063</v>
      </c>
      <c r="C701" s="1" t="s">
        <v>552</v>
      </c>
      <c r="D701" t="str">
        <f>IF((LEFT(mtn_tbl[[#This Row],[Date of Purchase]],1)="1"),"January",IF((LEFT(mtn_tbl[[#This Row],[Date of Purchase]],1)="2"),"February","March"))</f>
        <v>February</v>
      </c>
      <c r="E701">
        <v>29</v>
      </c>
      <c r="F701" t="s">
        <v>268</v>
      </c>
      <c r="G701" t="s">
        <v>84</v>
      </c>
      <c r="H701" t="s">
        <v>25</v>
      </c>
      <c r="I701">
        <v>3</v>
      </c>
      <c r="J701" t="s">
        <v>36</v>
      </c>
      <c r="K701">
        <v>56</v>
      </c>
      <c r="L701" t="s">
        <v>85</v>
      </c>
      <c r="M701" t="s">
        <v>86</v>
      </c>
      <c r="N701" t="s">
        <v>87</v>
      </c>
      <c r="O701">
        <v>4</v>
      </c>
      <c r="P701">
        <v>100000</v>
      </c>
      <c r="Q701" t="s">
        <v>215</v>
      </c>
      <c r="R701" t="str">
        <f>IF(mtn_tbl[[#This Row],[Age]]&lt;=25,"18-25",IF(mtn_tbl[[#This Row],[Age]]&lt;=35,"26-35",IF(mtn_tbl[[#This Row],[Age]]&lt;=45,"36-45",IF(mtn_tbl[[#This Row],[Age]]&lt;=55,"46-55","56+"))))</f>
        <v>26-35</v>
      </c>
      <c r="S701">
        <v>163.92</v>
      </c>
      <c r="T7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01" t="s">
        <v>31</v>
      </c>
      <c r="V701" t="s">
        <v>290</v>
      </c>
    </row>
    <row r="702" spans="1:22">
      <c r="A702" t="s">
        <v>1062</v>
      </c>
      <c r="B702" t="s">
        <v>1063</v>
      </c>
      <c r="C702" s="1" t="s">
        <v>552</v>
      </c>
      <c r="D702" t="str">
        <f>IF((LEFT(mtn_tbl[[#This Row],[Date of Purchase]],1)="1"),"January",IF((LEFT(mtn_tbl[[#This Row],[Date of Purchase]],1)="2"),"February","March"))</f>
        <v>February</v>
      </c>
      <c r="E702">
        <v>29</v>
      </c>
      <c r="F702" t="s">
        <v>268</v>
      </c>
      <c r="G702" t="s">
        <v>24</v>
      </c>
      <c r="H702" t="s">
        <v>25</v>
      </c>
      <c r="I702">
        <v>3</v>
      </c>
      <c r="J702" t="s">
        <v>36</v>
      </c>
      <c r="K702">
        <v>56</v>
      </c>
      <c r="L702" t="s">
        <v>58</v>
      </c>
      <c r="M702" t="s">
        <v>59</v>
      </c>
      <c r="N702" t="s">
        <v>60</v>
      </c>
      <c r="O702">
        <v>14</v>
      </c>
      <c r="P702">
        <v>63000</v>
      </c>
      <c r="Q702" t="s">
        <v>298</v>
      </c>
      <c r="R702" t="str">
        <f>IF(mtn_tbl[[#This Row],[Age]]&lt;=25,"18-25",IF(mtn_tbl[[#This Row],[Age]]&lt;=35,"26-35",IF(mtn_tbl[[#This Row],[Age]]&lt;=45,"36-45",IF(mtn_tbl[[#This Row],[Age]]&lt;=55,"46-55","56+"))))</f>
        <v>26-35</v>
      </c>
      <c r="S702">
        <v>88.1</v>
      </c>
      <c r="T7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02" t="s">
        <v>31</v>
      </c>
      <c r="V702" t="s">
        <v>290</v>
      </c>
    </row>
    <row r="703" spans="1:22">
      <c r="A703" t="s">
        <v>1064</v>
      </c>
      <c r="B703" t="s">
        <v>1065</v>
      </c>
      <c r="C703" s="1" t="s">
        <v>552</v>
      </c>
      <c r="D703" t="str">
        <f>IF((LEFT(mtn_tbl[[#This Row],[Date of Purchase]],1)="1"),"January",IF((LEFT(mtn_tbl[[#This Row],[Date of Purchase]],1)="2"),"February","March"))</f>
        <v>February</v>
      </c>
      <c r="E703">
        <v>47</v>
      </c>
      <c r="F703" t="s">
        <v>331</v>
      </c>
      <c r="G703" t="s">
        <v>84</v>
      </c>
      <c r="H703" t="s">
        <v>57</v>
      </c>
      <c r="I703">
        <v>1</v>
      </c>
      <c r="J703" t="s">
        <v>164</v>
      </c>
      <c r="K703">
        <v>19</v>
      </c>
      <c r="L703" t="s">
        <v>119</v>
      </c>
      <c r="M703" t="s">
        <v>120</v>
      </c>
      <c r="N703" t="s">
        <v>121</v>
      </c>
      <c r="O703">
        <v>17</v>
      </c>
      <c r="P703">
        <v>246500</v>
      </c>
      <c r="Q703" t="s">
        <v>1066</v>
      </c>
      <c r="R703" t="str">
        <f>IF(mtn_tbl[[#This Row],[Age]]&lt;=25,"18-25",IF(mtn_tbl[[#This Row],[Age]]&lt;=35,"26-35",IF(mtn_tbl[[#This Row],[Age]]&lt;=45,"36-45",IF(mtn_tbl[[#This Row],[Age]]&lt;=55,"46-55","56+"))))</f>
        <v>46-55</v>
      </c>
      <c r="S703">
        <v>30.75</v>
      </c>
      <c r="T70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3" t="s">
        <v>31</v>
      </c>
      <c r="V703" t="s">
        <v>275</v>
      </c>
    </row>
    <row r="704" spans="1:22">
      <c r="A704" t="s">
        <v>1064</v>
      </c>
      <c r="B704" t="s">
        <v>1065</v>
      </c>
      <c r="C704" s="1" t="s">
        <v>552</v>
      </c>
      <c r="D704" t="str">
        <f>IF((LEFT(mtn_tbl[[#This Row],[Date of Purchase]],1)="1"),"January",IF((LEFT(mtn_tbl[[#This Row],[Date of Purchase]],1)="2"),"February","March"))</f>
        <v>February</v>
      </c>
      <c r="E704">
        <v>47</v>
      </c>
      <c r="F704" t="s">
        <v>331</v>
      </c>
      <c r="G704" t="s">
        <v>62</v>
      </c>
      <c r="H704" t="s">
        <v>57</v>
      </c>
      <c r="I704">
        <v>1</v>
      </c>
      <c r="J704" t="s">
        <v>164</v>
      </c>
      <c r="K704">
        <v>19</v>
      </c>
      <c r="L704" t="s">
        <v>341</v>
      </c>
      <c r="M704" t="s">
        <v>342</v>
      </c>
      <c r="N704" t="s">
        <v>343</v>
      </c>
      <c r="O704">
        <v>5</v>
      </c>
      <c r="P704">
        <v>37500</v>
      </c>
      <c r="Q704" t="s">
        <v>477</v>
      </c>
      <c r="R704" t="str">
        <f>IF(mtn_tbl[[#This Row],[Age]]&lt;=25,"18-25",IF(mtn_tbl[[#This Row],[Age]]&lt;=35,"26-35",IF(mtn_tbl[[#This Row],[Age]]&lt;=45,"36-45",IF(mtn_tbl[[#This Row],[Age]]&lt;=55,"46-55","56+"))))</f>
        <v>46-55</v>
      </c>
      <c r="S704">
        <v>157.55000000000001</v>
      </c>
      <c r="T7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04" t="s">
        <v>31</v>
      </c>
      <c r="V704" t="s">
        <v>275</v>
      </c>
    </row>
    <row r="705" spans="1:22">
      <c r="A705" t="s">
        <v>1067</v>
      </c>
      <c r="B705" t="s">
        <v>1068</v>
      </c>
      <c r="C705" s="1" t="s">
        <v>552</v>
      </c>
      <c r="D705" t="str">
        <f>IF((LEFT(mtn_tbl[[#This Row],[Date of Purchase]],1)="1"),"January",IF((LEFT(mtn_tbl[[#This Row],[Date of Purchase]],1)="2"),"February","March"))</f>
        <v>February</v>
      </c>
      <c r="E705">
        <v>74</v>
      </c>
      <c r="F705" t="s">
        <v>185</v>
      </c>
      <c r="G705" t="s">
        <v>24</v>
      </c>
      <c r="H705" t="s">
        <v>25</v>
      </c>
      <c r="I705">
        <v>4</v>
      </c>
      <c r="J705" t="s">
        <v>70</v>
      </c>
      <c r="K705">
        <v>45</v>
      </c>
      <c r="L705" t="s">
        <v>148</v>
      </c>
      <c r="M705" t="s">
        <v>149</v>
      </c>
      <c r="N705" t="s">
        <v>150</v>
      </c>
      <c r="O705">
        <v>14</v>
      </c>
      <c r="P705">
        <v>224000</v>
      </c>
      <c r="Q705" t="s">
        <v>201</v>
      </c>
      <c r="R705" t="str">
        <f>IF(mtn_tbl[[#This Row],[Age]]&lt;=25,"18-25",IF(mtn_tbl[[#This Row],[Age]]&lt;=35,"26-35",IF(mtn_tbl[[#This Row],[Age]]&lt;=45,"36-45",IF(mtn_tbl[[#This Row],[Age]]&lt;=55,"46-55","56+"))))</f>
        <v>56+</v>
      </c>
      <c r="S705">
        <v>120.52</v>
      </c>
      <c r="T7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05" t="s">
        <v>41</v>
      </c>
    </row>
    <row r="706" spans="1:22">
      <c r="A706" t="s">
        <v>1067</v>
      </c>
      <c r="B706" t="s">
        <v>1068</v>
      </c>
      <c r="C706" s="1" t="s">
        <v>552</v>
      </c>
      <c r="D706" t="str">
        <f>IF((LEFT(mtn_tbl[[#This Row],[Date of Purchase]],1)="1"),"January",IF((LEFT(mtn_tbl[[#This Row],[Date of Purchase]],1)="2"),"February","March"))</f>
        <v>February</v>
      </c>
      <c r="E706">
        <v>74</v>
      </c>
      <c r="F706" t="s">
        <v>185</v>
      </c>
      <c r="G706" t="s">
        <v>84</v>
      </c>
      <c r="H706" t="s">
        <v>25</v>
      </c>
      <c r="I706">
        <v>4</v>
      </c>
      <c r="J706" t="s">
        <v>70</v>
      </c>
      <c r="K706">
        <v>45</v>
      </c>
      <c r="L706" t="s">
        <v>80</v>
      </c>
      <c r="M706" t="s">
        <v>81</v>
      </c>
      <c r="N706" t="s">
        <v>82</v>
      </c>
      <c r="O706">
        <v>19</v>
      </c>
      <c r="P706">
        <v>380000</v>
      </c>
      <c r="Q706" t="s">
        <v>152</v>
      </c>
      <c r="R706" t="str">
        <f>IF(mtn_tbl[[#This Row],[Age]]&lt;=25,"18-25",IF(mtn_tbl[[#This Row],[Age]]&lt;=35,"26-35",IF(mtn_tbl[[#This Row],[Age]]&lt;=45,"36-45",IF(mtn_tbl[[#This Row],[Age]]&lt;=55,"46-55","56+"))))</f>
        <v>56+</v>
      </c>
      <c r="S706">
        <v>24.61</v>
      </c>
      <c r="T70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6" t="s">
        <v>41</v>
      </c>
    </row>
    <row r="707" spans="1:22">
      <c r="A707" t="s">
        <v>1067</v>
      </c>
      <c r="B707" t="s">
        <v>1068</v>
      </c>
      <c r="C707" s="1" t="s">
        <v>552</v>
      </c>
      <c r="D707" t="str">
        <f>IF((LEFT(mtn_tbl[[#This Row],[Date of Purchase]],1)="1"),"January",IF((LEFT(mtn_tbl[[#This Row],[Date of Purchase]],1)="2"),"February","March"))</f>
        <v>February</v>
      </c>
      <c r="E707">
        <v>74</v>
      </c>
      <c r="F707" t="s">
        <v>185</v>
      </c>
      <c r="G707" t="s">
        <v>62</v>
      </c>
      <c r="H707" t="s">
        <v>25</v>
      </c>
      <c r="I707">
        <v>4</v>
      </c>
      <c r="J707" t="s">
        <v>70</v>
      </c>
      <c r="K707">
        <v>45</v>
      </c>
      <c r="L707" t="s">
        <v>156</v>
      </c>
      <c r="M707" t="s">
        <v>157</v>
      </c>
      <c r="N707" t="s">
        <v>158</v>
      </c>
      <c r="O707">
        <v>5</v>
      </c>
      <c r="P707">
        <v>2500</v>
      </c>
      <c r="Q707" t="s">
        <v>1069</v>
      </c>
      <c r="R707" t="str">
        <f>IF(mtn_tbl[[#This Row],[Age]]&lt;=25,"18-25",IF(mtn_tbl[[#This Row],[Age]]&lt;=35,"26-35",IF(mtn_tbl[[#This Row],[Age]]&lt;=45,"36-45",IF(mtn_tbl[[#This Row],[Age]]&lt;=55,"46-55","56+"))))</f>
        <v>56+</v>
      </c>
      <c r="S707">
        <v>8.5399999999999991</v>
      </c>
      <c r="T7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7" t="s">
        <v>41</v>
      </c>
    </row>
    <row r="708" spans="1:22">
      <c r="A708" t="s">
        <v>1070</v>
      </c>
      <c r="B708" t="s">
        <v>1071</v>
      </c>
      <c r="C708" s="1" t="s">
        <v>552</v>
      </c>
      <c r="D708" t="str">
        <f>IF((LEFT(mtn_tbl[[#This Row],[Date of Purchase]],1)="1"),"January",IF((LEFT(mtn_tbl[[#This Row],[Date of Purchase]],1)="2"),"February","March"))</f>
        <v>February</v>
      </c>
      <c r="E708">
        <v>59</v>
      </c>
      <c r="F708" t="s">
        <v>376</v>
      </c>
      <c r="G708" t="s">
        <v>62</v>
      </c>
      <c r="H708" t="s">
        <v>57</v>
      </c>
      <c r="I708">
        <v>2</v>
      </c>
      <c r="J708" t="s">
        <v>26</v>
      </c>
      <c r="K708">
        <v>54</v>
      </c>
      <c r="L708" t="s">
        <v>115</v>
      </c>
      <c r="M708" t="s">
        <v>116</v>
      </c>
      <c r="N708" t="s">
        <v>117</v>
      </c>
      <c r="O708">
        <v>11</v>
      </c>
      <c r="P708">
        <v>60500</v>
      </c>
      <c r="Q708" t="s">
        <v>423</v>
      </c>
      <c r="R708" t="str">
        <f>IF(mtn_tbl[[#This Row],[Age]]&lt;=25,"18-25",IF(mtn_tbl[[#This Row],[Age]]&lt;=35,"26-35",IF(mtn_tbl[[#This Row],[Age]]&lt;=45,"36-45",IF(mtn_tbl[[#This Row],[Age]]&lt;=55,"46-55","56+"))))</f>
        <v>56+</v>
      </c>
      <c r="S708">
        <v>30.22</v>
      </c>
      <c r="T70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8" t="s">
        <v>41</v>
      </c>
    </row>
    <row r="709" spans="1:22">
      <c r="A709" t="s">
        <v>1070</v>
      </c>
      <c r="B709" t="s">
        <v>1071</v>
      </c>
      <c r="C709" s="1" t="s">
        <v>552</v>
      </c>
      <c r="D709" t="str">
        <f>IF((LEFT(mtn_tbl[[#This Row],[Date of Purchase]],1)="1"),"January",IF((LEFT(mtn_tbl[[#This Row],[Date of Purchase]],1)="2"),"February","March"))</f>
        <v>February</v>
      </c>
      <c r="E709">
        <v>59</v>
      </c>
      <c r="F709" t="s">
        <v>376</v>
      </c>
      <c r="G709" t="s">
        <v>84</v>
      </c>
      <c r="H709" t="s">
        <v>57</v>
      </c>
      <c r="I709">
        <v>2</v>
      </c>
      <c r="J709" t="s">
        <v>26</v>
      </c>
      <c r="K709">
        <v>54</v>
      </c>
      <c r="L709" t="s">
        <v>80</v>
      </c>
      <c r="M709" t="s">
        <v>81</v>
      </c>
      <c r="N709" t="s">
        <v>82</v>
      </c>
      <c r="O709">
        <v>20</v>
      </c>
      <c r="P709">
        <v>400000</v>
      </c>
      <c r="Q709" t="s">
        <v>294</v>
      </c>
      <c r="R709" t="str">
        <f>IF(mtn_tbl[[#This Row],[Age]]&lt;=25,"18-25",IF(mtn_tbl[[#This Row],[Age]]&lt;=35,"26-35",IF(mtn_tbl[[#This Row],[Age]]&lt;=45,"36-45",IF(mtn_tbl[[#This Row],[Age]]&lt;=55,"46-55","56+"))))</f>
        <v>56+</v>
      </c>
      <c r="S709">
        <v>160.06</v>
      </c>
      <c r="T70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09" t="s">
        <v>41</v>
      </c>
    </row>
    <row r="710" spans="1:22">
      <c r="A710" t="s">
        <v>1072</v>
      </c>
      <c r="B710" t="s">
        <v>1073</v>
      </c>
      <c r="C710" s="1" t="s">
        <v>552</v>
      </c>
      <c r="D710" t="str">
        <f>IF((LEFT(mtn_tbl[[#This Row],[Date of Purchase]],1)="1"),"January",IF((LEFT(mtn_tbl[[#This Row],[Date of Purchase]],1)="2"),"February","March"))</f>
        <v>February</v>
      </c>
      <c r="E710">
        <v>54</v>
      </c>
      <c r="F710" t="s">
        <v>274</v>
      </c>
      <c r="G710" t="s">
        <v>24</v>
      </c>
      <c r="H710" t="s">
        <v>57</v>
      </c>
      <c r="I710">
        <v>2</v>
      </c>
      <c r="J710" t="s">
        <v>26</v>
      </c>
      <c r="K710">
        <v>6</v>
      </c>
      <c r="L710" t="s">
        <v>27</v>
      </c>
      <c r="M710" t="s">
        <v>28</v>
      </c>
      <c r="N710" t="s">
        <v>29</v>
      </c>
      <c r="O710">
        <v>18</v>
      </c>
      <c r="P710">
        <v>630000</v>
      </c>
      <c r="Q710" t="s">
        <v>413</v>
      </c>
      <c r="R710" t="str">
        <f>IF(mtn_tbl[[#This Row],[Age]]&lt;=25,"18-25",IF(mtn_tbl[[#This Row],[Age]]&lt;=35,"26-35",IF(mtn_tbl[[#This Row],[Age]]&lt;=45,"36-45",IF(mtn_tbl[[#This Row],[Age]]&lt;=55,"46-55","56+"))))</f>
        <v>46-55</v>
      </c>
      <c r="S710">
        <v>192.29</v>
      </c>
      <c r="T71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10" t="s">
        <v>41</v>
      </c>
    </row>
    <row r="711" spans="1:22">
      <c r="A711" t="s">
        <v>1074</v>
      </c>
      <c r="B711" t="s">
        <v>1075</v>
      </c>
      <c r="C711" s="1" t="s">
        <v>552</v>
      </c>
      <c r="D711" t="str">
        <f>IF((LEFT(mtn_tbl[[#This Row],[Date of Purchase]],1)="1"),"January",IF((LEFT(mtn_tbl[[#This Row],[Date of Purchase]],1)="2"),"February","March"))</f>
        <v>February</v>
      </c>
      <c r="E711">
        <v>20</v>
      </c>
      <c r="F711" t="s">
        <v>155</v>
      </c>
      <c r="G711" t="s">
        <v>62</v>
      </c>
      <c r="H711" t="s">
        <v>57</v>
      </c>
      <c r="I711">
        <v>1</v>
      </c>
      <c r="J711" t="s">
        <v>164</v>
      </c>
      <c r="K711">
        <v>58</v>
      </c>
      <c r="L711" t="s">
        <v>235</v>
      </c>
      <c r="M711" t="s">
        <v>236</v>
      </c>
      <c r="N711" t="s">
        <v>237</v>
      </c>
      <c r="O711">
        <v>18</v>
      </c>
      <c r="P711">
        <v>117000</v>
      </c>
      <c r="Q711" t="s">
        <v>102</v>
      </c>
      <c r="R711" t="str">
        <f>IF(mtn_tbl[[#This Row],[Age]]&lt;=25,"18-25",IF(mtn_tbl[[#This Row],[Age]]&lt;=35,"26-35",IF(mtn_tbl[[#This Row],[Age]]&lt;=45,"36-45",IF(mtn_tbl[[#This Row],[Age]]&lt;=55,"46-55","56+"))))</f>
        <v>18-25</v>
      </c>
      <c r="S711">
        <v>99.06</v>
      </c>
      <c r="T71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11" t="s">
        <v>31</v>
      </c>
      <c r="V711" t="s">
        <v>182</v>
      </c>
    </row>
    <row r="712" spans="1:22">
      <c r="A712" t="s">
        <v>1074</v>
      </c>
      <c r="B712" t="s">
        <v>1075</v>
      </c>
      <c r="C712" s="1" t="s">
        <v>552</v>
      </c>
      <c r="D712" t="str">
        <f>IF((LEFT(mtn_tbl[[#This Row],[Date of Purchase]],1)="1"),"January",IF((LEFT(mtn_tbl[[#This Row],[Date of Purchase]],1)="2"),"February","March"))</f>
        <v>February</v>
      </c>
      <c r="E712">
        <v>20</v>
      </c>
      <c r="F712" t="s">
        <v>155</v>
      </c>
      <c r="G712" t="s">
        <v>44</v>
      </c>
      <c r="H712" t="s">
        <v>57</v>
      </c>
      <c r="I712">
        <v>1</v>
      </c>
      <c r="J712" t="s">
        <v>164</v>
      </c>
      <c r="K712">
        <v>58</v>
      </c>
      <c r="L712" t="s">
        <v>80</v>
      </c>
      <c r="M712" t="s">
        <v>81</v>
      </c>
      <c r="N712" t="s">
        <v>82</v>
      </c>
      <c r="O712">
        <v>19</v>
      </c>
      <c r="P712">
        <v>380000</v>
      </c>
      <c r="Q712" t="s">
        <v>152</v>
      </c>
      <c r="R712" t="str">
        <f>IF(mtn_tbl[[#This Row],[Age]]&lt;=25,"18-25",IF(mtn_tbl[[#This Row],[Age]]&lt;=35,"26-35",IF(mtn_tbl[[#This Row],[Age]]&lt;=45,"36-45",IF(mtn_tbl[[#This Row],[Age]]&lt;=55,"46-55","56+"))))</f>
        <v>18-25</v>
      </c>
      <c r="S712">
        <v>132.13999999999999</v>
      </c>
      <c r="T71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12" t="s">
        <v>31</v>
      </c>
      <c r="V712" t="s">
        <v>182</v>
      </c>
    </row>
    <row r="713" spans="1:22">
      <c r="A713" t="s">
        <v>1074</v>
      </c>
      <c r="B713" t="s">
        <v>1075</v>
      </c>
      <c r="C713" s="1" t="s">
        <v>552</v>
      </c>
      <c r="D713" t="str">
        <f>IF((LEFT(mtn_tbl[[#This Row],[Date of Purchase]],1)="1"),"January",IF((LEFT(mtn_tbl[[#This Row],[Date of Purchase]],1)="2"),"February","March"))</f>
        <v>February</v>
      </c>
      <c r="E713">
        <v>20</v>
      </c>
      <c r="F713" t="s">
        <v>155</v>
      </c>
      <c r="G713" t="s">
        <v>24</v>
      </c>
      <c r="H713" t="s">
        <v>57</v>
      </c>
      <c r="I713">
        <v>1</v>
      </c>
      <c r="J713" t="s">
        <v>164</v>
      </c>
      <c r="K713">
        <v>58</v>
      </c>
      <c r="L713" t="s">
        <v>58</v>
      </c>
      <c r="M713" t="s">
        <v>59</v>
      </c>
      <c r="N713" t="s">
        <v>60</v>
      </c>
      <c r="O713">
        <v>5</v>
      </c>
      <c r="P713">
        <v>22500</v>
      </c>
      <c r="Q713" t="s">
        <v>71</v>
      </c>
      <c r="R713" t="str">
        <f>IF(mtn_tbl[[#This Row],[Age]]&lt;=25,"18-25",IF(mtn_tbl[[#This Row],[Age]]&lt;=35,"26-35",IF(mtn_tbl[[#This Row],[Age]]&lt;=45,"36-45",IF(mtn_tbl[[#This Row],[Age]]&lt;=55,"46-55","56+"))))</f>
        <v>18-25</v>
      </c>
      <c r="S713">
        <v>13.54</v>
      </c>
      <c r="T7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13" t="s">
        <v>31</v>
      </c>
      <c r="V713" t="s">
        <v>182</v>
      </c>
    </row>
    <row r="714" spans="1:22">
      <c r="A714" t="s">
        <v>1076</v>
      </c>
      <c r="B714" t="s">
        <v>402</v>
      </c>
      <c r="C714" s="1" t="s">
        <v>552</v>
      </c>
      <c r="D714" t="str">
        <f>IF((LEFT(mtn_tbl[[#This Row],[Date of Purchase]],1)="1"),"January",IF((LEFT(mtn_tbl[[#This Row],[Date of Purchase]],1)="2"),"February","March"))</f>
        <v>February</v>
      </c>
      <c r="E714">
        <v>58</v>
      </c>
      <c r="F714" t="s">
        <v>281</v>
      </c>
      <c r="G714" t="s">
        <v>24</v>
      </c>
      <c r="H714" t="s">
        <v>25</v>
      </c>
      <c r="I714">
        <v>4</v>
      </c>
      <c r="J714" t="s">
        <v>70</v>
      </c>
      <c r="K714">
        <v>48</v>
      </c>
      <c r="L714" t="s">
        <v>58</v>
      </c>
      <c r="M714" t="s">
        <v>59</v>
      </c>
      <c r="N714" t="s">
        <v>60</v>
      </c>
      <c r="O714">
        <v>3</v>
      </c>
      <c r="P714">
        <v>13500</v>
      </c>
      <c r="Q714" t="s">
        <v>105</v>
      </c>
      <c r="R714" t="str">
        <f>IF(mtn_tbl[[#This Row],[Age]]&lt;=25,"18-25",IF(mtn_tbl[[#This Row],[Age]]&lt;=35,"26-35",IF(mtn_tbl[[#This Row],[Age]]&lt;=45,"36-45",IF(mtn_tbl[[#This Row],[Age]]&lt;=55,"46-55","56+"))))</f>
        <v>56+</v>
      </c>
      <c r="S714">
        <v>66.180000000000007</v>
      </c>
      <c r="T71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14" t="s">
        <v>41</v>
      </c>
    </row>
    <row r="715" spans="1:22">
      <c r="A715" t="s">
        <v>1077</v>
      </c>
      <c r="B715" t="s">
        <v>1078</v>
      </c>
      <c r="C715" s="1" t="s">
        <v>552</v>
      </c>
      <c r="D715" t="str">
        <f>IF((LEFT(mtn_tbl[[#This Row],[Date of Purchase]],1)="1"),"January",IF((LEFT(mtn_tbl[[#This Row],[Date of Purchase]],1)="2"),"February","March"))</f>
        <v>February</v>
      </c>
      <c r="E715">
        <v>30</v>
      </c>
      <c r="F715" t="s">
        <v>135</v>
      </c>
      <c r="G715" t="s">
        <v>44</v>
      </c>
      <c r="H715" t="s">
        <v>57</v>
      </c>
      <c r="I715">
        <v>5</v>
      </c>
      <c r="J715" t="s">
        <v>52</v>
      </c>
      <c r="K715">
        <v>29</v>
      </c>
      <c r="L715" t="s">
        <v>80</v>
      </c>
      <c r="M715" t="s">
        <v>81</v>
      </c>
      <c r="N715" t="s">
        <v>82</v>
      </c>
      <c r="O715">
        <v>6</v>
      </c>
      <c r="P715">
        <v>120000</v>
      </c>
      <c r="Q715" t="s">
        <v>200</v>
      </c>
      <c r="R715" t="str">
        <f>IF(mtn_tbl[[#This Row],[Age]]&lt;=25,"18-25",IF(mtn_tbl[[#This Row],[Age]]&lt;=35,"26-35",IF(mtn_tbl[[#This Row],[Age]]&lt;=45,"36-45",IF(mtn_tbl[[#This Row],[Age]]&lt;=55,"46-55","56+"))))</f>
        <v>26-35</v>
      </c>
      <c r="S715">
        <v>39.97</v>
      </c>
      <c r="T71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15" t="s">
        <v>41</v>
      </c>
    </row>
    <row r="716" spans="1:22">
      <c r="A716" t="s">
        <v>1077</v>
      </c>
      <c r="B716" t="s">
        <v>1078</v>
      </c>
      <c r="C716" s="1" t="s">
        <v>552</v>
      </c>
      <c r="D716" t="str">
        <f>IF((LEFT(mtn_tbl[[#This Row],[Date of Purchase]],1)="1"),"January",IF((LEFT(mtn_tbl[[#This Row],[Date of Purchase]],1)="2"),"February","March"))</f>
        <v>February</v>
      </c>
      <c r="E716">
        <v>30</v>
      </c>
      <c r="F716" t="s">
        <v>135</v>
      </c>
      <c r="G716" t="s">
        <v>62</v>
      </c>
      <c r="H716" t="s">
        <v>57</v>
      </c>
      <c r="I716">
        <v>5</v>
      </c>
      <c r="J716" t="s">
        <v>52</v>
      </c>
      <c r="K716">
        <v>29</v>
      </c>
      <c r="L716" t="s">
        <v>92</v>
      </c>
      <c r="M716" t="s">
        <v>93</v>
      </c>
      <c r="N716" t="s">
        <v>94</v>
      </c>
      <c r="O716">
        <v>6</v>
      </c>
      <c r="P716">
        <v>2100</v>
      </c>
      <c r="Q716" t="s">
        <v>1079</v>
      </c>
      <c r="R716" t="str">
        <f>IF(mtn_tbl[[#This Row],[Age]]&lt;=25,"18-25",IF(mtn_tbl[[#This Row],[Age]]&lt;=35,"26-35",IF(mtn_tbl[[#This Row],[Age]]&lt;=45,"36-45",IF(mtn_tbl[[#This Row],[Age]]&lt;=55,"46-55","56+"))))</f>
        <v>26-35</v>
      </c>
      <c r="S716">
        <v>177.13</v>
      </c>
      <c r="T7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16" t="s">
        <v>41</v>
      </c>
    </row>
    <row r="717" spans="1:22">
      <c r="A717" t="s">
        <v>1080</v>
      </c>
      <c r="B717" t="s">
        <v>1081</v>
      </c>
      <c r="C717" s="1" t="s">
        <v>552</v>
      </c>
      <c r="D717" t="str">
        <f>IF((LEFT(mtn_tbl[[#This Row],[Date of Purchase]],1)="1"),"January",IF((LEFT(mtn_tbl[[#This Row],[Date of Purchase]],1)="2"),"February","March"))</f>
        <v>February</v>
      </c>
      <c r="E717">
        <v>47</v>
      </c>
      <c r="F717" t="s">
        <v>108</v>
      </c>
      <c r="G717" t="s">
        <v>24</v>
      </c>
      <c r="H717" t="s">
        <v>25</v>
      </c>
      <c r="I717">
        <v>3</v>
      </c>
      <c r="J717" t="s">
        <v>36</v>
      </c>
      <c r="K717">
        <v>2</v>
      </c>
      <c r="L717" t="s">
        <v>27</v>
      </c>
      <c r="M717" t="s">
        <v>28</v>
      </c>
      <c r="N717" t="s">
        <v>29</v>
      </c>
      <c r="O717">
        <v>4</v>
      </c>
      <c r="P717">
        <v>140000</v>
      </c>
      <c r="Q717" t="s">
        <v>991</v>
      </c>
      <c r="R717" t="str">
        <f>IF(mtn_tbl[[#This Row],[Age]]&lt;=25,"18-25",IF(mtn_tbl[[#This Row],[Age]]&lt;=35,"26-35",IF(mtn_tbl[[#This Row],[Age]]&lt;=45,"36-45",IF(mtn_tbl[[#This Row],[Age]]&lt;=55,"46-55","56+"))))</f>
        <v>46-55</v>
      </c>
      <c r="S717">
        <v>131.15</v>
      </c>
      <c r="T7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17" t="s">
        <v>41</v>
      </c>
    </row>
    <row r="718" spans="1:22">
      <c r="A718" t="s">
        <v>1082</v>
      </c>
      <c r="B718" t="s">
        <v>1083</v>
      </c>
      <c r="C718" s="1" t="s">
        <v>552</v>
      </c>
      <c r="D718" t="str">
        <f>IF((LEFT(mtn_tbl[[#This Row],[Date of Purchase]],1)="1"),"January",IF((LEFT(mtn_tbl[[#This Row],[Date of Purchase]],1)="2"),"February","March"))</f>
        <v>February</v>
      </c>
      <c r="E718">
        <v>21</v>
      </c>
      <c r="F718" t="s">
        <v>340</v>
      </c>
      <c r="G718" t="s">
        <v>24</v>
      </c>
      <c r="H718" t="s">
        <v>57</v>
      </c>
      <c r="I718">
        <v>3</v>
      </c>
      <c r="J718" t="s">
        <v>36</v>
      </c>
      <c r="K718">
        <v>51</v>
      </c>
      <c r="L718" t="s">
        <v>27</v>
      </c>
      <c r="M718" t="s">
        <v>28</v>
      </c>
      <c r="N718" t="s">
        <v>29</v>
      </c>
      <c r="O718">
        <v>3</v>
      </c>
      <c r="P718">
        <v>105000</v>
      </c>
      <c r="Q718" t="s">
        <v>757</v>
      </c>
      <c r="R718" t="str">
        <f>IF(mtn_tbl[[#This Row],[Age]]&lt;=25,"18-25",IF(mtn_tbl[[#This Row],[Age]]&lt;=35,"26-35",IF(mtn_tbl[[#This Row],[Age]]&lt;=45,"36-45",IF(mtn_tbl[[#This Row],[Age]]&lt;=55,"46-55","56+"))))</f>
        <v>18-25</v>
      </c>
      <c r="S718">
        <v>42.24</v>
      </c>
      <c r="T71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18" t="s">
        <v>31</v>
      </c>
      <c r="V718" t="s">
        <v>275</v>
      </c>
    </row>
    <row r="719" spans="1:22">
      <c r="A719" t="s">
        <v>1082</v>
      </c>
      <c r="B719" t="s">
        <v>1083</v>
      </c>
      <c r="C719" s="1" t="s">
        <v>552</v>
      </c>
      <c r="D719" t="str">
        <f>IF((LEFT(mtn_tbl[[#This Row],[Date of Purchase]],1)="1"),"January",IF((LEFT(mtn_tbl[[#This Row],[Date of Purchase]],1)="2"),"February","March"))</f>
        <v>February</v>
      </c>
      <c r="E719">
        <v>21</v>
      </c>
      <c r="F719" t="s">
        <v>340</v>
      </c>
      <c r="G719" t="s">
        <v>84</v>
      </c>
      <c r="H719" t="s">
        <v>57</v>
      </c>
      <c r="I719">
        <v>3</v>
      </c>
      <c r="J719" t="s">
        <v>36</v>
      </c>
      <c r="K719">
        <v>51</v>
      </c>
      <c r="L719" t="s">
        <v>145</v>
      </c>
      <c r="M719" t="s">
        <v>146</v>
      </c>
      <c r="N719" t="s">
        <v>147</v>
      </c>
      <c r="O719">
        <v>20</v>
      </c>
      <c r="P719">
        <v>3000000</v>
      </c>
      <c r="Q719" t="s">
        <v>629</v>
      </c>
      <c r="R719" t="str">
        <f>IF(mtn_tbl[[#This Row],[Age]]&lt;=25,"18-25",IF(mtn_tbl[[#This Row],[Age]]&lt;=35,"26-35",IF(mtn_tbl[[#This Row],[Age]]&lt;=45,"36-45",IF(mtn_tbl[[#This Row],[Age]]&lt;=55,"46-55","56+"))))</f>
        <v>18-25</v>
      </c>
      <c r="S719">
        <v>158.30000000000001</v>
      </c>
      <c r="T7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19" t="s">
        <v>31</v>
      </c>
      <c r="V719" t="s">
        <v>275</v>
      </c>
    </row>
    <row r="720" spans="1:22">
      <c r="A720" t="s">
        <v>1084</v>
      </c>
      <c r="B720" t="s">
        <v>1085</v>
      </c>
      <c r="C720" s="1" t="s">
        <v>552</v>
      </c>
      <c r="D720" t="str">
        <f>IF((LEFT(mtn_tbl[[#This Row],[Date of Purchase]],1)="1"),"January",IF((LEFT(mtn_tbl[[#This Row],[Date of Purchase]],1)="2"),"February","March"))</f>
        <v>February</v>
      </c>
      <c r="E720">
        <v>67</v>
      </c>
      <c r="F720" t="s">
        <v>56</v>
      </c>
      <c r="G720" t="s">
        <v>24</v>
      </c>
      <c r="H720" t="s">
        <v>25</v>
      </c>
      <c r="I720">
        <v>4</v>
      </c>
      <c r="J720" t="s">
        <v>70</v>
      </c>
      <c r="K720">
        <v>31</v>
      </c>
      <c r="L720" t="s">
        <v>27</v>
      </c>
      <c r="M720" t="s">
        <v>28</v>
      </c>
      <c r="N720" t="s">
        <v>29</v>
      </c>
      <c r="O720">
        <v>15</v>
      </c>
      <c r="P720">
        <v>525000</v>
      </c>
      <c r="Q720" t="s">
        <v>363</v>
      </c>
      <c r="R720" t="str">
        <f>IF(mtn_tbl[[#This Row],[Age]]&lt;=25,"18-25",IF(mtn_tbl[[#This Row],[Age]]&lt;=35,"26-35",IF(mtn_tbl[[#This Row],[Age]]&lt;=45,"36-45",IF(mtn_tbl[[#This Row],[Age]]&lt;=55,"46-55","56+"))))</f>
        <v>56+</v>
      </c>
      <c r="S720">
        <v>144.63999999999999</v>
      </c>
      <c r="T7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20" t="s">
        <v>31</v>
      </c>
      <c r="V720" t="s">
        <v>275</v>
      </c>
    </row>
    <row r="721" spans="1:22">
      <c r="A721" t="s">
        <v>1084</v>
      </c>
      <c r="B721" t="s">
        <v>1085</v>
      </c>
      <c r="C721" s="1" t="s">
        <v>552</v>
      </c>
      <c r="D721" t="str">
        <f>IF((LEFT(mtn_tbl[[#This Row],[Date of Purchase]],1)="1"),"January",IF((LEFT(mtn_tbl[[#This Row],[Date of Purchase]],1)="2"),"February","March"))</f>
        <v>February</v>
      </c>
      <c r="E721">
        <v>67</v>
      </c>
      <c r="F721" t="s">
        <v>56</v>
      </c>
      <c r="G721" t="s">
        <v>62</v>
      </c>
      <c r="H721" t="s">
        <v>25</v>
      </c>
      <c r="I721">
        <v>4</v>
      </c>
      <c r="J721" t="s">
        <v>70</v>
      </c>
      <c r="K721">
        <v>31</v>
      </c>
      <c r="L721" t="s">
        <v>188</v>
      </c>
      <c r="M721" t="s">
        <v>189</v>
      </c>
      <c r="N721" t="s">
        <v>190</v>
      </c>
      <c r="O721">
        <v>11</v>
      </c>
      <c r="P721">
        <v>38500</v>
      </c>
      <c r="Q721" t="s">
        <v>191</v>
      </c>
      <c r="R721" t="str">
        <f>IF(mtn_tbl[[#This Row],[Age]]&lt;=25,"18-25",IF(mtn_tbl[[#This Row],[Age]]&lt;=35,"26-35",IF(mtn_tbl[[#This Row],[Age]]&lt;=45,"36-45",IF(mtn_tbl[[#This Row],[Age]]&lt;=55,"46-55","56+"))))</f>
        <v>56+</v>
      </c>
      <c r="S721">
        <v>158.49</v>
      </c>
      <c r="T7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21" t="s">
        <v>31</v>
      </c>
      <c r="V721" t="s">
        <v>275</v>
      </c>
    </row>
    <row r="722" spans="1:22">
      <c r="A722" t="s">
        <v>1084</v>
      </c>
      <c r="B722" t="s">
        <v>1085</v>
      </c>
      <c r="C722" s="1" t="s">
        <v>552</v>
      </c>
      <c r="D722" t="str">
        <f>IF((LEFT(mtn_tbl[[#This Row],[Date of Purchase]],1)="1"),"January",IF((LEFT(mtn_tbl[[#This Row],[Date of Purchase]],1)="2"),"February","March"))</f>
        <v>February</v>
      </c>
      <c r="E722">
        <v>67</v>
      </c>
      <c r="F722" t="s">
        <v>56</v>
      </c>
      <c r="G722" t="s">
        <v>44</v>
      </c>
      <c r="H722" t="s">
        <v>25</v>
      </c>
      <c r="I722">
        <v>4</v>
      </c>
      <c r="J722" t="s">
        <v>70</v>
      </c>
      <c r="K722">
        <v>31</v>
      </c>
      <c r="L722" t="s">
        <v>80</v>
      </c>
      <c r="M722" t="s">
        <v>81</v>
      </c>
      <c r="N722" t="s">
        <v>82</v>
      </c>
      <c r="O722">
        <v>14</v>
      </c>
      <c r="P722">
        <v>280000</v>
      </c>
      <c r="Q722" t="s">
        <v>110</v>
      </c>
      <c r="R722" t="str">
        <f>IF(mtn_tbl[[#This Row],[Age]]&lt;=25,"18-25",IF(mtn_tbl[[#This Row],[Age]]&lt;=35,"26-35",IF(mtn_tbl[[#This Row],[Age]]&lt;=45,"36-45",IF(mtn_tbl[[#This Row],[Age]]&lt;=55,"46-55","56+"))))</f>
        <v>56+</v>
      </c>
      <c r="S722">
        <v>86.04</v>
      </c>
      <c r="T72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2" t="s">
        <v>31</v>
      </c>
      <c r="V722" t="s">
        <v>275</v>
      </c>
    </row>
    <row r="723" spans="1:22">
      <c r="A723" t="s">
        <v>1086</v>
      </c>
      <c r="B723" t="s">
        <v>1087</v>
      </c>
      <c r="C723" s="1" t="s">
        <v>1088</v>
      </c>
      <c r="D723" t="str">
        <f>IF((LEFT(mtn_tbl[[#This Row],[Date of Purchase]],1)="1"),"January",IF((LEFT(mtn_tbl[[#This Row],[Date of Purchase]],1)="2"),"February","March"))</f>
        <v>March</v>
      </c>
      <c r="E723">
        <v>16</v>
      </c>
      <c r="F723" t="s">
        <v>268</v>
      </c>
      <c r="G723" t="s">
        <v>62</v>
      </c>
      <c r="H723" t="s">
        <v>57</v>
      </c>
      <c r="I723">
        <v>2</v>
      </c>
      <c r="J723" t="s">
        <v>26</v>
      </c>
      <c r="K723">
        <v>22</v>
      </c>
      <c r="L723" t="s">
        <v>115</v>
      </c>
      <c r="M723" t="s">
        <v>116</v>
      </c>
      <c r="N723" t="s">
        <v>117</v>
      </c>
      <c r="O723">
        <v>12</v>
      </c>
      <c r="P723">
        <v>66000</v>
      </c>
      <c r="Q723" t="s">
        <v>299</v>
      </c>
      <c r="R723" t="str">
        <f>IF(mtn_tbl[[#This Row],[Age]]&lt;=25,"18-25",IF(mtn_tbl[[#This Row],[Age]]&lt;=35,"26-35",IF(mtn_tbl[[#This Row],[Age]]&lt;=45,"36-45",IF(mtn_tbl[[#This Row],[Age]]&lt;=55,"46-55","56+"))))</f>
        <v>18-25</v>
      </c>
      <c r="S723">
        <v>19.79</v>
      </c>
      <c r="T72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23" t="s">
        <v>31</v>
      </c>
      <c r="V723" t="s">
        <v>182</v>
      </c>
    </row>
    <row r="724" spans="1:22">
      <c r="A724" t="s">
        <v>1089</v>
      </c>
      <c r="B724" t="s">
        <v>1090</v>
      </c>
      <c r="C724" s="1" t="s">
        <v>1088</v>
      </c>
      <c r="D724" t="str">
        <f>IF((LEFT(mtn_tbl[[#This Row],[Date of Purchase]],1)="1"),"January",IF((LEFT(mtn_tbl[[#This Row],[Date of Purchase]],1)="2"),"February","March"))</f>
        <v>March</v>
      </c>
      <c r="E724">
        <v>21</v>
      </c>
      <c r="F724" t="s">
        <v>144</v>
      </c>
      <c r="G724" t="s">
        <v>84</v>
      </c>
      <c r="H724" t="s">
        <v>25</v>
      </c>
      <c r="I724">
        <v>1</v>
      </c>
      <c r="J724" t="s">
        <v>164</v>
      </c>
      <c r="K724">
        <v>60</v>
      </c>
      <c r="L724" t="s">
        <v>80</v>
      </c>
      <c r="M724" t="s">
        <v>81</v>
      </c>
      <c r="N724" t="s">
        <v>82</v>
      </c>
      <c r="O724">
        <v>8</v>
      </c>
      <c r="P724">
        <v>160000</v>
      </c>
      <c r="Q724" t="s">
        <v>751</v>
      </c>
      <c r="R724" t="str">
        <f>IF(mtn_tbl[[#This Row],[Age]]&lt;=25,"18-25",IF(mtn_tbl[[#This Row],[Age]]&lt;=35,"26-35",IF(mtn_tbl[[#This Row],[Age]]&lt;=45,"36-45",IF(mtn_tbl[[#This Row],[Age]]&lt;=55,"46-55","56+"))))</f>
        <v>18-25</v>
      </c>
      <c r="S724">
        <v>9.64</v>
      </c>
      <c r="T72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24" t="s">
        <v>41</v>
      </c>
    </row>
    <row r="725" spans="1:22">
      <c r="A725" t="s">
        <v>1089</v>
      </c>
      <c r="B725" t="s">
        <v>1090</v>
      </c>
      <c r="C725" s="1" t="s">
        <v>1088</v>
      </c>
      <c r="D725" t="str">
        <f>IF((LEFT(mtn_tbl[[#This Row],[Date of Purchase]],1)="1"),"January",IF((LEFT(mtn_tbl[[#This Row],[Date of Purchase]],1)="2"),"February","March"))</f>
        <v>March</v>
      </c>
      <c r="E725">
        <v>21</v>
      </c>
      <c r="F725" t="s">
        <v>144</v>
      </c>
      <c r="G725" t="s">
        <v>62</v>
      </c>
      <c r="H725" t="s">
        <v>25</v>
      </c>
      <c r="I725">
        <v>1</v>
      </c>
      <c r="J725" t="s">
        <v>164</v>
      </c>
      <c r="K725">
        <v>60</v>
      </c>
      <c r="L725" t="s">
        <v>156</v>
      </c>
      <c r="M725" t="s">
        <v>157</v>
      </c>
      <c r="N725" t="s">
        <v>158</v>
      </c>
      <c r="O725">
        <v>8</v>
      </c>
      <c r="P725">
        <v>4000</v>
      </c>
      <c r="Q725" t="s">
        <v>938</v>
      </c>
      <c r="R725" t="str">
        <f>IF(mtn_tbl[[#This Row],[Age]]&lt;=25,"18-25",IF(mtn_tbl[[#This Row],[Age]]&lt;=35,"26-35",IF(mtn_tbl[[#This Row],[Age]]&lt;=45,"36-45",IF(mtn_tbl[[#This Row],[Age]]&lt;=55,"46-55","56+"))))</f>
        <v>18-25</v>
      </c>
      <c r="S725">
        <v>197.05</v>
      </c>
      <c r="T72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25" t="s">
        <v>41</v>
      </c>
    </row>
    <row r="726" spans="1:22">
      <c r="A726" t="s">
        <v>1089</v>
      </c>
      <c r="B726" t="s">
        <v>1090</v>
      </c>
      <c r="C726" s="1" t="s">
        <v>1088</v>
      </c>
      <c r="D726" t="str">
        <f>IF((LEFT(mtn_tbl[[#This Row],[Date of Purchase]],1)="1"),"January",IF((LEFT(mtn_tbl[[#This Row],[Date of Purchase]],1)="2"),"February","March"))</f>
        <v>March</v>
      </c>
      <c r="E726">
        <v>21</v>
      </c>
      <c r="F726" t="s">
        <v>144</v>
      </c>
      <c r="G726" t="s">
        <v>44</v>
      </c>
      <c r="H726" t="s">
        <v>25</v>
      </c>
      <c r="I726">
        <v>1</v>
      </c>
      <c r="J726" t="s">
        <v>164</v>
      </c>
      <c r="K726">
        <v>60</v>
      </c>
      <c r="L726" t="s">
        <v>100</v>
      </c>
      <c r="M726" t="s">
        <v>38</v>
      </c>
      <c r="N726" t="s">
        <v>39</v>
      </c>
      <c r="O726">
        <v>15</v>
      </c>
      <c r="P726">
        <v>135000</v>
      </c>
      <c r="Q726" t="s">
        <v>252</v>
      </c>
      <c r="R726" t="str">
        <f>IF(mtn_tbl[[#This Row],[Age]]&lt;=25,"18-25",IF(mtn_tbl[[#This Row],[Age]]&lt;=35,"26-35",IF(mtn_tbl[[#This Row],[Age]]&lt;=45,"36-45",IF(mtn_tbl[[#This Row],[Age]]&lt;=55,"46-55","56+"))))</f>
        <v>18-25</v>
      </c>
      <c r="S726">
        <v>76.34</v>
      </c>
      <c r="T72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6" t="s">
        <v>41</v>
      </c>
    </row>
    <row r="727" spans="1:22">
      <c r="A727" t="s">
        <v>1091</v>
      </c>
      <c r="B727" t="s">
        <v>1092</v>
      </c>
      <c r="C727" s="1" t="s">
        <v>1088</v>
      </c>
      <c r="D727" t="str">
        <f>IF((LEFT(mtn_tbl[[#This Row],[Date of Purchase]],1)="1"),"January",IF((LEFT(mtn_tbl[[#This Row],[Date of Purchase]],1)="2"),"February","March"))</f>
        <v>March</v>
      </c>
      <c r="E727">
        <v>36</v>
      </c>
      <c r="F727" t="s">
        <v>51</v>
      </c>
      <c r="G727" t="s">
        <v>24</v>
      </c>
      <c r="H727" t="s">
        <v>57</v>
      </c>
      <c r="I727">
        <v>1</v>
      </c>
      <c r="J727" t="s">
        <v>164</v>
      </c>
      <c r="K727">
        <v>14</v>
      </c>
      <c r="L727" t="s">
        <v>58</v>
      </c>
      <c r="M727" t="s">
        <v>59</v>
      </c>
      <c r="N727" t="s">
        <v>60</v>
      </c>
      <c r="O727">
        <v>9</v>
      </c>
      <c r="P727">
        <v>40500</v>
      </c>
      <c r="Q727" t="s">
        <v>114</v>
      </c>
      <c r="R727" t="str">
        <f>IF(mtn_tbl[[#This Row],[Age]]&lt;=25,"18-25",IF(mtn_tbl[[#This Row],[Age]]&lt;=35,"26-35",IF(mtn_tbl[[#This Row],[Age]]&lt;=45,"36-45",IF(mtn_tbl[[#This Row],[Age]]&lt;=55,"46-55","56+"))))</f>
        <v>36-45</v>
      </c>
      <c r="S727">
        <v>92.72</v>
      </c>
      <c r="T7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7" t="s">
        <v>41</v>
      </c>
    </row>
    <row r="728" spans="1:22">
      <c r="A728" t="s">
        <v>1093</v>
      </c>
      <c r="B728" t="s">
        <v>1094</v>
      </c>
      <c r="C728" s="1" t="s">
        <v>1088</v>
      </c>
      <c r="D728" t="str">
        <f>IF((LEFT(mtn_tbl[[#This Row],[Date of Purchase]],1)="1"),"January",IF((LEFT(mtn_tbl[[#This Row],[Date of Purchase]],1)="2"),"February","March"))</f>
        <v>March</v>
      </c>
      <c r="E728">
        <v>24</v>
      </c>
      <c r="F728" t="s">
        <v>376</v>
      </c>
      <c r="G728" t="s">
        <v>44</v>
      </c>
      <c r="H728" t="s">
        <v>57</v>
      </c>
      <c r="I728">
        <v>5</v>
      </c>
      <c r="J728" t="s">
        <v>52</v>
      </c>
      <c r="K728">
        <v>39</v>
      </c>
      <c r="L728" t="s">
        <v>165</v>
      </c>
      <c r="M728" t="s">
        <v>166</v>
      </c>
      <c r="N728" t="s">
        <v>167</v>
      </c>
      <c r="O728">
        <v>11</v>
      </c>
      <c r="P728">
        <v>264000</v>
      </c>
      <c r="Q728" t="s">
        <v>380</v>
      </c>
      <c r="R728" t="str">
        <f>IF(mtn_tbl[[#This Row],[Age]]&lt;=25,"18-25",IF(mtn_tbl[[#This Row],[Age]]&lt;=35,"26-35",IF(mtn_tbl[[#This Row],[Age]]&lt;=45,"36-45",IF(mtn_tbl[[#This Row],[Age]]&lt;=55,"46-55","56+"))))</f>
        <v>18-25</v>
      </c>
      <c r="S728">
        <v>150.30000000000001</v>
      </c>
      <c r="T72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28" t="s">
        <v>31</v>
      </c>
      <c r="V728" t="s">
        <v>32</v>
      </c>
    </row>
    <row r="729" spans="1:22">
      <c r="A729" t="s">
        <v>1095</v>
      </c>
      <c r="B729" t="s">
        <v>1096</v>
      </c>
      <c r="C729" s="1" t="s">
        <v>1088</v>
      </c>
      <c r="D729" t="str">
        <f>IF((LEFT(mtn_tbl[[#This Row],[Date of Purchase]],1)="1"),"January",IF((LEFT(mtn_tbl[[#This Row],[Date of Purchase]],1)="2"),"February","March"))</f>
        <v>March</v>
      </c>
      <c r="E729">
        <v>23</v>
      </c>
      <c r="F729" t="s">
        <v>234</v>
      </c>
      <c r="G729" t="s">
        <v>24</v>
      </c>
      <c r="H729" t="s">
        <v>25</v>
      </c>
      <c r="I729">
        <v>1</v>
      </c>
      <c r="J729" t="s">
        <v>164</v>
      </c>
      <c r="K729">
        <v>6</v>
      </c>
      <c r="L729" t="s">
        <v>58</v>
      </c>
      <c r="M729" t="s">
        <v>59</v>
      </c>
      <c r="N729" t="s">
        <v>60</v>
      </c>
      <c r="O729">
        <v>20</v>
      </c>
      <c r="P729">
        <v>90000</v>
      </c>
      <c r="Q729" t="s">
        <v>160</v>
      </c>
      <c r="R729" t="str">
        <f>IF(mtn_tbl[[#This Row],[Age]]&lt;=25,"18-25",IF(mtn_tbl[[#This Row],[Age]]&lt;=35,"26-35",IF(mtn_tbl[[#This Row],[Age]]&lt;=45,"36-45",IF(mtn_tbl[[#This Row],[Age]]&lt;=55,"46-55","56+"))))</f>
        <v>18-25</v>
      </c>
      <c r="S729">
        <v>53.38</v>
      </c>
      <c r="T72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9" t="s">
        <v>41</v>
      </c>
    </row>
    <row r="730" spans="1:22">
      <c r="A730" t="s">
        <v>1095</v>
      </c>
      <c r="B730" t="s">
        <v>1096</v>
      </c>
      <c r="C730" s="1" t="s">
        <v>1088</v>
      </c>
      <c r="D730" t="str">
        <f>IF((LEFT(mtn_tbl[[#This Row],[Date of Purchase]],1)="1"),"January",IF((LEFT(mtn_tbl[[#This Row],[Date of Purchase]],1)="2"),"February","March"))</f>
        <v>March</v>
      </c>
      <c r="E730">
        <v>23</v>
      </c>
      <c r="F730" t="s">
        <v>234</v>
      </c>
      <c r="G730" t="s">
        <v>44</v>
      </c>
      <c r="H730" t="s">
        <v>25</v>
      </c>
      <c r="I730">
        <v>1</v>
      </c>
      <c r="J730" t="s">
        <v>164</v>
      </c>
      <c r="K730">
        <v>6</v>
      </c>
      <c r="L730" t="s">
        <v>119</v>
      </c>
      <c r="M730" t="s">
        <v>120</v>
      </c>
      <c r="N730" t="s">
        <v>121</v>
      </c>
      <c r="O730">
        <v>18</v>
      </c>
      <c r="P730">
        <v>261000</v>
      </c>
      <c r="Q730" t="s">
        <v>122</v>
      </c>
      <c r="R730" t="str">
        <f>IF(mtn_tbl[[#This Row],[Age]]&lt;=25,"18-25",IF(mtn_tbl[[#This Row],[Age]]&lt;=35,"26-35",IF(mtn_tbl[[#This Row],[Age]]&lt;=45,"36-45",IF(mtn_tbl[[#This Row],[Age]]&lt;=55,"46-55","56+"))))</f>
        <v>18-25</v>
      </c>
      <c r="S730">
        <v>192.89</v>
      </c>
      <c r="T73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0" t="s">
        <v>41</v>
      </c>
    </row>
    <row r="731" spans="1:22">
      <c r="A731" t="s">
        <v>1095</v>
      </c>
      <c r="B731" t="s">
        <v>1096</v>
      </c>
      <c r="C731" s="1" t="s">
        <v>1088</v>
      </c>
      <c r="D731" t="str">
        <f>IF((LEFT(mtn_tbl[[#This Row],[Date of Purchase]],1)="1"),"January",IF((LEFT(mtn_tbl[[#This Row],[Date of Purchase]],1)="2"),"February","March"))</f>
        <v>March</v>
      </c>
      <c r="E731">
        <v>23</v>
      </c>
      <c r="F731" t="s">
        <v>234</v>
      </c>
      <c r="G731" t="s">
        <v>62</v>
      </c>
      <c r="H731" t="s">
        <v>25</v>
      </c>
      <c r="I731">
        <v>1</v>
      </c>
      <c r="J731" t="s">
        <v>164</v>
      </c>
      <c r="K731">
        <v>6</v>
      </c>
      <c r="L731" t="s">
        <v>92</v>
      </c>
      <c r="M731" t="s">
        <v>93</v>
      </c>
      <c r="N731" t="s">
        <v>94</v>
      </c>
      <c r="O731">
        <v>13</v>
      </c>
      <c r="P731">
        <v>4550</v>
      </c>
      <c r="Q731" t="s">
        <v>888</v>
      </c>
      <c r="R731" t="str">
        <f>IF(mtn_tbl[[#This Row],[Age]]&lt;=25,"18-25",IF(mtn_tbl[[#This Row],[Age]]&lt;=35,"26-35",IF(mtn_tbl[[#This Row],[Age]]&lt;=45,"36-45",IF(mtn_tbl[[#This Row],[Age]]&lt;=55,"46-55","56+"))))</f>
        <v>18-25</v>
      </c>
      <c r="S731">
        <v>142.72999999999999</v>
      </c>
      <c r="T73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31" t="s">
        <v>41</v>
      </c>
    </row>
    <row r="732" spans="1:22">
      <c r="A732" t="s">
        <v>1097</v>
      </c>
      <c r="B732" t="s">
        <v>1098</v>
      </c>
      <c r="C732" s="1" t="s">
        <v>1088</v>
      </c>
      <c r="D732" t="str">
        <f>IF((LEFT(mtn_tbl[[#This Row],[Date of Purchase]],1)="1"),"January",IF((LEFT(mtn_tbl[[#This Row],[Date of Purchase]],1)="2"),"February","March"))</f>
        <v>March</v>
      </c>
      <c r="E732">
        <v>78</v>
      </c>
      <c r="F732" t="s">
        <v>204</v>
      </c>
      <c r="G732" t="s">
        <v>24</v>
      </c>
      <c r="H732" t="s">
        <v>25</v>
      </c>
      <c r="I732">
        <v>2</v>
      </c>
      <c r="J732" t="s">
        <v>26</v>
      </c>
      <c r="K732">
        <v>47</v>
      </c>
      <c r="L732" t="s">
        <v>148</v>
      </c>
      <c r="M732" t="s">
        <v>149</v>
      </c>
      <c r="N732" t="s">
        <v>150</v>
      </c>
      <c r="O732">
        <v>12</v>
      </c>
      <c r="P732">
        <v>192000</v>
      </c>
      <c r="Q732" t="s">
        <v>151</v>
      </c>
      <c r="R732" t="str">
        <f>IF(mtn_tbl[[#This Row],[Age]]&lt;=25,"18-25",IF(mtn_tbl[[#This Row],[Age]]&lt;=35,"26-35",IF(mtn_tbl[[#This Row],[Age]]&lt;=45,"36-45",IF(mtn_tbl[[#This Row],[Age]]&lt;=55,"46-55","56+"))))</f>
        <v>56+</v>
      </c>
      <c r="S732">
        <v>131.97</v>
      </c>
      <c r="T7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32" t="s">
        <v>41</v>
      </c>
    </row>
    <row r="733" spans="1:22">
      <c r="A733" t="s">
        <v>1097</v>
      </c>
      <c r="B733" t="s">
        <v>1098</v>
      </c>
      <c r="C733" s="1" t="s">
        <v>1088</v>
      </c>
      <c r="D733" t="str">
        <f>IF((LEFT(mtn_tbl[[#This Row],[Date of Purchase]],1)="1"),"January",IF((LEFT(mtn_tbl[[#This Row],[Date of Purchase]],1)="2"),"February","March"))</f>
        <v>March</v>
      </c>
      <c r="E733">
        <v>78</v>
      </c>
      <c r="F733" t="s">
        <v>204</v>
      </c>
      <c r="G733" t="s">
        <v>44</v>
      </c>
      <c r="H733" t="s">
        <v>25</v>
      </c>
      <c r="I733">
        <v>2</v>
      </c>
      <c r="J733" t="s">
        <v>26</v>
      </c>
      <c r="K733">
        <v>47</v>
      </c>
      <c r="L733" t="s">
        <v>119</v>
      </c>
      <c r="M733" t="s">
        <v>120</v>
      </c>
      <c r="N733" t="s">
        <v>121</v>
      </c>
      <c r="O733">
        <v>2</v>
      </c>
      <c r="P733">
        <v>29000</v>
      </c>
      <c r="Q733" t="s">
        <v>556</v>
      </c>
      <c r="R733" t="str">
        <f>IF(mtn_tbl[[#This Row],[Age]]&lt;=25,"18-25",IF(mtn_tbl[[#This Row],[Age]]&lt;=35,"26-35",IF(mtn_tbl[[#This Row],[Age]]&lt;=45,"36-45",IF(mtn_tbl[[#This Row],[Age]]&lt;=55,"46-55","56+"))))</f>
        <v>56+</v>
      </c>
      <c r="S733">
        <v>82.51</v>
      </c>
      <c r="T73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33" t="s">
        <v>41</v>
      </c>
    </row>
    <row r="734" spans="1:22">
      <c r="A734" t="s">
        <v>1099</v>
      </c>
      <c r="B734" t="s">
        <v>1100</v>
      </c>
      <c r="C734" s="1" t="s">
        <v>1088</v>
      </c>
      <c r="D734" t="str">
        <f>IF((LEFT(mtn_tbl[[#This Row],[Date of Purchase]],1)="1"),"January",IF((LEFT(mtn_tbl[[#This Row],[Date of Purchase]],1)="2"),"February","March"))</f>
        <v>March</v>
      </c>
      <c r="E734">
        <v>70</v>
      </c>
      <c r="F734" t="s">
        <v>99</v>
      </c>
      <c r="G734" t="s">
        <v>44</v>
      </c>
      <c r="H734" t="s">
        <v>25</v>
      </c>
      <c r="I734">
        <v>2</v>
      </c>
      <c r="J734" t="s">
        <v>26</v>
      </c>
      <c r="K734">
        <v>13</v>
      </c>
      <c r="L734" t="s">
        <v>100</v>
      </c>
      <c r="M734" t="s">
        <v>38</v>
      </c>
      <c r="N734" t="s">
        <v>39</v>
      </c>
      <c r="O734">
        <v>16</v>
      </c>
      <c r="P734">
        <v>144000</v>
      </c>
      <c r="Q734" t="s">
        <v>40</v>
      </c>
      <c r="R734" t="str">
        <f>IF(mtn_tbl[[#This Row],[Age]]&lt;=25,"18-25",IF(mtn_tbl[[#This Row],[Age]]&lt;=35,"26-35",IF(mtn_tbl[[#This Row],[Age]]&lt;=45,"36-45",IF(mtn_tbl[[#This Row],[Age]]&lt;=55,"46-55","56+"))))</f>
        <v>56+</v>
      </c>
      <c r="S734">
        <v>10.5</v>
      </c>
      <c r="T73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4" t="s">
        <v>41</v>
      </c>
    </row>
    <row r="735" spans="1:22">
      <c r="A735" t="s">
        <v>1099</v>
      </c>
      <c r="B735" t="s">
        <v>1100</v>
      </c>
      <c r="C735" s="1" t="s">
        <v>1088</v>
      </c>
      <c r="D735" t="str">
        <f>IF((LEFT(mtn_tbl[[#This Row],[Date of Purchase]],1)="1"),"January",IF((LEFT(mtn_tbl[[#This Row],[Date of Purchase]],1)="2"),"February","March"))</f>
        <v>March</v>
      </c>
      <c r="E735">
        <v>70</v>
      </c>
      <c r="F735" t="s">
        <v>99</v>
      </c>
      <c r="G735" t="s">
        <v>84</v>
      </c>
      <c r="H735" t="s">
        <v>25</v>
      </c>
      <c r="I735">
        <v>2</v>
      </c>
      <c r="J735" t="s">
        <v>26</v>
      </c>
      <c r="K735">
        <v>13</v>
      </c>
      <c r="L735" t="s">
        <v>45</v>
      </c>
      <c r="M735" t="s">
        <v>46</v>
      </c>
      <c r="N735" t="s">
        <v>47</v>
      </c>
      <c r="O735">
        <v>17</v>
      </c>
      <c r="P735">
        <v>510000</v>
      </c>
      <c r="Q735" t="s">
        <v>48</v>
      </c>
      <c r="R735" t="str">
        <f>IF(mtn_tbl[[#This Row],[Age]]&lt;=25,"18-25",IF(mtn_tbl[[#This Row],[Age]]&lt;=35,"26-35",IF(mtn_tbl[[#This Row],[Age]]&lt;=45,"36-45",IF(mtn_tbl[[#This Row],[Age]]&lt;=55,"46-55","56+"))))</f>
        <v>56+</v>
      </c>
      <c r="S735">
        <v>11.85</v>
      </c>
      <c r="T7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5" t="s">
        <v>41</v>
      </c>
    </row>
    <row r="736" spans="1:22">
      <c r="A736" t="s">
        <v>1099</v>
      </c>
      <c r="B736" t="s">
        <v>1100</v>
      </c>
      <c r="C736" s="1" t="s">
        <v>1088</v>
      </c>
      <c r="D736" t="str">
        <f>IF((LEFT(mtn_tbl[[#This Row],[Date of Purchase]],1)="1"),"January",IF((LEFT(mtn_tbl[[#This Row],[Date of Purchase]],1)="2"),"February","March"))</f>
        <v>March</v>
      </c>
      <c r="E736">
        <v>70</v>
      </c>
      <c r="F736" t="s">
        <v>99</v>
      </c>
      <c r="G736" t="s">
        <v>24</v>
      </c>
      <c r="H736" t="s">
        <v>25</v>
      </c>
      <c r="I736">
        <v>2</v>
      </c>
      <c r="J736" t="s">
        <v>26</v>
      </c>
      <c r="K736">
        <v>13</v>
      </c>
      <c r="L736" t="s">
        <v>148</v>
      </c>
      <c r="M736" t="s">
        <v>149</v>
      </c>
      <c r="N736" t="s">
        <v>150</v>
      </c>
      <c r="O736">
        <v>3</v>
      </c>
      <c r="P736">
        <v>48000</v>
      </c>
      <c r="Q736" t="s">
        <v>226</v>
      </c>
      <c r="R736" t="str">
        <f>IF(mtn_tbl[[#This Row],[Age]]&lt;=25,"18-25",IF(mtn_tbl[[#This Row],[Age]]&lt;=35,"26-35",IF(mtn_tbl[[#This Row],[Age]]&lt;=45,"36-45",IF(mtn_tbl[[#This Row],[Age]]&lt;=55,"46-55","56+"))))</f>
        <v>56+</v>
      </c>
      <c r="S736">
        <v>170.34</v>
      </c>
      <c r="T73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6" t="s">
        <v>41</v>
      </c>
    </row>
    <row r="737" spans="1:22">
      <c r="A737" t="s">
        <v>1101</v>
      </c>
      <c r="B737" t="s">
        <v>1102</v>
      </c>
      <c r="C737" s="1" t="s">
        <v>1088</v>
      </c>
      <c r="D737" t="str">
        <f>IF((LEFT(mtn_tbl[[#This Row],[Date of Purchase]],1)="1"),"January",IF((LEFT(mtn_tbl[[#This Row],[Date of Purchase]],1)="2"),"February","March"))</f>
        <v>March</v>
      </c>
      <c r="E737">
        <v>54</v>
      </c>
      <c r="F737" t="s">
        <v>225</v>
      </c>
      <c r="G737" t="s">
        <v>84</v>
      </c>
      <c r="H737" t="s">
        <v>25</v>
      </c>
      <c r="I737">
        <v>1</v>
      </c>
      <c r="J737" t="s">
        <v>164</v>
      </c>
      <c r="K737">
        <v>43</v>
      </c>
      <c r="L737" t="s">
        <v>80</v>
      </c>
      <c r="M737" t="s">
        <v>81</v>
      </c>
      <c r="N737" t="s">
        <v>82</v>
      </c>
      <c r="O737">
        <v>18</v>
      </c>
      <c r="P737">
        <v>360000</v>
      </c>
      <c r="Q737" t="s">
        <v>192</v>
      </c>
      <c r="R737" t="str">
        <f>IF(mtn_tbl[[#This Row],[Age]]&lt;=25,"18-25",IF(mtn_tbl[[#This Row],[Age]]&lt;=35,"26-35",IF(mtn_tbl[[#This Row],[Age]]&lt;=45,"36-45",IF(mtn_tbl[[#This Row],[Age]]&lt;=55,"46-55","56+"))))</f>
        <v>46-55</v>
      </c>
      <c r="S737">
        <v>178</v>
      </c>
      <c r="T73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7" t="s">
        <v>41</v>
      </c>
    </row>
    <row r="738" spans="1:22">
      <c r="A738" t="s">
        <v>1103</v>
      </c>
      <c r="B738" t="s">
        <v>1104</v>
      </c>
      <c r="C738" s="1" t="s">
        <v>1088</v>
      </c>
      <c r="D738" t="str">
        <f>IF((LEFT(mtn_tbl[[#This Row],[Date of Purchase]],1)="1"),"January",IF((LEFT(mtn_tbl[[#This Row],[Date of Purchase]],1)="2"),"February","March"))</f>
        <v>March</v>
      </c>
      <c r="E738">
        <v>50</v>
      </c>
      <c r="F738" t="s">
        <v>302</v>
      </c>
      <c r="G738" t="s">
        <v>62</v>
      </c>
      <c r="H738" t="s">
        <v>25</v>
      </c>
      <c r="I738">
        <v>2</v>
      </c>
      <c r="J738" t="s">
        <v>26</v>
      </c>
      <c r="K738">
        <v>46</v>
      </c>
      <c r="L738" t="s">
        <v>72</v>
      </c>
      <c r="M738" t="s">
        <v>73</v>
      </c>
      <c r="N738" t="s">
        <v>74</v>
      </c>
      <c r="O738">
        <v>14</v>
      </c>
      <c r="P738">
        <v>12600</v>
      </c>
      <c r="Q738" t="s">
        <v>315</v>
      </c>
      <c r="R738" t="str">
        <f>IF(mtn_tbl[[#This Row],[Age]]&lt;=25,"18-25",IF(mtn_tbl[[#This Row],[Age]]&lt;=35,"26-35",IF(mtn_tbl[[#This Row],[Age]]&lt;=45,"36-45",IF(mtn_tbl[[#This Row],[Age]]&lt;=55,"46-55","56+"))))</f>
        <v>46-55</v>
      </c>
      <c r="S738">
        <v>18.91</v>
      </c>
      <c r="T73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8" t="s">
        <v>41</v>
      </c>
    </row>
    <row r="739" spans="1:22">
      <c r="A739" t="s">
        <v>1103</v>
      </c>
      <c r="B739" t="s">
        <v>1104</v>
      </c>
      <c r="C739" s="1" t="s">
        <v>1088</v>
      </c>
      <c r="D739" t="str">
        <f>IF((LEFT(mtn_tbl[[#This Row],[Date of Purchase]],1)="1"),"January",IF((LEFT(mtn_tbl[[#This Row],[Date of Purchase]],1)="2"),"February","March"))</f>
        <v>March</v>
      </c>
      <c r="E739">
        <v>50</v>
      </c>
      <c r="F739" t="s">
        <v>302</v>
      </c>
      <c r="G739" t="s">
        <v>24</v>
      </c>
      <c r="H739" t="s">
        <v>25</v>
      </c>
      <c r="I739">
        <v>2</v>
      </c>
      <c r="J739" t="s">
        <v>26</v>
      </c>
      <c r="K739">
        <v>46</v>
      </c>
      <c r="L739" t="s">
        <v>37</v>
      </c>
      <c r="M739" t="s">
        <v>38</v>
      </c>
      <c r="N739" t="s">
        <v>39</v>
      </c>
      <c r="O739">
        <v>11</v>
      </c>
      <c r="P739">
        <v>99000</v>
      </c>
      <c r="Q739" t="s">
        <v>131</v>
      </c>
      <c r="R739" t="str">
        <f>IF(mtn_tbl[[#This Row],[Age]]&lt;=25,"18-25",IF(mtn_tbl[[#This Row],[Age]]&lt;=35,"26-35",IF(mtn_tbl[[#This Row],[Age]]&lt;=45,"36-45",IF(mtn_tbl[[#This Row],[Age]]&lt;=55,"46-55","56+"))))</f>
        <v>46-55</v>
      </c>
      <c r="S739">
        <v>9.3000000000000007</v>
      </c>
      <c r="T73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9" t="s">
        <v>41</v>
      </c>
    </row>
    <row r="740" spans="1:22">
      <c r="A740" t="s">
        <v>1105</v>
      </c>
      <c r="B740" t="s">
        <v>1106</v>
      </c>
      <c r="C740" s="1" t="s">
        <v>1088</v>
      </c>
      <c r="D740" t="str">
        <f>IF((LEFT(mtn_tbl[[#This Row],[Date of Purchase]],1)="1"),"January",IF((LEFT(mtn_tbl[[#This Row],[Date of Purchase]],1)="2"),"February","March"))</f>
        <v>March</v>
      </c>
      <c r="E740">
        <v>49</v>
      </c>
      <c r="F740" t="s">
        <v>268</v>
      </c>
      <c r="G740" t="s">
        <v>24</v>
      </c>
      <c r="H740" t="s">
        <v>57</v>
      </c>
      <c r="I740">
        <v>5</v>
      </c>
      <c r="J740" t="s">
        <v>52</v>
      </c>
      <c r="K740">
        <v>36</v>
      </c>
      <c r="L740" t="s">
        <v>37</v>
      </c>
      <c r="M740" t="s">
        <v>38</v>
      </c>
      <c r="N740" t="s">
        <v>39</v>
      </c>
      <c r="O740">
        <v>5</v>
      </c>
      <c r="P740">
        <v>45000</v>
      </c>
      <c r="Q740" t="s">
        <v>128</v>
      </c>
      <c r="R740" t="str">
        <f>IF(mtn_tbl[[#This Row],[Age]]&lt;=25,"18-25",IF(mtn_tbl[[#This Row],[Age]]&lt;=35,"26-35",IF(mtn_tbl[[#This Row],[Age]]&lt;=45,"36-45",IF(mtn_tbl[[#This Row],[Age]]&lt;=55,"46-55","56+"))))</f>
        <v>46-55</v>
      </c>
      <c r="S740">
        <v>116.71</v>
      </c>
      <c r="T7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0" t="s">
        <v>31</v>
      </c>
      <c r="V740" t="s">
        <v>79</v>
      </c>
    </row>
    <row r="741" spans="1:22">
      <c r="A741" t="s">
        <v>1105</v>
      </c>
      <c r="B741" t="s">
        <v>1106</v>
      </c>
      <c r="C741" s="1" t="s">
        <v>1088</v>
      </c>
      <c r="D741" t="str">
        <f>IF((LEFT(mtn_tbl[[#This Row],[Date of Purchase]],1)="1"),"January",IF((LEFT(mtn_tbl[[#This Row],[Date of Purchase]],1)="2"),"February","March"))</f>
        <v>March</v>
      </c>
      <c r="E741">
        <v>49</v>
      </c>
      <c r="F741" t="s">
        <v>268</v>
      </c>
      <c r="G741" t="s">
        <v>84</v>
      </c>
      <c r="H741" t="s">
        <v>57</v>
      </c>
      <c r="I741">
        <v>5</v>
      </c>
      <c r="J741" t="s">
        <v>52</v>
      </c>
      <c r="K741">
        <v>36</v>
      </c>
      <c r="L741" t="s">
        <v>171</v>
      </c>
      <c r="M741" t="s">
        <v>172</v>
      </c>
      <c r="N741" t="s">
        <v>173</v>
      </c>
      <c r="O741">
        <v>10</v>
      </c>
      <c r="P741">
        <v>750000</v>
      </c>
      <c r="Q741" t="s">
        <v>1107</v>
      </c>
      <c r="R741" t="str">
        <f>IF(mtn_tbl[[#This Row],[Age]]&lt;=25,"18-25",IF(mtn_tbl[[#This Row],[Age]]&lt;=35,"26-35",IF(mtn_tbl[[#This Row],[Age]]&lt;=45,"36-45",IF(mtn_tbl[[#This Row],[Age]]&lt;=55,"46-55","56+"))))</f>
        <v>46-55</v>
      </c>
      <c r="S741">
        <v>25.93</v>
      </c>
      <c r="T7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41" t="s">
        <v>31</v>
      </c>
      <c r="V741" t="s">
        <v>79</v>
      </c>
    </row>
    <row r="742" spans="1:22">
      <c r="A742" t="s">
        <v>1105</v>
      </c>
      <c r="B742" t="s">
        <v>1106</v>
      </c>
      <c r="C742" s="1" t="s">
        <v>1088</v>
      </c>
      <c r="D742" t="str">
        <f>IF((LEFT(mtn_tbl[[#This Row],[Date of Purchase]],1)="1"),"January",IF((LEFT(mtn_tbl[[#This Row],[Date of Purchase]],1)="2"),"February","March"))</f>
        <v>March</v>
      </c>
      <c r="E742">
        <v>49</v>
      </c>
      <c r="F742" t="s">
        <v>268</v>
      </c>
      <c r="G742" t="s">
        <v>44</v>
      </c>
      <c r="H742" t="s">
        <v>57</v>
      </c>
      <c r="I742">
        <v>5</v>
      </c>
      <c r="J742" t="s">
        <v>52</v>
      </c>
      <c r="K742">
        <v>36</v>
      </c>
      <c r="L742" t="s">
        <v>45</v>
      </c>
      <c r="M742" t="s">
        <v>46</v>
      </c>
      <c r="N742" t="s">
        <v>47</v>
      </c>
      <c r="O742">
        <v>2</v>
      </c>
      <c r="P742">
        <v>60000</v>
      </c>
      <c r="Q742" t="s">
        <v>549</v>
      </c>
      <c r="R742" t="str">
        <f>IF(mtn_tbl[[#This Row],[Age]]&lt;=25,"18-25",IF(mtn_tbl[[#This Row],[Age]]&lt;=35,"26-35",IF(mtn_tbl[[#This Row],[Age]]&lt;=45,"36-45",IF(mtn_tbl[[#This Row],[Age]]&lt;=55,"46-55","56+"))))</f>
        <v>46-55</v>
      </c>
      <c r="S742">
        <v>179.85</v>
      </c>
      <c r="T74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42" t="s">
        <v>31</v>
      </c>
      <c r="V742" t="s">
        <v>79</v>
      </c>
    </row>
    <row r="743" spans="1:22">
      <c r="A743" t="s">
        <v>1108</v>
      </c>
      <c r="B743" t="s">
        <v>1109</v>
      </c>
      <c r="C743" s="1" t="s">
        <v>1088</v>
      </c>
      <c r="D743" t="str">
        <f>IF((LEFT(mtn_tbl[[#This Row],[Date of Purchase]],1)="1"),"January",IF((LEFT(mtn_tbl[[#This Row],[Date of Purchase]],1)="2"),"February","March"))</f>
        <v>March</v>
      </c>
      <c r="E743">
        <v>42</v>
      </c>
      <c r="F743" t="s">
        <v>234</v>
      </c>
      <c r="G743" t="s">
        <v>62</v>
      </c>
      <c r="H743" t="s">
        <v>25</v>
      </c>
      <c r="I743">
        <v>5</v>
      </c>
      <c r="J743" t="s">
        <v>52</v>
      </c>
      <c r="K743">
        <v>23</v>
      </c>
      <c r="L743" t="s">
        <v>58</v>
      </c>
      <c r="M743" t="s">
        <v>59</v>
      </c>
      <c r="N743" t="s">
        <v>60</v>
      </c>
      <c r="O743">
        <v>1</v>
      </c>
      <c r="P743">
        <v>4500</v>
      </c>
      <c r="Q743" t="s">
        <v>270</v>
      </c>
      <c r="R743" t="str">
        <f>IF(mtn_tbl[[#This Row],[Age]]&lt;=25,"18-25",IF(mtn_tbl[[#This Row],[Age]]&lt;=35,"26-35",IF(mtn_tbl[[#This Row],[Age]]&lt;=45,"36-45",IF(mtn_tbl[[#This Row],[Age]]&lt;=55,"46-55","56+"))))</f>
        <v>36-45</v>
      </c>
      <c r="S743">
        <v>176.34</v>
      </c>
      <c r="T7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43" t="s">
        <v>41</v>
      </c>
    </row>
    <row r="744" spans="1:22">
      <c r="A744" t="s">
        <v>1110</v>
      </c>
      <c r="B744" t="s">
        <v>1111</v>
      </c>
      <c r="C744" s="1" t="s">
        <v>1088</v>
      </c>
      <c r="D744" t="str">
        <f>IF((LEFT(mtn_tbl[[#This Row],[Date of Purchase]],1)="1"),"January",IF((LEFT(mtn_tbl[[#This Row],[Date of Purchase]],1)="2"),"February","March"))</f>
        <v>March</v>
      </c>
      <c r="E744">
        <v>58</v>
      </c>
      <c r="F744" t="s">
        <v>125</v>
      </c>
      <c r="G744" t="s">
        <v>44</v>
      </c>
      <c r="H744" t="s">
        <v>25</v>
      </c>
      <c r="I744">
        <v>2</v>
      </c>
      <c r="J744" t="s">
        <v>26</v>
      </c>
      <c r="K744">
        <v>57</v>
      </c>
      <c r="L744" t="s">
        <v>165</v>
      </c>
      <c r="M744" t="s">
        <v>166</v>
      </c>
      <c r="N744" t="s">
        <v>167</v>
      </c>
      <c r="O744">
        <v>11</v>
      </c>
      <c r="P744">
        <v>264000</v>
      </c>
      <c r="Q744" t="s">
        <v>380</v>
      </c>
      <c r="R744" t="str">
        <f>IF(mtn_tbl[[#This Row],[Age]]&lt;=25,"18-25",IF(mtn_tbl[[#This Row],[Age]]&lt;=35,"26-35",IF(mtn_tbl[[#This Row],[Age]]&lt;=45,"36-45",IF(mtn_tbl[[#This Row],[Age]]&lt;=55,"46-55","56+"))))</f>
        <v>56+</v>
      </c>
      <c r="S744">
        <v>87.2</v>
      </c>
      <c r="T7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44" t="s">
        <v>41</v>
      </c>
    </row>
    <row r="745" spans="1:22">
      <c r="A745" t="s">
        <v>1110</v>
      </c>
      <c r="B745" t="s">
        <v>1111</v>
      </c>
      <c r="C745" s="1" t="s">
        <v>1088</v>
      </c>
      <c r="D745" t="str">
        <f>IF((LEFT(mtn_tbl[[#This Row],[Date of Purchase]],1)="1"),"January",IF((LEFT(mtn_tbl[[#This Row],[Date of Purchase]],1)="2"),"February","March"))</f>
        <v>March</v>
      </c>
      <c r="E745">
        <v>58</v>
      </c>
      <c r="F745" t="s">
        <v>125</v>
      </c>
      <c r="G745" t="s">
        <v>62</v>
      </c>
      <c r="H745" t="s">
        <v>25</v>
      </c>
      <c r="I745">
        <v>2</v>
      </c>
      <c r="J745" t="s">
        <v>26</v>
      </c>
      <c r="K745">
        <v>57</v>
      </c>
      <c r="L745" t="s">
        <v>341</v>
      </c>
      <c r="M745" t="s">
        <v>342</v>
      </c>
      <c r="N745" t="s">
        <v>343</v>
      </c>
      <c r="O745">
        <v>17</v>
      </c>
      <c r="P745">
        <v>127500</v>
      </c>
      <c r="Q745" t="s">
        <v>1112</v>
      </c>
      <c r="R745" t="str">
        <f>IF(mtn_tbl[[#This Row],[Age]]&lt;=25,"18-25",IF(mtn_tbl[[#This Row],[Age]]&lt;=35,"26-35",IF(mtn_tbl[[#This Row],[Age]]&lt;=45,"36-45",IF(mtn_tbl[[#This Row],[Age]]&lt;=55,"46-55","56+"))))</f>
        <v>56+</v>
      </c>
      <c r="S745">
        <v>121.44</v>
      </c>
      <c r="T7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5" t="s">
        <v>41</v>
      </c>
    </row>
    <row r="746" spans="1:22">
      <c r="A746" t="s">
        <v>1113</v>
      </c>
      <c r="B746" t="s">
        <v>1114</v>
      </c>
      <c r="C746" s="1" t="s">
        <v>1088</v>
      </c>
      <c r="D746" t="str">
        <f>IF((LEFT(mtn_tbl[[#This Row],[Date of Purchase]],1)="1"),"January",IF((LEFT(mtn_tbl[[#This Row],[Date of Purchase]],1)="2"),"February","March"))</f>
        <v>March</v>
      </c>
      <c r="E746">
        <v>65</v>
      </c>
      <c r="F746" t="s">
        <v>340</v>
      </c>
      <c r="G746" t="s">
        <v>24</v>
      </c>
      <c r="H746" t="s">
        <v>57</v>
      </c>
      <c r="I746">
        <v>1</v>
      </c>
      <c r="J746" t="s">
        <v>164</v>
      </c>
      <c r="K746">
        <v>3</v>
      </c>
      <c r="L746" t="s">
        <v>148</v>
      </c>
      <c r="M746" t="s">
        <v>149</v>
      </c>
      <c r="N746" t="s">
        <v>150</v>
      </c>
      <c r="O746">
        <v>11</v>
      </c>
      <c r="P746">
        <v>176000</v>
      </c>
      <c r="Q746" t="s">
        <v>384</v>
      </c>
      <c r="R746" t="str">
        <f>IF(mtn_tbl[[#This Row],[Age]]&lt;=25,"18-25",IF(mtn_tbl[[#This Row],[Age]]&lt;=35,"26-35",IF(mtn_tbl[[#This Row],[Age]]&lt;=45,"36-45",IF(mtn_tbl[[#This Row],[Age]]&lt;=55,"46-55","56+"))))</f>
        <v>56+</v>
      </c>
      <c r="S746">
        <v>189.8</v>
      </c>
      <c r="T74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46" t="s">
        <v>41</v>
      </c>
    </row>
    <row r="747" spans="1:22">
      <c r="A747" t="s">
        <v>1113</v>
      </c>
      <c r="B747" t="s">
        <v>1114</v>
      </c>
      <c r="C747" s="1" t="s">
        <v>1088</v>
      </c>
      <c r="D747" t="str">
        <f>IF((LEFT(mtn_tbl[[#This Row],[Date of Purchase]],1)="1"),"January",IF((LEFT(mtn_tbl[[#This Row],[Date of Purchase]],1)="2"),"February","March"))</f>
        <v>March</v>
      </c>
      <c r="E747">
        <v>65</v>
      </c>
      <c r="F747" t="s">
        <v>340</v>
      </c>
      <c r="G747" t="s">
        <v>62</v>
      </c>
      <c r="H747" t="s">
        <v>57</v>
      </c>
      <c r="I747">
        <v>1</v>
      </c>
      <c r="J747" t="s">
        <v>164</v>
      </c>
      <c r="K747">
        <v>3</v>
      </c>
      <c r="L747" t="s">
        <v>188</v>
      </c>
      <c r="M747" t="s">
        <v>189</v>
      </c>
      <c r="N747" t="s">
        <v>190</v>
      </c>
      <c r="O747">
        <v>4</v>
      </c>
      <c r="P747">
        <v>14000</v>
      </c>
      <c r="Q747" t="s">
        <v>387</v>
      </c>
      <c r="R747" t="str">
        <f>IF(mtn_tbl[[#This Row],[Age]]&lt;=25,"18-25",IF(mtn_tbl[[#This Row],[Age]]&lt;=35,"26-35",IF(mtn_tbl[[#This Row],[Age]]&lt;=45,"36-45",IF(mtn_tbl[[#This Row],[Age]]&lt;=55,"46-55","56+"))))</f>
        <v>56+</v>
      </c>
      <c r="S747">
        <v>132.85</v>
      </c>
      <c r="T7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7" t="s">
        <v>41</v>
      </c>
    </row>
    <row r="748" spans="1:22">
      <c r="A748" t="s">
        <v>1113</v>
      </c>
      <c r="B748" t="s">
        <v>1114</v>
      </c>
      <c r="C748" s="1" t="s">
        <v>1088</v>
      </c>
      <c r="D748" t="str">
        <f>IF((LEFT(mtn_tbl[[#This Row],[Date of Purchase]],1)="1"),"January",IF((LEFT(mtn_tbl[[#This Row],[Date of Purchase]],1)="2"),"February","March"))</f>
        <v>March</v>
      </c>
      <c r="E748">
        <v>65</v>
      </c>
      <c r="F748" t="s">
        <v>340</v>
      </c>
      <c r="G748" t="s">
        <v>84</v>
      </c>
      <c r="H748" t="s">
        <v>57</v>
      </c>
      <c r="I748">
        <v>1</v>
      </c>
      <c r="J748" t="s">
        <v>164</v>
      </c>
      <c r="K748">
        <v>3</v>
      </c>
      <c r="L748" t="s">
        <v>165</v>
      </c>
      <c r="M748" t="s">
        <v>166</v>
      </c>
      <c r="N748" t="s">
        <v>167</v>
      </c>
      <c r="O748">
        <v>14</v>
      </c>
      <c r="P748">
        <v>336000</v>
      </c>
      <c r="Q748" t="s">
        <v>493</v>
      </c>
      <c r="R748" t="str">
        <f>IF(mtn_tbl[[#This Row],[Age]]&lt;=25,"18-25",IF(mtn_tbl[[#This Row],[Age]]&lt;=35,"26-35",IF(mtn_tbl[[#This Row],[Age]]&lt;=45,"36-45",IF(mtn_tbl[[#This Row],[Age]]&lt;=55,"46-55","56+"))))</f>
        <v>56+</v>
      </c>
      <c r="S748">
        <v>101.67</v>
      </c>
      <c r="T7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8" t="s">
        <v>41</v>
      </c>
    </row>
    <row r="749" spans="1:22">
      <c r="A749" t="s">
        <v>1115</v>
      </c>
      <c r="B749" t="s">
        <v>1116</v>
      </c>
      <c r="C749" s="1" t="s">
        <v>1088</v>
      </c>
      <c r="D749" t="str">
        <f>IF((LEFT(mtn_tbl[[#This Row],[Date of Purchase]],1)="1"),"January",IF((LEFT(mtn_tbl[[#This Row],[Date of Purchase]],1)="2"),"February","March"))</f>
        <v>March</v>
      </c>
      <c r="E749">
        <v>67</v>
      </c>
      <c r="F749" t="s">
        <v>302</v>
      </c>
      <c r="G749" t="s">
        <v>84</v>
      </c>
      <c r="H749" t="s">
        <v>25</v>
      </c>
      <c r="I749">
        <v>4</v>
      </c>
      <c r="J749" t="s">
        <v>70</v>
      </c>
      <c r="K749">
        <v>13</v>
      </c>
      <c r="L749" t="s">
        <v>171</v>
      </c>
      <c r="M749" t="s">
        <v>172</v>
      </c>
      <c r="N749" t="s">
        <v>173</v>
      </c>
      <c r="O749">
        <v>1</v>
      </c>
      <c r="P749">
        <v>75000</v>
      </c>
      <c r="Q749" t="s">
        <v>344</v>
      </c>
      <c r="R749" t="str">
        <f>IF(mtn_tbl[[#This Row],[Age]]&lt;=25,"18-25",IF(mtn_tbl[[#This Row],[Age]]&lt;=35,"26-35",IF(mtn_tbl[[#This Row],[Age]]&lt;=45,"36-45",IF(mtn_tbl[[#This Row],[Age]]&lt;=55,"46-55","56+"))))</f>
        <v>56+</v>
      </c>
      <c r="S749">
        <v>109.81</v>
      </c>
      <c r="T74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9" t="s">
        <v>41</v>
      </c>
    </row>
    <row r="750" spans="1:22">
      <c r="A750" t="s">
        <v>1117</v>
      </c>
      <c r="B750" t="s">
        <v>1118</v>
      </c>
      <c r="C750" s="1" t="s">
        <v>1088</v>
      </c>
      <c r="D750" t="str">
        <f>IF((LEFT(mtn_tbl[[#This Row],[Date of Purchase]],1)="1"),"January",IF((LEFT(mtn_tbl[[#This Row],[Date of Purchase]],1)="2"),"February","March"))</f>
        <v>March</v>
      </c>
      <c r="E750">
        <v>52</v>
      </c>
      <c r="F750" t="s">
        <v>204</v>
      </c>
      <c r="G750" t="s">
        <v>24</v>
      </c>
      <c r="H750" t="s">
        <v>57</v>
      </c>
      <c r="I750">
        <v>4</v>
      </c>
      <c r="J750" t="s">
        <v>70</v>
      </c>
      <c r="K750">
        <v>51</v>
      </c>
      <c r="L750" t="s">
        <v>58</v>
      </c>
      <c r="M750" t="s">
        <v>59</v>
      </c>
      <c r="N750" t="s">
        <v>60</v>
      </c>
      <c r="O750">
        <v>10</v>
      </c>
      <c r="P750">
        <v>45000</v>
      </c>
      <c r="Q750" t="s">
        <v>128</v>
      </c>
      <c r="R750" t="str">
        <f>IF(mtn_tbl[[#This Row],[Age]]&lt;=25,"18-25",IF(mtn_tbl[[#This Row],[Age]]&lt;=35,"26-35",IF(mtn_tbl[[#This Row],[Age]]&lt;=45,"36-45",IF(mtn_tbl[[#This Row],[Age]]&lt;=55,"46-55","56+"))))</f>
        <v>46-55</v>
      </c>
      <c r="S750">
        <v>131.94</v>
      </c>
      <c r="T75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50" t="s">
        <v>41</v>
      </c>
    </row>
    <row r="751" spans="1:22">
      <c r="A751" t="s">
        <v>1117</v>
      </c>
      <c r="B751" t="s">
        <v>1118</v>
      </c>
      <c r="C751" s="1" t="s">
        <v>1088</v>
      </c>
      <c r="D751" t="str">
        <f>IF((LEFT(mtn_tbl[[#This Row],[Date of Purchase]],1)="1"),"January",IF((LEFT(mtn_tbl[[#This Row],[Date of Purchase]],1)="2"),"February","March"))</f>
        <v>March</v>
      </c>
      <c r="E751">
        <v>52</v>
      </c>
      <c r="F751" t="s">
        <v>204</v>
      </c>
      <c r="G751" t="s">
        <v>84</v>
      </c>
      <c r="H751" t="s">
        <v>57</v>
      </c>
      <c r="I751">
        <v>4</v>
      </c>
      <c r="J751" t="s">
        <v>70</v>
      </c>
      <c r="K751">
        <v>51</v>
      </c>
      <c r="L751" t="s">
        <v>85</v>
      </c>
      <c r="M751" t="s">
        <v>86</v>
      </c>
      <c r="N751" t="s">
        <v>87</v>
      </c>
      <c r="O751">
        <v>8</v>
      </c>
      <c r="P751">
        <v>200000</v>
      </c>
      <c r="Q751" t="s">
        <v>96</v>
      </c>
      <c r="R751" t="str">
        <f>IF(mtn_tbl[[#This Row],[Age]]&lt;=25,"18-25",IF(mtn_tbl[[#This Row],[Age]]&lt;=35,"26-35",IF(mtn_tbl[[#This Row],[Age]]&lt;=45,"36-45",IF(mtn_tbl[[#This Row],[Age]]&lt;=55,"46-55","56+"))))</f>
        <v>46-55</v>
      </c>
      <c r="S751">
        <v>19.13</v>
      </c>
      <c r="T75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1" t="s">
        <v>41</v>
      </c>
    </row>
    <row r="752" spans="1:22">
      <c r="A752" t="s">
        <v>1117</v>
      </c>
      <c r="B752" t="s">
        <v>1118</v>
      </c>
      <c r="C752" s="1" t="s">
        <v>1088</v>
      </c>
      <c r="D752" t="str">
        <f>IF((LEFT(mtn_tbl[[#This Row],[Date of Purchase]],1)="1"),"January",IF((LEFT(mtn_tbl[[#This Row],[Date of Purchase]],1)="2"),"February","March"))</f>
        <v>March</v>
      </c>
      <c r="E752">
        <v>52</v>
      </c>
      <c r="F752" t="s">
        <v>204</v>
      </c>
      <c r="G752" t="s">
        <v>62</v>
      </c>
      <c r="H752" t="s">
        <v>57</v>
      </c>
      <c r="I752">
        <v>4</v>
      </c>
      <c r="J752" t="s">
        <v>70</v>
      </c>
      <c r="K752">
        <v>51</v>
      </c>
      <c r="L752" t="s">
        <v>156</v>
      </c>
      <c r="M752" t="s">
        <v>157</v>
      </c>
      <c r="N752" t="s">
        <v>158</v>
      </c>
      <c r="O752">
        <v>7</v>
      </c>
      <c r="P752">
        <v>3500</v>
      </c>
      <c r="Q752" t="s">
        <v>109</v>
      </c>
      <c r="R752" t="str">
        <f>IF(mtn_tbl[[#This Row],[Age]]&lt;=25,"18-25",IF(mtn_tbl[[#This Row],[Age]]&lt;=35,"26-35",IF(mtn_tbl[[#This Row],[Age]]&lt;=45,"36-45",IF(mtn_tbl[[#This Row],[Age]]&lt;=55,"46-55","56+"))))</f>
        <v>46-55</v>
      </c>
      <c r="S752">
        <v>45.32</v>
      </c>
      <c r="T7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2" t="s">
        <v>41</v>
      </c>
    </row>
    <row r="753" spans="1:22">
      <c r="A753" t="s">
        <v>1119</v>
      </c>
      <c r="B753" t="s">
        <v>960</v>
      </c>
      <c r="C753" s="1" t="s">
        <v>1088</v>
      </c>
      <c r="D753" t="str">
        <f>IF((LEFT(mtn_tbl[[#This Row],[Date of Purchase]],1)="1"),"January",IF((LEFT(mtn_tbl[[#This Row],[Date of Purchase]],1)="2"),"February","March"))</f>
        <v>March</v>
      </c>
      <c r="E753">
        <v>49</v>
      </c>
      <c r="F753" t="s">
        <v>234</v>
      </c>
      <c r="G753" t="s">
        <v>84</v>
      </c>
      <c r="H753" t="s">
        <v>57</v>
      </c>
      <c r="I753">
        <v>2</v>
      </c>
      <c r="J753" t="s">
        <v>26</v>
      </c>
      <c r="K753">
        <v>50</v>
      </c>
      <c r="L753" t="s">
        <v>85</v>
      </c>
      <c r="M753" t="s">
        <v>86</v>
      </c>
      <c r="N753" t="s">
        <v>87</v>
      </c>
      <c r="O753">
        <v>18</v>
      </c>
      <c r="P753">
        <v>450000</v>
      </c>
      <c r="Q753" t="s">
        <v>136</v>
      </c>
      <c r="R753" t="str">
        <f>IF(mtn_tbl[[#This Row],[Age]]&lt;=25,"18-25",IF(mtn_tbl[[#This Row],[Age]]&lt;=35,"26-35",IF(mtn_tbl[[#This Row],[Age]]&lt;=45,"36-45",IF(mtn_tbl[[#This Row],[Age]]&lt;=55,"46-55","56+"))))</f>
        <v>46-55</v>
      </c>
      <c r="S753">
        <v>64.28</v>
      </c>
      <c r="T75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53" t="s">
        <v>31</v>
      </c>
      <c r="V753" t="s">
        <v>79</v>
      </c>
    </row>
    <row r="754" spans="1:22">
      <c r="A754" t="s">
        <v>1119</v>
      </c>
      <c r="B754" t="s">
        <v>960</v>
      </c>
      <c r="C754" s="1" t="s">
        <v>1088</v>
      </c>
      <c r="D754" t="str">
        <f>IF((LEFT(mtn_tbl[[#This Row],[Date of Purchase]],1)="1"),"January",IF((LEFT(mtn_tbl[[#This Row],[Date of Purchase]],1)="2"),"February","March"))</f>
        <v>March</v>
      </c>
      <c r="E754">
        <v>49</v>
      </c>
      <c r="F754" t="s">
        <v>234</v>
      </c>
      <c r="G754" t="s">
        <v>44</v>
      </c>
      <c r="H754" t="s">
        <v>57</v>
      </c>
      <c r="I754">
        <v>2</v>
      </c>
      <c r="J754" t="s">
        <v>26</v>
      </c>
      <c r="K754">
        <v>50</v>
      </c>
      <c r="L754" t="s">
        <v>100</v>
      </c>
      <c r="M754" t="s">
        <v>38</v>
      </c>
      <c r="N754" t="s">
        <v>39</v>
      </c>
      <c r="O754">
        <v>8</v>
      </c>
      <c r="P754">
        <v>72000</v>
      </c>
      <c r="Q754" t="s">
        <v>132</v>
      </c>
      <c r="R754" t="str">
        <f>IF(mtn_tbl[[#This Row],[Age]]&lt;=25,"18-25",IF(mtn_tbl[[#This Row],[Age]]&lt;=35,"26-35",IF(mtn_tbl[[#This Row],[Age]]&lt;=45,"36-45",IF(mtn_tbl[[#This Row],[Age]]&lt;=55,"46-55","56+"))))</f>
        <v>46-55</v>
      </c>
      <c r="S754">
        <v>28.11</v>
      </c>
      <c r="T75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4" t="s">
        <v>31</v>
      </c>
      <c r="V754" t="s">
        <v>79</v>
      </c>
    </row>
    <row r="755" spans="1:22">
      <c r="A755" t="s">
        <v>1119</v>
      </c>
      <c r="B755" t="s">
        <v>960</v>
      </c>
      <c r="C755" s="1" t="s">
        <v>1088</v>
      </c>
      <c r="D755" t="str">
        <f>IF((LEFT(mtn_tbl[[#This Row],[Date of Purchase]],1)="1"),"January",IF((LEFT(mtn_tbl[[#This Row],[Date of Purchase]],1)="2"),"February","March"))</f>
        <v>March</v>
      </c>
      <c r="E755">
        <v>49</v>
      </c>
      <c r="F755" t="s">
        <v>234</v>
      </c>
      <c r="G755" t="s">
        <v>24</v>
      </c>
      <c r="H755" t="s">
        <v>57</v>
      </c>
      <c r="I755">
        <v>2</v>
      </c>
      <c r="J755" t="s">
        <v>26</v>
      </c>
      <c r="K755">
        <v>50</v>
      </c>
      <c r="L755" t="s">
        <v>27</v>
      </c>
      <c r="M755" t="s">
        <v>28</v>
      </c>
      <c r="N755" t="s">
        <v>29</v>
      </c>
      <c r="O755">
        <v>7</v>
      </c>
      <c r="P755">
        <v>245000</v>
      </c>
      <c r="Q755" t="s">
        <v>760</v>
      </c>
      <c r="R755" t="str">
        <f>IF(mtn_tbl[[#This Row],[Age]]&lt;=25,"18-25",IF(mtn_tbl[[#This Row],[Age]]&lt;=35,"26-35",IF(mtn_tbl[[#This Row],[Age]]&lt;=45,"36-45",IF(mtn_tbl[[#This Row],[Age]]&lt;=55,"46-55","56+"))))</f>
        <v>46-55</v>
      </c>
      <c r="S755">
        <v>138.94</v>
      </c>
      <c r="T7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55" t="s">
        <v>31</v>
      </c>
      <c r="V755" t="s">
        <v>79</v>
      </c>
    </row>
    <row r="756" spans="1:22">
      <c r="A756" t="s">
        <v>572</v>
      </c>
      <c r="B756" t="s">
        <v>573</v>
      </c>
      <c r="C756" s="1" t="s">
        <v>1088</v>
      </c>
      <c r="D756" t="str">
        <f>IF((LEFT(mtn_tbl[[#This Row],[Date of Purchase]],1)="1"),"January",IF((LEFT(mtn_tbl[[#This Row],[Date of Purchase]],1)="2"),"February","March"))</f>
        <v>March</v>
      </c>
      <c r="E756">
        <v>69</v>
      </c>
      <c r="F756" t="s">
        <v>274</v>
      </c>
      <c r="G756" t="s">
        <v>62</v>
      </c>
      <c r="H756" t="s">
        <v>57</v>
      </c>
      <c r="I756">
        <v>4</v>
      </c>
      <c r="J756" t="s">
        <v>70</v>
      </c>
      <c r="K756">
        <v>35</v>
      </c>
      <c r="L756" t="s">
        <v>72</v>
      </c>
      <c r="M756" t="s">
        <v>73</v>
      </c>
      <c r="N756" t="s">
        <v>74</v>
      </c>
      <c r="O756">
        <v>19</v>
      </c>
      <c r="P756">
        <v>17100</v>
      </c>
      <c r="Q756" t="s">
        <v>1120</v>
      </c>
      <c r="R756" t="str">
        <f>IF(mtn_tbl[[#This Row],[Age]]&lt;=25,"18-25",IF(mtn_tbl[[#This Row],[Age]]&lt;=35,"26-35",IF(mtn_tbl[[#This Row],[Age]]&lt;=45,"36-45",IF(mtn_tbl[[#This Row],[Age]]&lt;=55,"46-55","56+"))))</f>
        <v>56+</v>
      </c>
      <c r="S756">
        <v>171.42</v>
      </c>
      <c r="T7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56" t="s">
        <v>31</v>
      </c>
      <c r="V756" t="s">
        <v>182</v>
      </c>
    </row>
    <row r="757" spans="1:22">
      <c r="A757" t="s">
        <v>1121</v>
      </c>
      <c r="B757" t="s">
        <v>1122</v>
      </c>
      <c r="C757" s="1" t="s">
        <v>1088</v>
      </c>
      <c r="D757" t="str">
        <f>IF((LEFT(mtn_tbl[[#This Row],[Date of Purchase]],1)="1"),"January",IF((LEFT(mtn_tbl[[#This Row],[Date of Purchase]],1)="2"),"February","March"))</f>
        <v>March</v>
      </c>
      <c r="E757">
        <v>21</v>
      </c>
      <c r="F757" t="s">
        <v>195</v>
      </c>
      <c r="G757" t="s">
        <v>44</v>
      </c>
      <c r="H757" t="s">
        <v>57</v>
      </c>
      <c r="I757">
        <v>1</v>
      </c>
      <c r="J757" t="s">
        <v>164</v>
      </c>
      <c r="K757">
        <v>43</v>
      </c>
      <c r="L757" t="s">
        <v>119</v>
      </c>
      <c r="M757" t="s">
        <v>120</v>
      </c>
      <c r="N757" t="s">
        <v>121</v>
      </c>
      <c r="O757">
        <v>12</v>
      </c>
      <c r="P757">
        <v>174000</v>
      </c>
      <c r="Q757" t="s">
        <v>1123</v>
      </c>
      <c r="R757" t="str">
        <f>IF(mtn_tbl[[#This Row],[Age]]&lt;=25,"18-25",IF(mtn_tbl[[#This Row],[Age]]&lt;=35,"26-35",IF(mtn_tbl[[#This Row],[Age]]&lt;=45,"36-45",IF(mtn_tbl[[#This Row],[Age]]&lt;=55,"46-55","56+"))))</f>
        <v>18-25</v>
      </c>
      <c r="S757">
        <v>21.56</v>
      </c>
      <c r="T75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7" t="s">
        <v>41</v>
      </c>
    </row>
    <row r="758" spans="1:22">
      <c r="A758" t="s">
        <v>1121</v>
      </c>
      <c r="B758" t="s">
        <v>1122</v>
      </c>
      <c r="C758" s="1" t="s">
        <v>1088</v>
      </c>
      <c r="D758" t="str">
        <f>IF((LEFT(mtn_tbl[[#This Row],[Date of Purchase]],1)="1"),"January",IF((LEFT(mtn_tbl[[#This Row],[Date of Purchase]],1)="2"),"February","March"))</f>
        <v>March</v>
      </c>
      <c r="E758">
        <v>21</v>
      </c>
      <c r="F758" t="s">
        <v>195</v>
      </c>
      <c r="G758" t="s">
        <v>24</v>
      </c>
      <c r="H758" t="s">
        <v>57</v>
      </c>
      <c r="I758">
        <v>1</v>
      </c>
      <c r="J758" t="s">
        <v>164</v>
      </c>
      <c r="K758">
        <v>43</v>
      </c>
      <c r="L758" t="s">
        <v>27</v>
      </c>
      <c r="M758" t="s">
        <v>28</v>
      </c>
      <c r="N758" t="s">
        <v>29</v>
      </c>
      <c r="O758">
        <v>14</v>
      </c>
      <c r="P758">
        <v>490000</v>
      </c>
      <c r="Q758" t="s">
        <v>434</v>
      </c>
      <c r="R758" t="str">
        <f>IF(mtn_tbl[[#This Row],[Age]]&lt;=25,"18-25",IF(mtn_tbl[[#This Row],[Age]]&lt;=35,"26-35",IF(mtn_tbl[[#This Row],[Age]]&lt;=45,"36-45",IF(mtn_tbl[[#This Row],[Age]]&lt;=55,"46-55","56+"))))</f>
        <v>18-25</v>
      </c>
      <c r="S758">
        <v>141.61000000000001</v>
      </c>
      <c r="T7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58" t="s">
        <v>41</v>
      </c>
    </row>
    <row r="759" spans="1:22">
      <c r="A759" t="s">
        <v>1124</v>
      </c>
      <c r="B759" t="s">
        <v>1125</v>
      </c>
      <c r="C759" s="1" t="s">
        <v>1088</v>
      </c>
      <c r="D759" t="str">
        <f>IF((LEFT(mtn_tbl[[#This Row],[Date of Purchase]],1)="1"),"January",IF((LEFT(mtn_tbl[[#This Row],[Date of Purchase]],1)="2"),"February","March"))</f>
        <v>March</v>
      </c>
      <c r="E759">
        <v>64</v>
      </c>
      <c r="F759" t="s">
        <v>634</v>
      </c>
      <c r="G759" t="s">
        <v>84</v>
      </c>
      <c r="H759" t="s">
        <v>25</v>
      </c>
      <c r="I759">
        <v>2</v>
      </c>
      <c r="J759" t="s">
        <v>26</v>
      </c>
      <c r="K759">
        <v>32</v>
      </c>
      <c r="L759" t="s">
        <v>165</v>
      </c>
      <c r="M759" t="s">
        <v>166</v>
      </c>
      <c r="N759" t="s">
        <v>167</v>
      </c>
      <c r="O759">
        <v>9</v>
      </c>
      <c r="P759">
        <v>216000</v>
      </c>
      <c r="Q759" t="s">
        <v>617</v>
      </c>
      <c r="R759" t="str">
        <f>IF(mtn_tbl[[#This Row],[Age]]&lt;=25,"18-25",IF(mtn_tbl[[#This Row],[Age]]&lt;=35,"26-35",IF(mtn_tbl[[#This Row],[Age]]&lt;=45,"36-45",IF(mtn_tbl[[#This Row],[Age]]&lt;=55,"46-55","56+"))))</f>
        <v>56+</v>
      </c>
      <c r="S759">
        <v>176.12</v>
      </c>
      <c r="T7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59" t="s">
        <v>41</v>
      </c>
    </row>
    <row r="760" spans="1:22">
      <c r="A760" t="s">
        <v>1124</v>
      </c>
      <c r="B760" t="s">
        <v>1125</v>
      </c>
      <c r="C760" s="1" t="s">
        <v>1088</v>
      </c>
      <c r="D760" t="str">
        <f>IF((LEFT(mtn_tbl[[#This Row],[Date of Purchase]],1)="1"),"January",IF((LEFT(mtn_tbl[[#This Row],[Date of Purchase]],1)="2"),"February","March"))</f>
        <v>March</v>
      </c>
      <c r="E760">
        <v>64</v>
      </c>
      <c r="F760" t="s">
        <v>634</v>
      </c>
      <c r="G760" t="s">
        <v>62</v>
      </c>
      <c r="H760" t="s">
        <v>25</v>
      </c>
      <c r="I760">
        <v>2</v>
      </c>
      <c r="J760" t="s">
        <v>26</v>
      </c>
      <c r="K760">
        <v>32</v>
      </c>
      <c r="L760" t="s">
        <v>148</v>
      </c>
      <c r="M760" t="s">
        <v>149</v>
      </c>
      <c r="N760" t="s">
        <v>150</v>
      </c>
      <c r="O760">
        <v>7</v>
      </c>
      <c r="P760">
        <v>112000</v>
      </c>
      <c r="Q760" t="s">
        <v>348</v>
      </c>
      <c r="R760" t="str">
        <f>IF(mtn_tbl[[#This Row],[Age]]&lt;=25,"18-25",IF(mtn_tbl[[#This Row],[Age]]&lt;=35,"26-35",IF(mtn_tbl[[#This Row],[Age]]&lt;=45,"36-45",IF(mtn_tbl[[#This Row],[Age]]&lt;=55,"46-55","56+"))))</f>
        <v>56+</v>
      </c>
      <c r="S760">
        <v>103.57</v>
      </c>
      <c r="T76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0" t="s">
        <v>41</v>
      </c>
    </row>
    <row r="761" spans="1:22">
      <c r="A761" t="s">
        <v>1126</v>
      </c>
      <c r="B761" t="s">
        <v>1127</v>
      </c>
      <c r="C761" s="1" t="s">
        <v>1088</v>
      </c>
      <c r="D761" t="str">
        <f>IF((LEFT(mtn_tbl[[#This Row],[Date of Purchase]],1)="1"),"January",IF((LEFT(mtn_tbl[[#This Row],[Date of Purchase]],1)="2"),"February","March"))</f>
        <v>March</v>
      </c>
      <c r="E761">
        <v>76</v>
      </c>
      <c r="F761" t="s">
        <v>225</v>
      </c>
      <c r="G761" t="s">
        <v>84</v>
      </c>
      <c r="H761" t="s">
        <v>57</v>
      </c>
      <c r="I761">
        <v>3</v>
      </c>
      <c r="J761" t="s">
        <v>36</v>
      </c>
      <c r="K761">
        <v>28</v>
      </c>
      <c r="L761" t="s">
        <v>119</v>
      </c>
      <c r="M761" t="s">
        <v>120</v>
      </c>
      <c r="N761" t="s">
        <v>121</v>
      </c>
      <c r="O761">
        <v>7</v>
      </c>
      <c r="P761">
        <v>101500</v>
      </c>
      <c r="Q761" t="s">
        <v>314</v>
      </c>
      <c r="R761" t="str">
        <f>IF(mtn_tbl[[#This Row],[Age]]&lt;=25,"18-25",IF(mtn_tbl[[#This Row],[Age]]&lt;=35,"26-35",IF(mtn_tbl[[#This Row],[Age]]&lt;=45,"36-45",IF(mtn_tbl[[#This Row],[Age]]&lt;=55,"46-55","56+"))))</f>
        <v>56+</v>
      </c>
      <c r="S761">
        <v>24.57</v>
      </c>
      <c r="T76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61" t="s">
        <v>41</v>
      </c>
    </row>
    <row r="762" spans="1:22">
      <c r="A762" t="s">
        <v>1126</v>
      </c>
      <c r="B762" t="s">
        <v>1127</v>
      </c>
      <c r="C762" s="1" t="s">
        <v>1088</v>
      </c>
      <c r="D762" t="str">
        <f>IF((LEFT(mtn_tbl[[#This Row],[Date of Purchase]],1)="1"),"January",IF((LEFT(mtn_tbl[[#This Row],[Date of Purchase]],1)="2"),"February","March"))</f>
        <v>March</v>
      </c>
      <c r="E762">
        <v>76</v>
      </c>
      <c r="F762" t="s">
        <v>225</v>
      </c>
      <c r="G762" t="s">
        <v>62</v>
      </c>
      <c r="H762" t="s">
        <v>57</v>
      </c>
      <c r="I762">
        <v>3</v>
      </c>
      <c r="J762" t="s">
        <v>36</v>
      </c>
      <c r="K762">
        <v>28</v>
      </c>
      <c r="L762" t="s">
        <v>37</v>
      </c>
      <c r="M762" t="s">
        <v>38</v>
      </c>
      <c r="N762" t="s">
        <v>39</v>
      </c>
      <c r="O762">
        <v>18</v>
      </c>
      <c r="P762">
        <v>162000</v>
      </c>
      <c r="Q762" t="s">
        <v>690</v>
      </c>
      <c r="R762" t="str">
        <f>IF(mtn_tbl[[#This Row],[Age]]&lt;=25,"18-25",IF(mtn_tbl[[#This Row],[Age]]&lt;=35,"26-35",IF(mtn_tbl[[#This Row],[Age]]&lt;=45,"36-45",IF(mtn_tbl[[#This Row],[Age]]&lt;=55,"46-55","56+"))))</f>
        <v>56+</v>
      </c>
      <c r="S762">
        <v>24.35</v>
      </c>
      <c r="T7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62" t="s">
        <v>41</v>
      </c>
    </row>
    <row r="763" spans="1:22">
      <c r="A763" t="s">
        <v>1128</v>
      </c>
      <c r="B763" t="s">
        <v>1129</v>
      </c>
      <c r="C763" s="1" t="s">
        <v>1088</v>
      </c>
      <c r="D763" t="str">
        <f>IF((LEFT(mtn_tbl[[#This Row],[Date of Purchase]],1)="1"),"January",IF((LEFT(mtn_tbl[[#This Row],[Date of Purchase]],1)="2"),"February","March"))</f>
        <v>March</v>
      </c>
      <c r="E763">
        <v>40</v>
      </c>
      <c r="F763" t="s">
        <v>204</v>
      </c>
      <c r="G763" t="s">
        <v>24</v>
      </c>
      <c r="H763" t="s">
        <v>57</v>
      </c>
      <c r="I763">
        <v>1</v>
      </c>
      <c r="J763" t="s">
        <v>164</v>
      </c>
      <c r="K763">
        <v>18</v>
      </c>
      <c r="L763" t="s">
        <v>58</v>
      </c>
      <c r="M763" t="s">
        <v>59</v>
      </c>
      <c r="N763" t="s">
        <v>60</v>
      </c>
      <c r="O763">
        <v>18</v>
      </c>
      <c r="P763">
        <v>81000</v>
      </c>
      <c r="Q763" t="s">
        <v>265</v>
      </c>
      <c r="R763" t="str">
        <f>IF(mtn_tbl[[#This Row],[Age]]&lt;=25,"18-25",IF(mtn_tbl[[#This Row],[Age]]&lt;=35,"26-35",IF(mtn_tbl[[#This Row],[Age]]&lt;=45,"36-45",IF(mtn_tbl[[#This Row],[Age]]&lt;=55,"46-55","56+"))))</f>
        <v>36-45</v>
      </c>
      <c r="S763">
        <v>60.8</v>
      </c>
      <c r="T76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63" t="s">
        <v>41</v>
      </c>
    </row>
    <row r="764" spans="1:22">
      <c r="A764" t="s">
        <v>1128</v>
      </c>
      <c r="B764" t="s">
        <v>1129</v>
      </c>
      <c r="C764" s="1" t="s">
        <v>1088</v>
      </c>
      <c r="D764" t="str">
        <f>IF((LEFT(mtn_tbl[[#This Row],[Date of Purchase]],1)="1"),"January",IF((LEFT(mtn_tbl[[#This Row],[Date of Purchase]],1)="2"),"February","March"))</f>
        <v>March</v>
      </c>
      <c r="E764">
        <v>40</v>
      </c>
      <c r="F764" t="s">
        <v>204</v>
      </c>
      <c r="G764" t="s">
        <v>62</v>
      </c>
      <c r="H764" t="s">
        <v>57</v>
      </c>
      <c r="I764">
        <v>1</v>
      </c>
      <c r="J764" t="s">
        <v>164</v>
      </c>
      <c r="K764">
        <v>18</v>
      </c>
      <c r="L764" t="s">
        <v>208</v>
      </c>
      <c r="M764" t="s">
        <v>209</v>
      </c>
      <c r="N764" t="s">
        <v>210</v>
      </c>
      <c r="O764">
        <v>2</v>
      </c>
      <c r="P764">
        <v>1200</v>
      </c>
      <c r="Q764" t="s">
        <v>852</v>
      </c>
      <c r="R764" t="str">
        <f>IF(mtn_tbl[[#This Row],[Age]]&lt;=25,"18-25",IF(mtn_tbl[[#This Row],[Age]]&lt;=35,"26-35",IF(mtn_tbl[[#This Row],[Age]]&lt;=45,"36-45",IF(mtn_tbl[[#This Row],[Age]]&lt;=55,"46-55","56+"))))</f>
        <v>36-45</v>
      </c>
      <c r="S764">
        <v>55.23</v>
      </c>
      <c r="T76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64" t="s">
        <v>41</v>
      </c>
    </row>
    <row r="765" spans="1:22">
      <c r="A765" t="s">
        <v>1130</v>
      </c>
      <c r="B765" t="s">
        <v>1131</v>
      </c>
      <c r="C765" s="1" t="s">
        <v>1088</v>
      </c>
      <c r="D765" t="str">
        <f>IF((LEFT(mtn_tbl[[#This Row],[Date of Purchase]],1)="1"),"January",IF((LEFT(mtn_tbl[[#This Row],[Date of Purchase]],1)="2"),"February","March"))</f>
        <v>March</v>
      </c>
      <c r="E765">
        <v>25</v>
      </c>
      <c r="F765" t="s">
        <v>35</v>
      </c>
      <c r="G765" t="s">
        <v>62</v>
      </c>
      <c r="H765" t="s">
        <v>25</v>
      </c>
      <c r="I765">
        <v>1</v>
      </c>
      <c r="J765" t="s">
        <v>164</v>
      </c>
      <c r="K765">
        <v>10</v>
      </c>
      <c r="L765" t="s">
        <v>92</v>
      </c>
      <c r="M765" t="s">
        <v>93</v>
      </c>
      <c r="N765" t="s">
        <v>94</v>
      </c>
      <c r="O765">
        <v>13</v>
      </c>
      <c r="P765">
        <v>4550</v>
      </c>
      <c r="Q765" t="s">
        <v>888</v>
      </c>
      <c r="R765" t="str">
        <f>IF(mtn_tbl[[#This Row],[Age]]&lt;=25,"18-25",IF(mtn_tbl[[#This Row],[Age]]&lt;=35,"26-35",IF(mtn_tbl[[#This Row],[Age]]&lt;=45,"36-45",IF(mtn_tbl[[#This Row],[Age]]&lt;=55,"46-55","56+"))))</f>
        <v>18-25</v>
      </c>
      <c r="S765">
        <v>155.25</v>
      </c>
      <c r="T76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65" t="s">
        <v>41</v>
      </c>
    </row>
    <row r="766" spans="1:22">
      <c r="A766" t="s">
        <v>1132</v>
      </c>
      <c r="B766" t="s">
        <v>1133</v>
      </c>
      <c r="C766" s="1" t="s">
        <v>1088</v>
      </c>
      <c r="D766" t="str">
        <f>IF((LEFT(mtn_tbl[[#This Row],[Date of Purchase]],1)="1"),"January",IF((LEFT(mtn_tbl[[#This Row],[Date of Purchase]],1)="2"),"February","March"))</f>
        <v>March</v>
      </c>
      <c r="E766">
        <v>72</v>
      </c>
      <c r="F766" t="s">
        <v>285</v>
      </c>
      <c r="G766" t="s">
        <v>62</v>
      </c>
      <c r="H766" t="s">
        <v>57</v>
      </c>
      <c r="I766">
        <v>4</v>
      </c>
      <c r="J766" t="s">
        <v>70</v>
      </c>
      <c r="K766">
        <v>45</v>
      </c>
      <c r="L766" t="s">
        <v>72</v>
      </c>
      <c r="M766" t="s">
        <v>73</v>
      </c>
      <c r="N766" t="s">
        <v>74</v>
      </c>
      <c r="O766">
        <v>11</v>
      </c>
      <c r="P766">
        <v>9900</v>
      </c>
      <c r="Q766" t="s">
        <v>1134</v>
      </c>
      <c r="R766" t="str">
        <f>IF(mtn_tbl[[#This Row],[Age]]&lt;=25,"18-25",IF(mtn_tbl[[#This Row],[Age]]&lt;=35,"26-35",IF(mtn_tbl[[#This Row],[Age]]&lt;=45,"36-45",IF(mtn_tbl[[#This Row],[Age]]&lt;=55,"46-55","56+"))))</f>
        <v>56+</v>
      </c>
      <c r="S766">
        <v>177.94</v>
      </c>
      <c r="T7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66" t="s">
        <v>41</v>
      </c>
    </row>
    <row r="767" spans="1:22">
      <c r="A767" t="s">
        <v>1132</v>
      </c>
      <c r="B767" t="s">
        <v>1133</v>
      </c>
      <c r="C767" s="1" t="s">
        <v>1088</v>
      </c>
      <c r="D767" t="str">
        <f>IF((LEFT(mtn_tbl[[#This Row],[Date of Purchase]],1)="1"),"January",IF((LEFT(mtn_tbl[[#This Row],[Date of Purchase]],1)="2"),"February","March"))</f>
        <v>March</v>
      </c>
      <c r="E767">
        <v>72</v>
      </c>
      <c r="F767" t="s">
        <v>285</v>
      </c>
      <c r="G767" t="s">
        <v>24</v>
      </c>
      <c r="H767" t="s">
        <v>57</v>
      </c>
      <c r="I767">
        <v>4</v>
      </c>
      <c r="J767" t="s">
        <v>70</v>
      </c>
      <c r="K767">
        <v>45</v>
      </c>
      <c r="L767" t="s">
        <v>37</v>
      </c>
      <c r="M767" t="s">
        <v>38</v>
      </c>
      <c r="N767" t="s">
        <v>39</v>
      </c>
      <c r="O767">
        <v>8</v>
      </c>
      <c r="P767">
        <v>72000</v>
      </c>
      <c r="Q767" t="s">
        <v>132</v>
      </c>
      <c r="R767" t="str">
        <f>IF(mtn_tbl[[#This Row],[Age]]&lt;=25,"18-25",IF(mtn_tbl[[#This Row],[Age]]&lt;=35,"26-35",IF(mtn_tbl[[#This Row],[Age]]&lt;=45,"36-45",IF(mtn_tbl[[#This Row],[Age]]&lt;=55,"46-55","56+"))))</f>
        <v>56+</v>
      </c>
      <c r="S767">
        <v>5.66</v>
      </c>
      <c r="T7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67" t="s">
        <v>41</v>
      </c>
    </row>
    <row r="768" spans="1:22">
      <c r="A768" t="s">
        <v>1132</v>
      </c>
      <c r="B768" t="s">
        <v>1133</v>
      </c>
      <c r="C768" s="1" t="s">
        <v>1088</v>
      </c>
      <c r="D768" t="str">
        <f>IF((LEFT(mtn_tbl[[#This Row],[Date of Purchase]],1)="1"),"January",IF((LEFT(mtn_tbl[[#This Row],[Date of Purchase]],1)="2"),"February","March"))</f>
        <v>March</v>
      </c>
      <c r="E768">
        <v>72</v>
      </c>
      <c r="F768" t="s">
        <v>285</v>
      </c>
      <c r="G768" t="s">
        <v>44</v>
      </c>
      <c r="H768" t="s">
        <v>57</v>
      </c>
      <c r="I768">
        <v>4</v>
      </c>
      <c r="J768" t="s">
        <v>70</v>
      </c>
      <c r="K768">
        <v>45</v>
      </c>
      <c r="L768" t="s">
        <v>165</v>
      </c>
      <c r="M768" t="s">
        <v>166</v>
      </c>
      <c r="N768" t="s">
        <v>167</v>
      </c>
      <c r="O768">
        <v>1</v>
      </c>
      <c r="P768">
        <v>24000</v>
      </c>
      <c r="Q768" t="s">
        <v>231</v>
      </c>
      <c r="R768" t="str">
        <f>IF(mtn_tbl[[#This Row],[Age]]&lt;=25,"18-25",IF(mtn_tbl[[#This Row],[Age]]&lt;=35,"26-35",IF(mtn_tbl[[#This Row],[Age]]&lt;=45,"36-45",IF(mtn_tbl[[#This Row],[Age]]&lt;=55,"46-55","56+"))))</f>
        <v>56+</v>
      </c>
      <c r="S768">
        <v>117.63</v>
      </c>
      <c r="T7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8" t="s">
        <v>41</v>
      </c>
    </row>
    <row r="769" spans="1:22">
      <c r="A769" t="s">
        <v>1135</v>
      </c>
      <c r="B769" t="s">
        <v>1136</v>
      </c>
      <c r="C769" s="1" t="s">
        <v>1088</v>
      </c>
      <c r="D769" t="str">
        <f>IF((LEFT(mtn_tbl[[#This Row],[Date of Purchase]],1)="1"),"January",IF((LEFT(mtn_tbl[[#This Row],[Date of Purchase]],1)="2"),"February","March"))</f>
        <v>March</v>
      </c>
      <c r="E769">
        <v>68</v>
      </c>
      <c r="F769" t="s">
        <v>35</v>
      </c>
      <c r="G769" t="s">
        <v>62</v>
      </c>
      <c r="H769" t="s">
        <v>25</v>
      </c>
      <c r="I769">
        <v>5</v>
      </c>
      <c r="J769" t="s">
        <v>52</v>
      </c>
      <c r="K769">
        <v>34</v>
      </c>
      <c r="L769" t="s">
        <v>156</v>
      </c>
      <c r="M769" t="s">
        <v>157</v>
      </c>
      <c r="N769" t="s">
        <v>158</v>
      </c>
      <c r="O769">
        <v>10</v>
      </c>
      <c r="P769">
        <v>5000</v>
      </c>
      <c r="Q769" t="s">
        <v>467</v>
      </c>
      <c r="R769" t="str">
        <f>IF(mtn_tbl[[#This Row],[Age]]&lt;=25,"18-25",IF(mtn_tbl[[#This Row],[Age]]&lt;=35,"26-35",IF(mtn_tbl[[#This Row],[Age]]&lt;=45,"36-45",IF(mtn_tbl[[#This Row],[Age]]&lt;=55,"46-55","56+"))))</f>
        <v>56+</v>
      </c>
      <c r="S769">
        <v>110.07</v>
      </c>
      <c r="T76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9" t="s">
        <v>41</v>
      </c>
    </row>
    <row r="770" spans="1:22">
      <c r="A770" t="s">
        <v>1135</v>
      </c>
      <c r="B770" t="s">
        <v>1136</v>
      </c>
      <c r="C770" s="1" t="s">
        <v>1088</v>
      </c>
      <c r="D770" t="str">
        <f>IF((LEFT(mtn_tbl[[#This Row],[Date of Purchase]],1)="1"),"January",IF((LEFT(mtn_tbl[[#This Row],[Date of Purchase]],1)="2"),"February","March"))</f>
        <v>March</v>
      </c>
      <c r="E770">
        <v>68</v>
      </c>
      <c r="F770" t="s">
        <v>35</v>
      </c>
      <c r="G770" t="s">
        <v>44</v>
      </c>
      <c r="H770" t="s">
        <v>25</v>
      </c>
      <c r="I770">
        <v>5</v>
      </c>
      <c r="J770" t="s">
        <v>52</v>
      </c>
      <c r="K770">
        <v>34</v>
      </c>
      <c r="L770" t="s">
        <v>119</v>
      </c>
      <c r="M770" t="s">
        <v>120</v>
      </c>
      <c r="N770" t="s">
        <v>121</v>
      </c>
      <c r="O770">
        <v>16</v>
      </c>
      <c r="P770">
        <v>232000</v>
      </c>
      <c r="Q770" t="s">
        <v>615</v>
      </c>
      <c r="R770" t="str">
        <f>IF(mtn_tbl[[#This Row],[Age]]&lt;=25,"18-25",IF(mtn_tbl[[#This Row],[Age]]&lt;=35,"26-35",IF(mtn_tbl[[#This Row],[Age]]&lt;=45,"36-45",IF(mtn_tbl[[#This Row],[Age]]&lt;=55,"46-55","56+"))))</f>
        <v>56+</v>
      </c>
      <c r="S770">
        <v>176.23</v>
      </c>
      <c r="T77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0" t="s">
        <v>41</v>
      </c>
    </row>
    <row r="771" spans="1:22">
      <c r="A771" t="s">
        <v>1135</v>
      </c>
      <c r="B771" t="s">
        <v>1136</v>
      </c>
      <c r="C771" s="1" t="s">
        <v>1088</v>
      </c>
      <c r="D771" t="str">
        <f>IF((LEFT(mtn_tbl[[#This Row],[Date of Purchase]],1)="1"),"January",IF((LEFT(mtn_tbl[[#This Row],[Date of Purchase]],1)="2"),"February","March"))</f>
        <v>March</v>
      </c>
      <c r="E771">
        <v>68</v>
      </c>
      <c r="F771" t="s">
        <v>35</v>
      </c>
      <c r="G771" t="s">
        <v>84</v>
      </c>
      <c r="H771" t="s">
        <v>25</v>
      </c>
      <c r="I771">
        <v>5</v>
      </c>
      <c r="J771" t="s">
        <v>52</v>
      </c>
      <c r="K771">
        <v>34</v>
      </c>
      <c r="L771" t="s">
        <v>80</v>
      </c>
      <c r="M771" t="s">
        <v>81</v>
      </c>
      <c r="N771" t="s">
        <v>82</v>
      </c>
      <c r="O771">
        <v>20</v>
      </c>
      <c r="P771">
        <v>400000</v>
      </c>
      <c r="Q771" t="s">
        <v>294</v>
      </c>
      <c r="R771" t="str">
        <f>IF(mtn_tbl[[#This Row],[Age]]&lt;=25,"18-25",IF(mtn_tbl[[#This Row],[Age]]&lt;=35,"26-35",IF(mtn_tbl[[#This Row],[Age]]&lt;=45,"36-45",IF(mtn_tbl[[#This Row],[Age]]&lt;=55,"46-55","56+"))))</f>
        <v>56+</v>
      </c>
      <c r="S771">
        <v>6.26</v>
      </c>
      <c r="T7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71" t="s">
        <v>41</v>
      </c>
    </row>
    <row r="772" spans="1:22">
      <c r="A772" t="s">
        <v>1137</v>
      </c>
      <c r="B772" t="s">
        <v>1138</v>
      </c>
      <c r="C772" s="1" t="s">
        <v>1088</v>
      </c>
      <c r="D772" t="str">
        <f>IF((LEFT(mtn_tbl[[#This Row],[Date of Purchase]],1)="1"),"January",IF((LEFT(mtn_tbl[[#This Row],[Date of Purchase]],1)="2"),"February","March"))</f>
        <v>March</v>
      </c>
      <c r="E772">
        <v>24</v>
      </c>
      <c r="F772" t="s">
        <v>155</v>
      </c>
      <c r="G772" t="s">
        <v>62</v>
      </c>
      <c r="H772" t="s">
        <v>57</v>
      </c>
      <c r="I772">
        <v>1</v>
      </c>
      <c r="J772" t="s">
        <v>164</v>
      </c>
      <c r="K772">
        <v>22</v>
      </c>
      <c r="L772" t="s">
        <v>235</v>
      </c>
      <c r="M772" t="s">
        <v>236</v>
      </c>
      <c r="N772" t="s">
        <v>237</v>
      </c>
      <c r="O772">
        <v>11</v>
      </c>
      <c r="P772">
        <v>71500</v>
      </c>
      <c r="Q772" t="s">
        <v>514</v>
      </c>
      <c r="R772" t="str">
        <f>IF(mtn_tbl[[#This Row],[Age]]&lt;=25,"18-25",IF(mtn_tbl[[#This Row],[Age]]&lt;=35,"26-35",IF(mtn_tbl[[#This Row],[Age]]&lt;=45,"36-45",IF(mtn_tbl[[#This Row],[Age]]&lt;=55,"46-55","56+"))))</f>
        <v>18-25</v>
      </c>
      <c r="S772">
        <v>97.13</v>
      </c>
      <c r="T77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2" t="s">
        <v>31</v>
      </c>
      <c r="V772" t="s">
        <v>290</v>
      </c>
    </row>
    <row r="773" spans="1:22">
      <c r="A773" t="s">
        <v>1137</v>
      </c>
      <c r="B773" t="s">
        <v>1138</v>
      </c>
      <c r="C773" s="1" t="s">
        <v>1088</v>
      </c>
      <c r="D773" t="str">
        <f>IF((LEFT(mtn_tbl[[#This Row],[Date of Purchase]],1)="1"),"January",IF((LEFT(mtn_tbl[[#This Row],[Date of Purchase]],1)="2"),"February","March"))</f>
        <v>March</v>
      </c>
      <c r="E773">
        <v>24</v>
      </c>
      <c r="F773" t="s">
        <v>155</v>
      </c>
      <c r="G773" t="s">
        <v>44</v>
      </c>
      <c r="H773" t="s">
        <v>57</v>
      </c>
      <c r="I773">
        <v>1</v>
      </c>
      <c r="J773" t="s">
        <v>164</v>
      </c>
      <c r="K773">
        <v>22</v>
      </c>
      <c r="L773" t="s">
        <v>165</v>
      </c>
      <c r="M773" t="s">
        <v>166</v>
      </c>
      <c r="N773" t="s">
        <v>167</v>
      </c>
      <c r="O773">
        <v>13</v>
      </c>
      <c r="P773">
        <v>312000</v>
      </c>
      <c r="Q773" t="s">
        <v>328</v>
      </c>
      <c r="R773" t="str">
        <f>IF(mtn_tbl[[#This Row],[Age]]&lt;=25,"18-25",IF(mtn_tbl[[#This Row],[Age]]&lt;=35,"26-35",IF(mtn_tbl[[#This Row],[Age]]&lt;=45,"36-45",IF(mtn_tbl[[#This Row],[Age]]&lt;=55,"46-55","56+"))))</f>
        <v>18-25</v>
      </c>
      <c r="S773">
        <v>152.69</v>
      </c>
      <c r="T7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3" t="s">
        <v>31</v>
      </c>
      <c r="V773" t="s">
        <v>290</v>
      </c>
    </row>
    <row r="774" spans="1:22">
      <c r="A774" t="s">
        <v>1137</v>
      </c>
      <c r="B774" t="s">
        <v>1138</v>
      </c>
      <c r="C774" s="1" t="s">
        <v>1088</v>
      </c>
      <c r="D774" t="str">
        <f>IF((LEFT(mtn_tbl[[#This Row],[Date of Purchase]],1)="1"),"January",IF((LEFT(mtn_tbl[[#This Row],[Date of Purchase]],1)="2"),"February","March"))</f>
        <v>March</v>
      </c>
      <c r="E774">
        <v>24</v>
      </c>
      <c r="F774" t="s">
        <v>155</v>
      </c>
      <c r="G774" t="s">
        <v>62</v>
      </c>
      <c r="H774" t="s">
        <v>57</v>
      </c>
      <c r="I774">
        <v>1</v>
      </c>
      <c r="J774" t="s">
        <v>164</v>
      </c>
      <c r="K774">
        <v>22</v>
      </c>
      <c r="L774" t="s">
        <v>27</v>
      </c>
      <c r="M774" t="s">
        <v>28</v>
      </c>
      <c r="N774" t="s">
        <v>29</v>
      </c>
      <c r="O774">
        <v>7</v>
      </c>
      <c r="P774">
        <v>245000</v>
      </c>
      <c r="Q774" t="s">
        <v>760</v>
      </c>
      <c r="R774" t="str">
        <f>IF(mtn_tbl[[#This Row],[Age]]&lt;=25,"18-25",IF(mtn_tbl[[#This Row],[Age]]&lt;=35,"26-35",IF(mtn_tbl[[#This Row],[Age]]&lt;=45,"36-45",IF(mtn_tbl[[#This Row],[Age]]&lt;=55,"46-55","56+"))))</f>
        <v>18-25</v>
      </c>
      <c r="S774">
        <v>186.6</v>
      </c>
      <c r="T77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4" t="s">
        <v>31</v>
      </c>
      <c r="V774" t="s">
        <v>290</v>
      </c>
    </row>
    <row r="775" spans="1:22">
      <c r="A775" t="s">
        <v>1139</v>
      </c>
      <c r="B775" t="s">
        <v>1140</v>
      </c>
      <c r="C775" s="1" t="s">
        <v>1088</v>
      </c>
      <c r="D775" t="str">
        <f>IF((LEFT(mtn_tbl[[#This Row],[Date of Purchase]],1)="1"),"January",IF((LEFT(mtn_tbl[[#This Row],[Date of Purchase]],1)="2"),"February","March"))</f>
        <v>March</v>
      </c>
      <c r="E775">
        <v>65</v>
      </c>
      <c r="F775" t="s">
        <v>177</v>
      </c>
      <c r="G775" t="s">
        <v>62</v>
      </c>
      <c r="H775" t="s">
        <v>57</v>
      </c>
      <c r="I775">
        <v>4</v>
      </c>
      <c r="J775" t="s">
        <v>70</v>
      </c>
      <c r="K775">
        <v>3</v>
      </c>
      <c r="L775" t="s">
        <v>208</v>
      </c>
      <c r="M775" t="s">
        <v>209</v>
      </c>
      <c r="N775" t="s">
        <v>210</v>
      </c>
      <c r="O775">
        <v>2</v>
      </c>
      <c r="P775">
        <v>1200</v>
      </c>
      <c r="Q775" t="s">
        <v>852</v>
      </c>
      <c r="R775" t="str">
        <f>IF(mtn_tbl[[#This Row],[Age]]&lt;=25,"18-25",IF(mtn_tbl[[#This Row],[Age]]&lt;=35,"26-35",IF(mtn_tbl[[#This Row],[Age]]&lt;=45,"36-45",IF(mtn_tbl[[#This Row],[Age]]&lt;=55,"46-55","56+"))))</f>
        <v>56+</v>
      </c>
      <c r="S775">
        <v>99.32</v>
      </c>
      <c r="T77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5" t="s">
        <v>41</v>
      </c>
    </row>
    <row r="776" spans="1:22">
      <c r="A776" t="s">
        <v>1139</v>
      </c>
      <c r="B776" t="s">
        <v>1140</v>
      </c>
      <c r="C776" s="1" t="s">
        <v>1088</v>
      </c>
      <c r="D776" t="str">
        <f>IF((LEFT(mtn_tbl[[#This Row],[Date of Purchase]],1)="1"),"January",IF((LEFT(mtn_tbl[[#This Row],[Date of Purchase]],1)="2"),"February","March"))</f>
        <v>March</v>
      </c>
      <c r="E776">
        <v>65</v>
      </c>
      <c r="F776" t="s">
        <v>177</v>
      </c>
      <c r="G776" t="s">
        <v>84</v>
      </c>
      <c r="H776" t="s">
        <v>57</v>
      </c>
      <c r="I776">
        <v>4</v>
      </c>
      <c r="J776" t="s">
        <v>70</v>
      </c>
      <c r="K776">
        <v>3</v>
      </c>
      <c r="L776" t="s">
        <v>45</v>
      </c>
      <c r="M776" t="s">
        <v>46</v>
      </c>
      <c r="N776" t="s">
        <v>47</v>
      </c>
      <c r="O776">
        <v>19</v>
      </c>
      <c r="P776">
        <v>570000</v>
      </c>
      <c r="Q776" t="s">
        <v>111</v>
      </c>
      <c r="R776" t="str">
        <f>IF(mtn_tbl[[#This Row],[Age]]&lt;=25,"18-25",IF(mtn_tbl[[#This Row],[Age]]&lt;=35,"26-35",IF(mtn_tbl[[#This Row],[Age]]&lt;=45,"36-45",IF(mtn_tbl[[#This Row],[Age]]&lt;=55,"46-55","56+"))))</f>
        <v>56+</v>
      </c>
      <c r="S776">
        <v>100.71</v>
      </c>
      <c r="T77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76" t="s">
        <v>41</v>
      </c>
    </row>
    <row r="777" spans="1:22">
      <c r="A777" t="s">
        <v>1141</v>
      </c>
      <c r="B777" t="s">
        <v>1142</v>
      </c>
      <c r="C777" s="1" t="s">
        <v>1088</v>
      </c>
      <c r="D777" t="str">
        <f>IF((LEFT(mtn_tbl[[#This Row],[Date of Purchase]],1)="1"),"January",IF((LEFT(mtn_tbl[[#This Row],[Date of Purchase]],1)="2"),"February","March"))</f>
        <v>March</v>
      </c>
      <c r="E777">
        <v>28</v>
      </c>
      <c r="F777" t="s">
        <v>140</v>
      </c>
      <c r="G777" t="s">
        <v>84</v>
      </c>
      <c r="H777" t="s">
        <v>25</v>
      </c>
      <c r="I777">
        <v>1</v>
      </c>
      <c r="J777" t="s">
        <v>164</v>
      </c>
      <c r="K777">
        <v>45</v>
      </c>
      <c r="L777" t="s">
        <v>85</v>
      </c>
      <c r="M777" t="s">
        <v>86</v>
      </c>
      <c r="N777" t="s">
        <v>87</v>
      </c>
      <c r="O777">
        <v>5</v>
      </c>
      <c r="P777">
        <v>125000</v>
      </c>
      <c r="Q777" t="s">
        <v>836</v>
      </c>
      <c r="R777" t="str">
        <f>IF(mtn_tbl[[#This Row],[Age]]&lt;=25,"18-25",IF(mtn_tbl[[#This Row],[Age]]&lt;=35,"26-35",IF(mtn_tbl[[#This Row],[Age]]&lt;=45,"36-45",IF(mtn_tbl[[#This Row],[Age]]&lt;=55,"46-55","56+"))))</f>
        <v>26-35</v>
      </c>
      <c r="S777">
        <v>75.28</v>
      </c>
      <c r="T77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7" t="s">
        <v>31</v>
      </c>
      <c r="V777" t="s">
        <v>182</v>
      </c>
    </row>
    <row r="778" spans="1:22">
      <c r="A778" t="s">
        <v>1143</v>
      </c>
      <c r="B778" t="s">
        <v>1144</v>
      </c>
      <c r="C778" s="1" t="s">
        <v>1088</v>
      </c>
      <c r="D778" t="str">
        <f>IF((LEFT(mtn_tbl[[#This Row],[Date of Purchase]],1)="1"),"January",IF((LEFT(mtn_tbl[[#This Row],[Date of Purchase]],1)="2"),"February","March"))</f>
        <v>March</v>
      </c>
      <c r="E778">
        <v>25</v>
      </c>
      <c r="F778" t="s">
        <v>140</v>
      </c>
      <c r="G778" t="s">
        <v>84</v>
      </c>
      <c r="H778" t="s">
        <v>57</v>
      </c>
      <c r="I778">
        <v>4</v>
      </c>
      <c r="J778" t="s">
        <v>70</v>
      </c>
      <c r="K778">
        <v>38</v>
      </c>
      <c r="L778" t="s">
        <v>171</v>
      </c>
      <c r="M778" t="s">
        <v>172</v>
      </c>
      <c r="N778" t="s">
        <v>173</v>
      </c>
      <c r="O778">
        <v>4</v>
      </c>
      <c r="P778">
        <v>300000</v>
      </c>
      <c r="Q778" t="s">
        <v>53</v>
      </c>
      <c r="R778" t="str">
        <f>IF(mtn_tbl[[#This Row],[Age]]&lt;=25,"18-25",IF(mtn_tbl[[#This Row],[Age]]&lt;=35,"26-35",IF(mtn_tbl[[#This Row],[Age]]&lt;=45,"36-45",IF(mtn_tbl[[#This Row],[Age]]&lt;=55,"46-55","56+"))))</f>
        <v>18-25</v>
      </c>
      <c r="S778">
        <v>170.74</v>
      </c>
      <c r="T77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8" t="s">
        <v>41</v>
      </c>
    </row>
    <row r="779" spans="1:22">
      <c r="A779" t="s">
        <v>1143</v>
      </c>
      <c r="B779" t="s">
        <v>1144</v>
      </c>
      <c r="C779" s="1" t="s">
        <v>1088</v>
      </c>
      <c r="D779" t="str">
        <f>IF((LEFT(mtn_tbl[[#This Row],[Date of Purchase]],1)="1"),"January",IF((LEFT(mtn_tbl[[#This Row],[Date of Purchase]],1)="2"),"February","March"))</f>
        <v>March</v>
      </c>
      <c r="E779">
        <v>25</v>
      </c>
      <c r="F779" t="s">
        <v>140</v>
      </c>
      <c r="G779" t="s">
        <v>44</v>
      </c>
      <c r="H779" t="s">
        <v>57</v>
      </c>
      <c r="I779">
        <v>4</v>
      </c>
      <c r="J779" t="s">
        <v>70</v>
      </c>
      <c r="K779">
        <v>38</v>
      </c>
      <c r="L779" t="s">
        <v>80</v>
      </c>
      <c r="M779" t="s">
        <v>81</v>
      </c>
      <c r="N779" t="s">
        <v>82</v>
      </c>
      <c r="O779">
        <v>12</v>
      </c>
      <c r="P779">
        <v>240000</v>
      </c>
      <c r="Q779" t="s">
        <v>126</v>
      </c>
      <c r="R779" t="str">
        <f>IF(mtn_tbl[[#This Row],[Age]]&lt;=25,"18-25",IF(mtn_tbl[[#This Row],[Age]]&lt;=35,"26-35",IF(mtn_tbl[[#This Row],[Age]]&lt;=45,"36-45",IF(mtn_tbl[[#This Row],[Age]]&lt;=55,"46-55","56+"))))</f>
        <v>18-25</v>
      </c>
      <c r="S779">
        <v>76.58</v>
      </c>
      <c r="T77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9" t="s">
        <v>41</v>
      </c>
    </row>
    <row r="780" spans="1:22">
      <c r="A780" t="s">
        <v>1145</v>
      </c>
      <c r="B780" t="s">
        <v>1146</v>
      </c>
      <c r="C780" s="1" t="s">
        <v>1088</v>
      </c>
      <c r="D780" t="str">
        <f>IF((LEFT(mtn_tbl[[#This Row],[Date of Purchase]],1)="1"),"January",IF((LEFT(mtn_tbl[[#This Row],[Date of Purchase]],1)="2"),"February","March"))</f>
        <v>March</v>
      </c>
      <c r="E780">
        <v>21</v>
      </c>
      <c r="F780" t="s">
        <v>91</v>
      </c>
      <c r="G780" t="s">
        <v>62</v>
      </c>
      <c r="H780" t="s">
        <v>57</v>
      </c>
      <c r="I780">
        <v>2</v>
      </c>
      <c r="J780" t="s">
        <v>26</v>
      </c>
      <c r="K780">
        <v>3</v>
      </c>
      <c r="L780" t="s">
        <v>92</v>
      </c>
      <c r="M780" t="s">
        <v>93</v>
      </c>
      <c r="N780" t="s">
        <v>94</v>
      </c>
      <c r="O780">
        <v>18</v>
      </c>
      <c r="P780">
        <v>6300</v>
      </c>
      <c r="Q780" t="s">
        <v>775</v>
      </c>
      <c r="R780" t="str">
        <f>IF(mtn_tbl[[#This Row],[Age]]&lt;=25,"18-25",IF(mtn_tbl[[#This Row],[Age]]&lt;=35,"26-35",IF(mtn_tbl[[#This Row],[Age]]&lt;=45,"36-45",IF(mtn_tbl[[#This Row],[Age]]&lt;=55,"46-55","56+"))))</f>
        <v>18-25</v>
      </c>
      <c r="S780">
        <v>26.87</v>
      </c>
      <c r="T78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80" t="s">
        <v>31</v>
      </c>
      <c r="V780" t="s">
        <v>290</v>
      </c>
    </row>
    <row r="781" spans="1:22">
      <c r="A781" t="s">
        <v>1145</v>
      </c>
      <c r="B781" t="s">
        <v>1146</v>
      </c>
      <c r="C781" s="1" t="s">
        <v>1088</v>
      </c>
      <c r="D781" t="str">
        <f>IF((LEFT(mtn_tbl[[#This Row],[Date of Purchase]],1)="1"),"January",IF((LEFT(mtn_tbl[[#This Row],[Date of Purchase]],1)="2"),"February","March"))</f>
        <v>March</v>
      </c>
      <c r="E781">
        <v>21</v>
      </c>
      <c r="F781" t="s">
        <v>91</v>
      </c>
      <c r="G781" t="s">
        <v>44</v>
      </c>
      <c r="H781" t="s">
        <v>57</v>
      </c>
      <c r="I781">
        <v>2</v>
      </c>
      <c r="J781" t="s">
        <v>26</v>
      </c>
      <c r="K781">
        <v>3</v>
      </c>
      <c r="L781" t="s">
        <v>45</v>
      </c>
      <c r="M781" t="s">
        <v>46</v>
      </c>
      <c r="N781" t="s">
        <v>47</v>
      </c>
      <c r="O781">
        <v>9</v>
      </c>
      <c r="P781">
        <v>270000</v>
      </c>
      <c r="Q781" t="s">
        <v>322</v>
      </c>
      <c r="R781" t="str">
        <f>IF(mtn_tbl[[#This Row],[Age]]&lt;=25,"18-25",IF(mtn_tbl[[#This Row],[Age]]&lt;=35,"26-35",IF(mtn_tbl[[#This Row],[Age]]&lt;=45,"36-45",IF(mtn_tbl[[#This Row],[Age]]&lt;=55,"46-55","56+"))))</f>
        <v>18-25</v>
      </c>
      <c r="S781">
        <v>106.41</v>
      </c>
      <c r="T78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81" t="s">
        <v>31</v>
      </c>
      <c r="V781" t="s">
        <v>290</v>
      </c>
    </row>
    <row r="782" spans="1:22">
      <c r="A782" t="s">
        <v>1147</v>
      </c>
      <c r="B782" t="s">
        <v>1148</v>
      </c>
      <c r="C782" s="1" t="s">
        <v>1088</v>
      </c>
      <c r="D782" t="str">
        <f>IF((LEFT(mtn_tbl[[#This Row],[Date of Purchase]],1)="1"),"January",IF((LEFT(mtn_tbl[[#This Row],[Date of Purchase]],1)="2"),"February","March"))</f>
        <v>March</v>
      </c>
      <c r="E782">
        <v>48</v>
      </c>
      <c r="F782" t="s">
        <v>331</v>
      </c>
      <c r="G782" t="s">
        <v>24</v>
      </c>
      <c r="H782" t="s">
        <v>57</v>
      </c>
      <c r="I782">
        <v>1</v>
      </c>
      <c r="J782" t="s">
        <v>164</v>
      </c>
      <c r="K782">
        <v>48</v>
      </c>
      <c r="L782" t="s">
        <v>58</v>
      </c>
      <c r="M782" t="s">
        <v>59</v>
      </c>
      <c r="N782" t="s">
        <v>60</v>
      </c>
      <c r="O782">
        <v>13</v>
      </c>
      <c r="P782">
        <v>58500</v>
      </c>
      <c r="Q782" t="s">
        <v>238</v>
      </c>
      <c r="R782" t="str">
        <f>IF(mtn_tbl[[#This Row],[Age]]&lt;=25,"18-25",IF(mtn_tbl[[#This Row],[Age]]&lt;=35,"26-35",IF(mtn_tbl[[#This Row],[Age]]&lt;=45,"36-45",IF(mtn_tbl[[#This Row],[Age]]&lt;=55,"46-55","56+"))))</f>
        <v>46-55</v>
      </c>
      <c r="S782">
        <v>172.1</v>
      </c>
      <c r="T78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82" t="s">
        <v>41</v>
      </c>
    </row>
    <row r="783" spans="1:22">
      <c r="A783" t="s">
        <v>1149</v>
      </c>
      <c r="B783" t="s">
        <v>1150</v>
      </c>
      <c r="C783" s="1" t="s">
        <v>1088</v>
      </c>
      <c r="D783" t="str">
        <f>IF((LEFT(mtn_tbl[[#This Row],[Date of Purchase]],1)="1"),"January",IF((LEFT(mtn_tbl[[#This Row],[Date of Purchase]],1)="2"),"February","March"))</f>
        <v>March</v>
      </c>
      <c r="E783">
        <v>51</v>
      </c>
      <c r="F783" t="s">
        <v>135</v>
      </c>
      <c r="G783" t="s">
        <v>24</v>
      </c>
      <c r="H783" t="s">
        <v>25</v>
      </c>
      <c r="I783">
        <v>2</v>
      </c>
      <c r="J783" t="s">
        <v>26</v>
      </c>
      <c r="K783">
        <v>35</v>
      </c>
      <c r="L783" t="s">
        <v>148</v>
      </c>
      <c r="M783" t="s">
        <v>149</v>
      </c>
      <c r="N783" t="s">
        <v>150</v>
      </c>
      <c r="O783">
        <v>8</v>
      </c>
      <c r="P783">
        <v>128000</v>
      </c>
      <c r="Q783" t="s">
        <v>635</v>
      </c>
      <c r="R783" t="str">
        <f>IF(mtn_tbl[[#This Row],[Age]]&lt;=25,"18-25",IF(mtn_tbl[[#This Row],[Age]]&lt;=35,"26-35",IF(mtn_tbl[[#This Row],[Age]]&lt;=45,"36-45",IF(mtn_tbl[[#This Row],[Age]]&lt;=55,"46-55","56+"))))</f>
        <v>46-55</v>
      </c>
      <c r="S783">
        <v>71.97</v>
      </c>
      <c r="T7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83" t="s">
        <v>31</v>
      </c>
      <c r="V783" t="s">
        <v>182</v>
      </c>
    </row>
    <row r="784" spans="1:22">
      <c r="A784" t="s">
        <v>1151</v>
      </c>
      <c r="B784" t="s">
        <v>1152</v>
      </c>
      <c r="C784" s="1" t="s">
        <v>1088</v>
      </c>
      <c r="D784" t="str">
        <f>IF((LEFT(mtn_tbl[[#This Row],[Date of Purchase]],1)="1"),"January",IF((LEFT(mtn_tbl[[#This Row],[Date of Purchase]],1)="2"),"February","March"))</f>
        <v>March</v>
      </c>
      <c r="E784">
        <v>80</v>
      </c>
      <c r="F784" t="s">
        <v>177</v>
      </c>
      <c r="G784" t="s">
        <v>44</v>
      </c>
      <c r="H784" t="s">
        <v>25</v>
      </c>
      <c r="I784">
        <v>4</v>
      </c>
      <c r="J784" t="s">
        <v>70</v>
      </c>
      <c r="K784">
        <v>47</v>
      </c>
      <c r="L784" t="s">
        <v>119</v>
      </c>
      <c r="M784" t="s">
        <v>120</v>
      </c>
      <c r="N784" t="s">
        <v>121</v>
      </c>
      <c r="O784">
        <v>14</v>
      </c>
      <c r="P784">
        <v>203000</v>
      </c>
      <c r="Q784" t="s">
        <v>544</v>
      </c>
      <c r="R784" t="str">
        <f>IF(mtn_tbl[[#This Row],[Age]]&lt;=25,"18-25",IF(mtn_tbl[[#This Row],[Age]]&lt;=35,"26-35",IF(mtn_tbl[[#This Row],[Age]]&lt;=45,"36-45",IF(mtn_tbl[[#This Row],[Age]]&lt;=55,"46-55","56+"))))</f>
        <v>56+</v>
      </c>
      <c r="S784">
        <v>169.54</v>
      </c>
      <c r="T7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84" t="s">
        <v>41</v>
      </c>
    </row>
    <row r="785" spans="1:22">
      <c r="A785" t="s">
        <v>1153</v>
      </c>
      <c r="B785" t="s">
        <v>1154</v>
      </c>
      <c r="C785" s="1" t="s">
        <v>1088</v>
      </c>
      <c r="D785" t="str">
        <f>IF((LEFT(mtn_tbl[[#This Row],[Date of Purchase]],1)="1"),"January",IF((LEFT(mtn_tbl[[#This Row],[Date of Purchase]],1)="2"),"February","March"))</f>
        <v>March</v>
      </c>
      <c r="E785">
        <v>43</v>
      </c>
      <c r="F785" t="s">
        <v>376</v>
      </c>
      <c r="G785" t="s">
        <v>84</v>
      </c>
      <c r="H785" t="s">
        <v>57</v>
      </c>
      <c r="I785">
        <v>2</v>
      </c>
      <c r="J785" t="s">
        <v>26</v>
      </c>
      <c r="K785">
        <v>30</v>
      </c>
      <c r="L785" t="s">
        <v>100</v>
      </c>
      <c r="M785" t="s">
        <v>38</v>
      </c>
      <c r="N785" t="s">
        <v>39</v>
      </c>
      <c r="O785">
        <v>20</v>
      </c>
      <c r="P785">
        <v>180000</v>
      </c>
      <c r="Q785" t="s">
        <v>83</v>
      </c>
      <c r="R785" t="str">
        <f>IF(mtn_tbl[[#This Row],[Age]]&lt;=25,"18-25",IF(mtn_tbl[[#This Row],[Age]]&lt;=35,"26-35",IF(mtn_tbl[[#This Row],[Age]]&lt;=45,"36-45",IF(mtn_tbl[[#This Row],[Age]]&lt;=55,"46-55","56+"))))</f>
        <v>36-45</v>
      </c>
      <c r="S785">
        <v>31.54</v>
      </c>
      <c r="T78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85" t="s">
        <v>41</v>
      </c>
    </row>
    <row r="786" spans="1:22">
      <c r="A786" t="s">
        <v>1153</v>
      </c>
      <c r="B786" t="s">
        <v>1154</v>
      </c>
      <c r="C786" s="1" t="s">
        <v>1088</v>
      </c>
      <c r="D786" t="str">
        <f>IF((LEFT(mtn_tbl[[#This Row],[Date of Purchase]],1)="1"),"January",IF((LEFT(mtn_tbl[[#This Row],[Date of Purchase]],1)="2"),"February","March"))</f>
        <v>March</v>
      </c>
      <c r="E786">
        <v>43</v>
      </c>
      <c r="F786" t="s">
        <v>376</v>
      </c>
      <c r="G786" t="s">
        <v>62</v>
      </c>
      <c r="H786" t="s">
        <v>57</v>
      </c>
      <c r="I786">
        <v>2</v>
      </c>
      <c r="J786" t="s">
        <v>26</v>
      </c>
      <c r="K786">
        <v>30</v>
      </c>
      <c r="L786" t="s">
        <v>72</v>
      </c>
      <c r="M786" t="s">
        <v>73</v>
      </c>
      <c r="N786" t="s">
        <v>74</v>
      </c>
      <c r="O786">
        <v>9</v>
      </c>
      <c r="P786">
        <v>8100</v>
      </c>
      <c r="Q786" t="s">
        <v>1155</v>
      </c>
      <c r="R786" t="str">
        <f>IF(mtn_tbl[[#This Row],[Age]]&lt;=25,"18-25",IF(mtn_tbl[[#This Row],[Age]]&lt;=35,"26-35",IF(mtn_tbl[[#This Row],[Age]]&lt;=45,"36-45",IF(mtn_tbl[[#This Row],[Age]]&lt;=55,"46-55","56+"))))</f>
        <v>36-45</v>
      </c>
      <c r="S786">
        <v>134.96</v>
      </c>
      <c r="T7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86" t="s">
        <v>41</v>
      </c>
    </row>
    <row r="787" spans="1:22">
      <c r="A787" t="s">
        <v>1153</v>
      </c>
      <c r="B787" t="s">
        <v>1154</v>
      </c>
      <c r="C787" s="1" t="s">
        <v>1088</v>
      </c>
      <c r="D787" t="str">
        <f>IF((LEFT(mtn_tbl[[#This Row],[Date of Purchase]],1)="1"),"January",IF((LEFT(mtn_tbl[[#This Row],[Date of Purchase]],1)="2"),"February","March"))</f>
        <v>March</v>
      </c>
      <c r="E787">
        <v>43</v>
      </c>
      <c r="F787" t="s">
        <v>376</v>
      </c>
      <c r="G787" t="s">
        <v>44</v>
      </c>
      <c r="H787" t="s">
        <v>57</v>
      </c>
      <c r="I787">
        <v>2</v>
      </c>
      <c r="J787" t="s">
        <v>26</v>
      </c>
      <c r="K787">
        <v>30</v>
      </c>
      <c r="L787" t="s">
        <v>119</v>
      </c>
      <c r="M787" t="s">
        <v>120</v>
      </c>
      <c r="N787" t="s">
        <v>121</v>
      </c>
      <c r="O787">
        <v>16</v>
      </c>
      <c r="P787">
        <v>232000</v>
      </c>
      <c r="Q787" t="s">
        <v>615</v>
      </c>
      <c r="R787" t="str">
        <f>IF(mtn_tbl[[#This Row],[Age]]&lt;=25,"18-25",IF(mtn_tbl[[#This Row],[Age]]&lt;=35,"26-35",IF(mtn_tbl[[#This Row],[Age]]&lt;=45,"36-45",IF(mtn_tbl[[#This Row],[Age]]&lt;=55,"46-55","56+"))))</f>
        <v>36-45</v>
      </c>
      <c r="S787">
        <v>132.56</v>
      </c>
      <c r="T7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87" t="s">
        <v>41</v>
      </c>
    </row>
    <row r="788" spans="1:22">
      <c r="A788" t="s">
        <v>1156</v>
      </c>
      <c r="B788" t="s">
        <v>1157</v>
      </c>
      <c r="C788" s="1" t="s">
        <v>1088</v>
      </c>
      <c r="D788" t="str">
        <f>IF((LEFT(mtn_tbl[[#This Row],[Date of Purchase]],1)="1"),"January",IF((LEFT(mtn_tbl[[#This Row],[Date of Purchase]],1)="2"),"February","March"))</f>
        <v>March</v>
      </c>
      <c r="E788">
        <v>79</v>
      </c>
      <c r="F788" t="s">
        <v>144</v>
      </c>
      <c r="G788" t="s">
        <v>62</v>
      </c>
      <c r="H788" t="s">
        <v>57</v>
      </c>
      <c r="I788">
        <v>3</v>
      </c>
      <c r="J788" t="s">
        <v>36</v>
      </c>
      <c r="K788">
        <v>44</v>
      </c>
      <c r="L788" t="s">
        <v>156</v>
      </c>
      <c r="M788" t="s">
        <v>157</v>
      </c>
      <c r="N788" t="s">
        <v>158</v>
      </c>
      <c r="O788">
        <v>19</v>
      </c>
      <c r="P788">
        <v>9500</v>
      </c>
      <c r="Q788" t="s">
        <v>1158</v>
      </c>
      <c r="R788" t="str">
        <f>IF(mtn_tbl[[#This Row],[Age]]&lt;=25,"18-25",IF(mtn_tbl[[#This Row],[Age]]&lt;=35,"26-35",IF(mtn_tbl[[#This Row],[Age]]&lt;=45,"36-45",IF(mtn_tbl[[#This Row],[Age]]&lt;=55,"46-55","56+"))))</f>
        <v>56+</v>
      </c>
      <c r="S788">
        <v>159.37</v>
      </c>
      <c r="T7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88" t="s">
        <v>31</v>
      </c>
      <c r="V788" t="s">
        <v>79</v>
      </c>
    </row>
    <row r="789" spans="1:22">
      <c r="A789" t="s">
        <v>1156</v>
      </c>
      <c r="B789" t="s">
        <v>1157</v>
      </c>
      <c r="C789" s="1" t="s">
        <v>1088</v>
      </c>
      <c r="D789" t="str">
        <f>IF((LEFT(mtn_tbl[[#This Row],[Date of Purchase]],1)="1"),"January",IF((LEFT(mtn_tbl[[#This Row],[Date of Purchase]],1)="2"),"February","March"))</f>
        <v>March</v>
      </c>
      <c r="E789">
        <v>79</v>
      </c>
      <c r="F789" t="s">
        <v>144</v>
      </c>
      <c r="G789" t="s">
        <v>84</v>
      </c>
      <c r="H789" t="s">
        <v>57</v>
      </c>
      <c r="I789">
        <v>3</v>
      </c>
      <c r="J789" t="s">
        <v>36</v>
      </c>
      <c r="K789">
        <v>44</v>
      </c>
      <c r="L789" t="s">
        <v>100</v>
      </c>
      <c r="M789" t="s">
        <v>38</v>
      </c>
      <c r="N789" t="s">
        <v>39</v>
      </c>
      <c r="O789">
        <v>3</v>
      </c>
      <c r="P789">
        <v>27000</v>
      </c>
      <c r="Q789" t="s">
        <v>257</v>
      </c>
      <c r="R789" t="str">
        <f>IF(mtn_tbl[[#This Row],[Age]]&lt;=25,"18-25",IF(mtn_tbl[[#This Row],[Age]]&lt;=35,"26-35",IF(mtn_tbl[[#This Row],[Age]]&lt;=45,"36-45",IF(mtn_tbl[[#This Row],[Age]]&lt;=55,"46-55","56+"))))</f>
        <v>56+</v>
      </c>
      <c r="S789">
        <v>70.709999999999994</v>
      </c>
      <c r="T7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89" t="s">
        <v>31</v>
      </c>
      <c r="V789" t="s">
        <v>79</v>
      </c>
    </row>
    <row r="790" spans="1:22">
      <c r="A790" t="s">
        <v>1159</v>
      </c>
      <c r="B790" t="s">
        <v>1160</v>
      </c>
      <c r="C790" s="1" t="s">
        <v>1088</v>
      </c>
      <c r="D790" t="str">
        <f>IF((LEFT(mtn_tbl[[#This Row],[Date of Purchase]],1)="1"),"January",IF((LEFT(mtn_tbl[[#This Row],[Date of Purchase]],1)="2"),"February","March"))</f>
        <v>March</v>
      </c>
      <c r="E790">
        <v>75</v>
      </c>
      <c r="F790" t="s">
        <v>140</v>
      </c>
      <c r="G790" t="s">
        <v>62</v>
      </c>
      <c r="H790" t="s">
        <v>25</v>
      </c>
      <c r="I790">
        <v>3</v>
      </c>
      <c r="J790" t="s">
        <v>36</v>
      </c>
      <c r="K790">
        <v>4</v>
      </c>
      <c r="L790" t="s">
        <v>115</v>
      </c>
      <c r="M790" t="s">
        <v>116</v>
      </c>
      <c r="N790" t="s">
        <v>117</v>
      </c>
      <c r="O790">
        <v>2</v>
      </c>
      <c r="P790">
        <v>11000</v>
      </c>
      <c r="Q790" t="s">
        <v>269</v>
      </c>
      <c r="R790" t="str">
        <f>IF(mtn_tbl[[#This Row],[Age]]&lt;=25,"18-25",IF(mtn_tbl[[#This Row],[Age]]&lt;=35,"26-35",IF(mtn_tbl[[#This Row],[Age]]&lt;=45,"36-45",IF(mtn_tbl[[#This Row],[Age]]&lt;=55,"46-55","56+"))))</f>
        <v>56+</v>
      </c>
      <c r="S790">
        <v>116.28</v>
      </c>
      <c r="T7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90" t="s">
        <v>31</v>
      </c>
      <c r="V790" t="s">
        <v>182</v>
      </c>
    </row>
    <row r="791" spans="1:22">
      <c r="A791" t="s">
        <v>1161</v>
      </c>
      <c r="B791" t="s">
        <v>1162</v>
      </c>
      <c r="C791" s="1" t="s">
        <v>1088</v>
      </c>
      <c r="D791" t="str">
        <f>IF((LEFT(mtn_tbl[[#This Row],[Date of Purchase]],1)="1"),"January",IF((LEFT(mtn_tbl[[#This Row],[Date of Purchase]],1)="2"),"February","March"))</f>
        <v>March</v>
      </c>
      <c r="E791">
        <v>27</v>
      </c>
      <c r="F791" t="s">
        <v>23</v>
      </c>
      <c r="G791" t="s">
        <v>62</v>
      </c>
      <c r="H791" t="s">
        <v>57</v>
      </c>
      <c r="I791">
        <v>3</v>
      </c>
      <c r="J791" t="s">
        <v>36</v>
      </c>
      <c r="K791">
        <v>2</v>
      </c>
      <c r="L791" t="s">
        <v>92</v>
      </c>
      <c r="M791" t="s">
        <v>93</v>
      </c>
      <c r="N791" t="s">
        <v>94</v>
      </c>
      <c r="O791">
        <v>5</v>
      </c>
      <c r="P791">
        <v>1750</v>
      </c>
      <c r="Q791" t="s">
        <v>642</v>
      </c>
      <c r="R791" t="str">
        <f>IF(mtn_tbl[[#This Row],[Age]]&lt;=25,"18-25",IF(mtn_tbl[[#This Row],[Age]]&lt;=35,"26-35",IF(mtn_tbl[[#This Row],[Age]]&lt;=45,"36-45",IF(mtn_tbl[[#This Row],[Age]]&lt;=55,"46-55","56+"))))</f>
        <v>26-35</v>
      </c>
      <c r="S791">
        <v>200</v>
      </c>
      <c r="T79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1" t="s">
        <v>31</v>
      </c>
      <c r="V791" t="s">
        <v>244</v>
      </c>
    </row>
    <row r="792" spans="1:22">
      <c r="A792" t="s">
        <v>1161</v>
      </c>
      <c r="B792" t="s">
        <v>1162</v>
      </c>
      <c r="C792" s="1" t="s">
        <v>1088</v>
      </c>
      <c r="D792" t="str">
        <f>IF((LEFT(mtn_tbl[[#This Row],[Date of Purchase]],1)="1"),"January",IF((LEFT(mtn_tbl[[#This Row],[Date of Purchase]],1)="2"),"February","March"))</f>
        <v>March</v>
      </c>
      <c r="E792">
        <v>27</v>
      </c>
      <c r="F792" t="s">
        <v>23</v>
      </c>
      <c r="G792" t="s">
        <v>44</v>
      </c>
      <c r="H792" t="s">
        <v>57</v>
      </c>
      <c r="I792">
        <v>3</v>
      </c>
      <c r="J792" t="s">
        <v>36</v>
      </c>
      <c r="K792">
        <v>2</v>
      </c>
      <c r="L792" t="s">
        <v>100</v>
      </c>
      <c r="M792" t="s">
        <v>38</v>
      </c>
      <c r="N792" t="s">
        <v>39</v>
      </c>
      <c r="O792">
        <v>4</v>
      </c>
      <c r="P792">
        <v>36000</v>
      </c>
      <c r="Q792" t="s">
        <v>61</v>
      </c>
      <c r="R792" t="str">
        <f>IF(mtn_tbl[[#This Row],[Age]]&lt;=25,"18-25",IF(mtn_tbl[[#This Row],[Age]]&lt;=35,"26-35",IF(mtn_tbl[[#This Row],[Age]]&lt;=45,"36-45",IF(mtn_tbl[[#This Row],[Age]]&lt;=55,"46-55","56+"))))</f>
        <v>26-35</v>
      </c>
      <c r="S792">
        <v>59.51</v>
      </c>
      <c r="T79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92" t="s">
        <v>31</v>
      </c>
      <c r="V792" t="s">
        <v>244</v>
      </c>
    </row>
    <row r="793" spans="1:22">
      <c r="A793" t="s">
        <v>1163</v>
      </c>
      <c r="B793" t="s">
        <v>1164</v>
      </c>
      <c r="C793" s="1" t="s">
        <v>1088</v>
      </c>
      <c r="D793" t="str">
        <f>IF((LEFT(mtn_tbl[[#This Row],[Date of Purchase]],1)="1"),"January",IF((LEFT(mtn_tbl[[#This Row],[Date of Purchase]],1)="2"),"February","March"))</f>
        <v>March</v>
      </c>
      <c r="E793">
        <v>40</v>
      </c>
      <c r="F793" t="s">
        <v>51</v>
      </c>
      <c r="G793" t="s">
        <v>62</v>
      </c>
      <c r="H793" t="s">
        <v>57</v>
      </c>
      <c r="I793">
        <v>4</v>
      </c>
      <c r="J793" t="s">
        <v>70</v>
      </c>
      <c r="K793">
        <v>30</v>
      </c>
      <c r="L793" t="s">
        <v>58</v>
      </c>
      <c r="M793" t="s">
        <v>59</v>
      </c>
      <c r="N793" t="s">
        <v>60</v>
      </c>
      <c r="O793">
        <v>2</v>
      </c>
      <c r="P793">
        <v>9000</v>
      </c>
      <c r="Q793" t="s">
        <v>357</v>
      </c>
      <c r="R793" t="str">
        <f>IF(mtn_tbl[[#This Row],[Age]]&lt;=25,"18-25",IF(mtn_tbl[[#This Row],[Age]]&lt;=35,"26-35",IF(mtn_tbl[[#This Row],[Age]]&lt;=45,"36-45",IF(mtn_tbl[[#This Row],[Age]]&lt;=55,"46-55","56+"))))</f>
        <v>36-45</v>
      </c>
      <c r="S793">
        <v>174.66</v>
      </c>
      <c r="T7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3" t="s">
        <v>41</v>
      </c>
    </row>
    <row r="794" spans="1:22">
      <c r="A794" t="s">
        <v>1163</v>
      </c>
      <c r="B794" t="s">
        <v>1164</v>
      </c>
      <c r="C794" s="1" t="s">
        <v>1088</v>
      </c>
      <c r="D794" t="str">
        <f>IF((LEFT(mtn_tbl[[#This Row],[Date of Purchase]],1)="1"),"January",IF((LEFT(mtn_tbl[[#This Row],[Date of Purchase]],1)="2"),"February","March"))</f>
        <v>March</v>
      </c>
      <c r="E794">
        <v>40</v>
      </c>
      <c r="F794" t="s">
        <v>51</v>
      </c>
      <c r="G794" t="s">
        <v>44</v>
      </c>
      <c r="H794" t="s">
        <v>57</v>
      </c>
      <c r="I794">
        <v>4</v>
      </c>
      <c r="J794" t="s">
        <v>70</v>
      </c>
      <c r="K794">
        <v>30</v>
      </c>
      <c r="L794" t="s">
        <v>119</v>
      </c>
      <c r="M794" t="s">
        <v>120</v>
      </c>
      <c r="N794" t="s">
        <v>121</v>
      </c>
      <c r="O794">
        <v>18</v>
      </c>
      <c r="P794">
        <v>261000</v>
      </c>
      <c r="Q794" t="s">
        <v>122</v>
      </c>
      <c r="R794" t="str">
        <f>IF(mtn_tbl[[#This Row],[Age]]&lt;=25,"18-25",IF(mtn_tbl[[#This Row],[Age]]&lt;=35,"26-35",IF(mtn_tbl[[#This Row],[Age]]&lt;=45,"36-45",IF(mtn_tbl[[#This Row],[Age]]&lt;=55,"46-55","56+"))))</f>
        <v>36-45</v>
      </c>
      <c r="S794">
        <v>174.89</v>
      </c>
      <c r="T7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4" t="s">
        <v>41</v>
      </c>
    </row>
    <row r="795" spans="1:22">
      <c r="A795" t="s">
        <v>1165</v>
      </c>
      <c r="B795" t="s">
        <v>1166</v>
      </c>
      <c r="C795" s="1" t="s">
        <v>1088</v>
      </c>
      <c r="D795" t="str">
        <f>IF((LEFT(mtn_tbl[[#This Row],[Date of Purchase]],1)="1"),"January",IF((LEFT(mtn_tbl[[#This Row],[Date of Purchase]],1)="2"),"February","March"))</f>
        <v>March</v>
      </c>
      <c r="E795">
        <v>33</v>
      </c>
      <c r="F795" t="s">
        <v>69</v>
      </c>
      <c r="G795" t="s">
        <v>62</v>
      </c>
      <c r="H795" t="s">
        <v>57</v>
      </c>
      <c r="I795">
        <v>2</v>
      </c>
      <c r="J795" t="s">
        <v>26</v>
      </c>
      <c r="K795">
        <v>35</v>
      </c>
      <c r="L795" t="s">
        <v>208</v>
      </c>
      <c r="M795" t="s">
        <v>209</v>
      </c>
      <c r="N795" t="s">
        <v>210</v>
      </c>
      <c r="O795">
        <v>3</v>
      </c>
      <c r="P795">
        <v>1800</v>
      </c>
      <c r="Q795" t="s">
        <v>642</v>
      </c>
      <c r="R795" t="str">
        <f>IF(mtn_tbl[[#This Row],[Age]]&lt;=25,"18-25",IF(mtn_tbl[[#This Row],[Age]]&lt;=35,"26-35",IF(mtn_tbl[[#This Row],[Age]]&lt;=45,"36-45",IF(mtn_tbl[[#This Row],[Age]]&lt;=55,"46-55","56+"))))</f>
        <v>26-35</v>
      </c>
      <c r="S795">
        <v>162.38999999999999</v>
      </c>
      <c r="T79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5" t="s">
        <v>41</v>
      </c>
    </row>
    <row r="796" spans="1:22">
      <c r="A796" t="s">
        <v>1165</v>
      </c>
      <c r="B796" t="s">
        <v>1166</v>
      </c>
      <c r="C796" s="1" t="s">
        <v>1088</v>
      </c>
      <c r="D796" t="str">
        <f>IF((LEFT(mtn_tbl[[#This Row],[Date of Purchase]],1)="1"),"January",IF((LEFT(mtn_tbl[[#This Row],[Date of Purchase]],1)="2"),"February","March"))</f>
        <v>March</v>
      </c>
      <c r="E796">
        <v>33</v>
      </c>
      <c r="F796" t="s">
        <v>69</v>
      </c>
      <c r="G796" t="s">
        <v>84</v>
      </c>
      <c r="H796" t="s">
        <v>57</v>
      </c>
      <c r="I796">
        <v>2</v>
      </c>
      <c r="J796" t="s">
        <v>26</v>
      </c>
      <c r="K796">
        <v>35</v>
      </c>
      <c r="L796" t="s">
        <v>145</v>
      </c>
      <c r="M796" t="s">
        <v>146</v>
      </c>
      <c r="N796" t="s">
        <v>147</v>
      </c>
      <c r="O796">
        <v>7</v>
      </c>
      <c r="P796">
        <v>1050000</v>
      </c>
      <c r="Q796" t="s">
        <v>221</v>
      </c>
      <c r="R796" t="str">
        <f>IF(mtn_tbl[[#This Row],[Age]]&lt;=25,"18-25",IF(mtn_tbl[[#This Row],[Age]]&lt;=35,"26-35",IF(mtn_tbl[[#This Row],[Age]]&lt;=45,"36-45",IF(mtn_tbl[[#This Row],[Age]]&lt;=55,"46-55","56+"))))</f>
        <v>26-35</v>
      </c>
      <c r="S796">
        <v>7.88</v>
      </c>
      <c r="T7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96" t="s">
        <v>41</v>
      </c>
    </row>
    <row r="797" spans="1:22">
      <c r="A797" t="s">
        <v>1165</v>
      </c>
      <c r="B797" t="s">
        <v>1166</v>
      </c>
      <c r="C797" s="1" t="s">
        <v>1088</v>
      </c>
      <c r="D797" t="str">
        <f>IF((LEFT(mtn_tbl[[#This Row],[Date of Purchase]],1)="1"),"January",IF((LEFT(mtn_tbl[[#This Row],[Date of Purchase]],1)="2"),"February","March"))</f>
        <v>March</v>
      </c>
      <c r="E797">
        <v>33</v>
      </c>
      <c r="F797" t="s">
        <v>69</v>
      </c>
      <c r="G797" t="s">
        <v>24</v>
      </c>
      <c r="H797" t="s">
        <v>57</v>
      </c>
      <c r="I797">
        <v>2</v>
      </c>
      <c r="J797" t="s">
        <v>26</v>
      </c>
      <c r="K797">
        <v>35</v>
      </c>
      <c r="L797" t="s">
        <v>148</v>
      </c>
      <c r="M797" t="s">
        <v>149</v>
      </c>
      <c r="N797" t="s">
        <v>150</v>
      </c>
      <c r="O797">
        <v>2</v>
      </c>
      <c r="P797">
        <v>32000</v>
      </c>
      <c r="Q797" t="s">
        <v>555</v>
      </c>
      <c r="R797" t="str">
        <f>IF(mtn_tbl[[#This Row],[Age]]&lt;=25,"18-25",IF(mtn_tbl[[#This Row],[Age]]&lt;=35,"26-35",IF(mtn_tbl[[#This Row],[Age]]&lt;=45,"36-45",IF(mtn_tbl[[#This Row],[Age]]&lt;=55,"46-55","56+"))))</f>
        <v>26-35</v>
      </c>
      <c r="S797">
        <v>158.33000000000001</v>
      </c>
      <c r="T79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7" t="s">
        <v>41</v>
      </c>
    </row>
    <row r="798" spans="1:22">
      <c r="A798" t="s">
        <v>1167</v>
      </c>
      <c r="B798" t="s">
        <v>1168</v>
      </c>
      <c r="C798" s="1" t="s">
        <v>1088</v>
      </c>
      <c r="D798" t="str">
        <f>IF((LEFT(mtn_tbl[[#This Row],[Date of Purchase]],1)="1"),"January",IF((LEFT(mtn_tbl[[#This Row],[Date of Purchase]],1)="2"),"February","March"))</f>
        <v>March</v>
      </c>
      <c r="E798">
        <v>26</v>
      </c>
      <c r="F798" t="s">
        <v>23</v>
      </c>
      <c r="G798" t="s">
        <v>84</v>
      </c>
      <c r="H798" t="s">
        <v>25</v>
      </c>
      <c r="I798">
        <v>3</v>
      </c>
      <c r="J798" t="s">
        <v>36</v>
      </c>
      <c r="K798">
        <v>35</v>
      </c>
      <c r="L798" t="s">
        <v>171</v>
      </c>
      <c r="M798" t="s">
        <v>172</v>
      </c>
      <c r="N798" t="s">
        <v>173</v>
      </c>
      <c r="O798">
        <v>15</v>
      </c>
      <c r="P798">
        <v>1125000</v>
      </c>
      <c r="Q798" t="s">
        <v>895</v>
      </c>
      <c r="R798" t="str">
        <f>IF(mtn_tbl[[#This Row],[Age]]&lt;=25,"18-25",IF(mtn_tbl[[#This Row],[Age]]&lt;=35,"26-35",IF(mtn_tbl[[#This Row],[Age]]&lt;=45,"36-45",IF(mtn_tbl[[#This Row],[Age]]&lt;=55,"46-55","56+"))))</f>
        <v>26-35</v>
      </c>
      <c r="S798">
        <v>33.75</v>
      </c>
      <c r="T7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98" t="s">
        <v>31</v>
      </c>
      <c r="V798" t="s">
        <v>290</v>
      </c>
    </row>
    <row r="799" spans="1:22">
      <c r="A799" t="s">
        <v>1167</v>
      </c>
      <c r="B799" t="s">
        <v>1168</v>
      </c>
      <c r="C799" s="1" t="s">
        <v>1088</v>
      </c>
      <c r="D799" t="str">
        <f>IF((LEFT(mtn_tbl[[#This Row],[Date of Purchase]],1)="1"),"January",IF((LEFT(mtn_tbl[[#This Row],[Date of Purchase]],1)="2"),"February","March"))</f>
        <v>March</v>
      </c>
      <c r="E799">
        <v>26</v>
      </c>
      <c r="F799" t="s">
        <v>23</v>
      </c>
      <c r="G799" t="s">
        <v>24</v>
      </c>
      <c r="H799" t="s">
        <v>25</v>
      </c>
      <c r="I799">
        <v>3</v>
      </c>
      <c r="J799" t="s">
        <v>36</v>
      </c>
      <c r="K799">
        <v>35</v>
      </c>
      <c r="L799" t="s">
        <v>37</v>
      </c>
      <c r="M799" t="s">
        <v>38</v>
      </c>
      <c r="N799" t="s">
        <v>39</v>
      </c>
      <c r="O799">
        <v>12</v>
      </c>
      <c r="P799">
        <v>108000</v>
      </c>
      <c r="Q799" t="s">
        <v>433</v>
      </c>
      <c r="R799" t="str">
        <f>IF(mtn_tbl[[#This Row],[Age]]&lt;=25,"18-25",IF(mtn_tbl[[#This Row],[Age]]&lt;=35,"26-35",IF(mtn_tbl[[#This Row],[Age]]&lt;=45,"36-45",IF(mtn_tbl[[#This Row],[Age]]&lt;=55,"46-55","56+"))))</f>
        <v>26-35</v>
      </c>
      <c r="S799">
        <v>89.7</v>
      </c>
      <c r="T7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99" t="s">
        <v>31</v>
      </c>
      <c r="V799" t="s">
        <v>290</v>
      </c>
    </row>
    <row r="800" spans="1:22">
      <c r="A800" t="s">
        <v>1167</v>
      </c>
      <c r="B800" t="s">
        <v>1168</v>
      </c>
      <c r="C800" s="1" t="s">
        <v>1088</v>
      </c>
      <c r="D800" t="str">
        <f>IF((LEFT(mtn_tbl[[#This Row],[Date of Purchase]],1)="1"),"January",IF((LEFT(mtn_tbl[[#This Row],[Date of Purchase]],1)="2"),"February","March"))</f>
        <v>March</v>
      </c>
      <c r="E800">
        <v>26</v>
      </c>
      <c r="F800" t="s">
        <v>23</v>
      </c>
      <c r="G800" t="s">
        <v>62</v>
      </c>
      <c r="H800" t="s">
        <v>25</v>
      </c>
      <c r="I800">
        <v>3</v>
      </c>
      <c r="J800" t="s">
        <v>36</v>
      </c>
      <c r="K800">
        <v>35</v>
      </c>
      <c r="L800" t="s">
        <v>341</v>
      </c>
      <c r="M800" t="s">
        <v>342</v>
      </c>
      <c r="N800" t="s">
        <v>343</v>
      </c>
      <c r="O800">
        <v>2</v>
      </c>
      <c r="P800">
        <v>15000</v>
      </c>
      <c r="Q800" t="s">
        <v>306</v>
      </c>
      <c r="R800" t="str">
        <f>IF(mtn_tbl[[#This Row],[Age]]&lt;=25,"18-25",IF(mtn_tbl[[#This Row],[Age]]&lt;=35,"26-35",IF(mtn_tbl[[#This Row],[Age]]&lt;=45,"36-45",IF(mtn_tbl[[#This Row],[Age]]&lt;=55,"46-55","56+"))))</f>
        <v>26-35</v>
      </c>
      <c r="S800">
        <v>55.27</v>
      </c>
      <c r="T80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00" t="s">
        <v>31</v>
      </c>
      <c r="V800" t="s">
        <v>290</v>
      </c>
    </row>
    <row r="801" spans="1:22">
      <c r="A801" t="s">
        <v>1169</v>
      </c>
      <c r="B801" t="s">
        <v>1170</v>
      </c>
      <c r="C801" s="1" t="s">
        <v>1088</v>
      </c>
      <c r="D801" t="str">
        <f>IF((LEFT(mtn_tbl[[#This Row],[Date of Purchase]],1)="1"),"January",IF((LEFT(mtn_tbl[[#This Row],[Date of Purchase]],1)="2"),"February","March"))</f>
        <v>March</v>
      </c>
      <c r="E801">
        <v>49</v>
      </c>
      <c r="F801" t="s">
        <v>163</v>
      </c>
      <c r="G801" t="s">
        <v>62</v>
      </c>
      <c r="H801" t="s">
        <v>57</v>
      </c>
      <c r="I801">
        <v>4</v>
      </c>
      <c r="J801" t="s">
        <v>70</v>
      </c>
      <c r="K801">
        <v>14</v>
      </c>
      <c r="L801" t="s">
        <v>208</v>
      </c>
      <c r="M801" t="s">
        <v>209</v>
      </c>
      <c r="N801" t="s">
        <v>210</v>
      </c>
      <c r="O801">
        <v>15</v>
      </c>
      <c r="P801">
        <v>9000</v>
      </c>
      <c r="Q801" t="s">
        <v>357</v>
      </c>
      <c r="R801" t="str">
        <f>IF(mtn_tbl[[#This Row],[Age]]&lt;=25,"18-25",IF(mtn_tbl[[#This Row],[Age]]&lt;=35,"26-35",IF(mtn_tbl[[#This Row],[Age]]&lt;=45,"36-45",IF(mtn_tbl[[#This Row],[Age]]&lt;=55,"46-55","56+"))))</f>
        <v>46-55</v>
      </c>
      <c r="S801">
        <v>179.79</v>
      </c>
      <c r="T8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1" t="s">
        <v>31</v>
      </c>
      <c r="V801" t="s">
        <v>244</v>
      </c>
    </row>
    <row r="802" spans="1:22">
      <c r="A802" t="s">
        <v>1171</v>
      </c>
      <c r="B802" t="s">
        <v>1172</v>
      </c>
      <c r="C802" s="1" t="s">
        <v>1088</v>
      </c>
      <c r="D802" t="str">
        <f>IF((LEFT(mtn_tbl[[#This Row],[Date of Purchase]],1)="1"),"January",IF((LEFT(mtn_tbl[[#This Row],[Date of Purchase]],1)="2"),"February","March"))</f>
        <v>March</v>
      </c>
      <c r="E802">
        <v>56</v>
      </c>
      <c r="F802" t="s">
        <v>195</v>
      </c>
      <c r="G802" t="s">
        <v>24</v>
      </c>
      <c r="H802" t="s">
        <v>25</v>
      </c>
      <c r="I802">
        <v>3</v>
      </c>
      <c r="J802" t="s">
        <v>36</v>
      </c>
      <c r="K802">
        <v>36</v>
      </c>
      <c r="L802" t="s">
        <v>148</v>
      </c>
      <c r="M802" t="s">
        <v>149</v>
      </c>
      <c r="N802" t="s">
        <v>150</v>
      </c>
      <c r="O802">
        <v>5</v>
      </c>
      <c r="P802">
        <v>80000</v>
      </c>
      <c r="Q802" t="s">
        <v>1055</v>
      </c>
      <c r="R802" t="str">
        <f>IF(mtn_tbl[[#This Row],[Age]]&lt;=25,"18-25",IF(mtn_tbl[[#This Row],[Age]]&lt;=35,"26-35",IF(mtn_tbl[[#This Row],[Age]]&lt;=45,"36-45",IF(mtn_tbl[[#This Row],[Age]]&lt;=55,"46-55","56+"))))</f>
        <v>56+</v>
      </c>
      <c r="S802">
        <v>197.03</v>
      </c>
      <c r="T80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2" t="s">
        <v>41</v>
      </c>
    </row>
    <row r="803" spans="1:22">
      <c r="A803" t="s">
        <v>1171</v>
      </c>
      <c r="B803" t="s">
        <v>1172</v>
      </c>
      <c r="C803" s="1" t="s">
        <v>1088</v>
      </c>
      <c r="D803" t="str">
        <f>IF((LEFT(mtn_tbl[[#This Row],[Date of Purchase]],1)="1"),"January",IF((LEFT(mtn_tbl[[#This Row],[Date of Purchase]],1)="2"),"February","March"))</f>
        <v>March</v>
      </c>
      <c r="E803">
        <v>56</v>
      </c>
      <c r="F803" t="s">
        <v>195</v>
      </c>
      <c r="G803" t="s">
        <v>62</v>
      </c>
      <c r="H803" t="s">
        <v>25</v>
      </c>
      <c r="I803">
        <v>3</v>
      </c>
      <c r="J803" t="s">
        <v>36</v>
      </c>
      <c r="K803">
        <v>36</v>
      </c>
      <c r="L803" t="s">
        <v>92</v>
      </c>
      <c r="M803" t="s">
        <v>93</v>
      </c>
      <c r="N803" t="s">
        <v>94</v>
      </c>
      <c r="O803">
        <v>1</v>
      </c>
      <c r="P803">
        <v>350</v>
      </c>
      <c r="Q803" t="s">
        <v>1173</v>
      </c>
      <c r="R803" t="str">
        <f>IF(mtn_tbl[[#This Row],[Age]]&lt;=25,"18-25",IF(mtn_tbl[[#This Row],[Age]]&lt;=35,"26-35",IF(mtn_tbl[[#This Row],[Age]]&lt;=45,"36-45",IF(mtn_tbl[[#This Row],[Age]]&lt;=55,"46-55","56+"))))</f>
        <v>56+</v>
      </c>
      <c r="S803">
        <v>158.18</v>
      </c>
      <c r="T80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3" t="s">
        <v>41</v>
      </c>
    </row>
    <row r="804" spans="1:22">
      <c r="A804" t="s">
        <v>1171</v>
      </c>
      <c r="B804" t="s">
        <v>1172</v>
      </c>
      <c r="C804" s="1" t="s">
        <v>1088</v>
      </c>
      <c r="D804" t="str">
        <f>IF((LEFT(mtn_tbl[[#This Row],[Date of Purchase]],1)="1"),"January",IF((LEFT(mtn_tbl[[#This Row],[Date of Purchase]],1)="2"),"February","March"))</f>
        <v>March</v>
      </c>
      <c r="E804">
        <v>56</v>
      </c>
      <c r="F804" t="s">
        <v>195</v>
      </c>
      <c r="G804" t="s">
        <v>44</v>
      </c>
      <c r="H804" t="s">
        <v>25</v>
      </c>
      <c r="I804">
        <v>3</v>
      </c>
      <c r="J804" t="s">
        <v>36</v>
      </c>
      <c r="K804">
        <v>36</v>
      </c>
      <c r="L804" t="s">
        <v>45</v>
      </c>
      <c r="M804" t="s">
        <v>46</v>
      </c>
      <c r="N804" t="s">
        <v>47</v>
      </c>
      <c r="O804">
        <v>12</v>
      </c>
      <c r="P804">
        <v>360000</v>
      </c>
      <c r="Q804" t="s">
        <v>192</v>
      </c>
      <c r="R804" t="str">
        <f>IF(mtn_tbl[[#This Row],[Age]]&lt;=25,"18-25",IF(mtn_tbl[[#This Row],[Age]]&lt;=35,"26-35",IF(mtn_tbl[[#This Row],[Age]]&lt;=45,"36-45",IF(mtn_tbl[[#This Row],[Age]]&lt;=55,"46-55","56+"))))</f>
        <v>56+</v>
      </c>
      <c r="S804">
        <v>111.03</v>
      </c>
      <c r="T80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04" t="s">
        <v>41</v>
      </c>
    </row>
    <row r="805" spans="1:22">
      <c r="A805" t="s">
        <v>1174</v>
      </c>
      <c r="B805" t="s">
        <v>1175</v>
      </c>
      <c r="C805" s="1" t="s">
        <v>1088</v>
      </c>
      <c r="D805" t="str">
        <f>IF((LEFT(mtn_tbl[[#This Row],[Date of Purchase]],1)="1"),"January",IF((LEFT(mtn_tbl[[#This Row],[Date of Purchase]],1)="2"),"February","March"))</f>
        <v>March</v>
      </c>
      <c r="E805">
        <v>26</v>
      </c>
      <c r="F805" t="s">
        <v>163</v>
      </c>
      <c r="G805" t="s">
        <v>44</v>
      </c>
      <c r="H805" t="s">
        <v>25</v>
      </c>
      <c r="I805">
        <v>2</v>
      </c>
      <c r="J805" t="s">
        <v>26</v>
      </c>
      <c r="K805">
        <v>41</v>
      </c>
      <c r="L805" t="s">
        <v>165</v>
      </c>
      <c r="M805" t="s">
        <v>166</v>
      </c>
      <c r="N805" t="s">
        <v>167</v>
      </c>
      <c r="O805">
        <v>5</v>
      </c>
      <c r="P805">
        <v>120000</v>
      </c>
      <c r="Q805" t="s">
        <v>200</v>
      </c>
      <c r="R805" t="str">
        <f>IF(mtn_tbl[[#This Row],[Age]]&lt;=25,"18-25",IF(mtn_tbl[[#This Row],[Age]]&lt;=35,"26-35",IF(mtn_tbl[[#This Row],[Age]]&lt;=45,"36-45",IF(mtn_tbl[[#This Row],[Age]]&lt;=55,"46-55","56+"))))</f>
        <v>26-35</v>
      </c>
      <c r="S805">
        <v>188.35</v>
      </c>
      <c r="T80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5" t="s">
        <v>41</v>
      </c>
    </row>
    <row r="806" spans="1:22">
      <c r="A806" t="s">
        <v>1174</v>
      </c>
      <c r="B806" t="s">
        <v>1175</v>
      </c>
      <c r="C806" s="1" t="s">
        <v>1088</v>
      </c>
      <c r="D806" t="str">
        <f>IF((LEFT(mtn_tbl[[#This Row],[Date of Purchase]],1)="1"),"January",IF((LEFT(mtn_tbl[[#This Row],[Date of Purchase]],1)="2"),"February","March"))</f>
        <v>March</v>
      </c>
      <c r="E806">
        <v>26</v>
      </c>
      <c r="F806" t="s">
        <v>163</v>
      </c>
      <c r="G806" t="s">
        <v>84</v>
      </c>
      <c r="H806" t="s">
        <v>25</v>
      </c>
      <c r="I806">
        <v>2</v>
      </c>
      <c r="J806" t="s">
        <v>26</v>
      </c>
      <c r="K806">
        <v>41</v>
      </c>
      <c r="L806" t="s">
        <v>45</v>
      </c>
      <c r="M806" t="s">
        <v>46</v>
      </c>
      <c r="N806" t="s">
        <v>47</v>
      </c>
      <c r="O806">
        <v>20</v>
      </c>
      <c r="P806">
        <v>600000</v>
      </c>
      <c r="Q806" t="s">
        <v>258</v>
      </c>
      <c r="R806" t="str">
        <f>IF(mtn_tbl[[#This Row],[Age]]&lt;=25,"18-25",IF(mtn_tbl[[#This Row],[Age]]&lt;=35,"26-35",IF(mtn_tbl[[#This Row],[Age]]&lt;=45,"36-45",IF(mtn_tbl[[#This Row],[Age]]&lt;=55,"46-55","56+"))))</f>
        <v>26-35</v>
      </c>
      <c r="S806">
        <v>131.91999999999999</v>
      </c>
      <c r="T8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06" t="s">
        <v>41</v>
      </c>
    </row>
    <row r="807" spans="1:22">
      <c r="A807" t="s">
        <v>1174</v>
      </c>
      <c r="B807" t="s">
        <v>1175</v>
      </c>
      <c r="C807" s="1" t="s">
        <v>1088</v>
      </c>
      <c r="D807" t="str">
        <f>IF((LEFT(mtn_tbl[[#This Row],[Date of Purchase]],1)="1"),"January",IF((LEFT(mtn_tbl[[#This Row],[Date of Purchase]],1)="2"),"February","March"))</f>
        <v>March</v>
      </c>
      <c r="E807">
        <v>26</v>
      </c>
      <c r="F807" t="s">
        <v>163</v>
      </c>
      <c r="G807" t="s">
        <v>62</v>
      </c>
      <c r="H807" t="s">
        <v>25</v>
      </c>
      <c r="I807">
        <v>2</v>
      </c>
      <c r="J807" t="s">
        <v>26</v>
      </c>
      <c r="K807">
        <v>41</v>
      </c>
      <c r="L807" t="s">
        <v>188</v>
      </c>
      <c r="M807" t="s">
        <v>189</v>
      </c>
      <c r="N807" t="s">
        <v>190</v>
      </c>
      <c r="O807">
        <v>19</v>
      </c>
      <c r="P807">
        <v>66500</v>
      </c>
      <c r="Q807" t="s">
        <v>653</v>
      </c>
      <c r="R807" t="str">
        <f>IF(mtn_tbl[[#This Row],[Age]]&lt;=25,"18-25",IF(mtn_tbl[[#This Row],[Age]]&lt;=35,"26-35",IF(mtn_tbl[[#This Row],[Age]]&lt;=45,"36-45",IF(mtn_tbl[[#This Row],[Age]]&lt;=55,"46-55","56+"))))</f>
        <v>26-35</v>
      </c>
      <c r="S807">
        <v>168.58</v>
      </c>
      <c r="T8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7" t="s">
        <v>41</v>
      </c>
    </row>
    <row r="808" spans="1:22">
      <c r="A808" t="s">
        <v>1176</v>
      </c>
      <c r="B808" t="s">
        <v>1177</v>
      </c>
      <c r="C808" s="1" t="s">
        <v>1088</v>
      </c>
      <c r="D808" t="str">
        <f>IF((LEFT(mtn_tbl[[#This Row],[Date of Purchase]],1)="1"),"January",IF((LEFT(mtn_tbl[[#This Row],[Date of Purchase]],1)="2"),"February","March"))</f>
        <v>March</v>
      </c>
      <c r="E808">
        <v>19</v>
      </c>
      <c r="F808" t="s">
        <v>281</v>
      </c>
      <c r="G808" t="s">
        <v>24</v>
      </c>
      <c r="H808" t="s">
        <v>25</v>
      </c>
      <c r="I808">
        <v>2</v>
      </c>
      <c r="J808" t="s">
        <v>26</v>
      </c>
      <c r="K808">
        <v>42</v>
      </c>
      <c r="L808" t="s">
        <v>58</v>
      </c>
      <c r="M808" t="s">
        <v>59</v>
      </c>
      <c r="N808" t="s">
        <v>60</v>
      </c>
      <c r="O808">
        <v>10</v>
      </c>
      <c r="P808">
        <v>45000</v>
      </c>
      <c r="Q808" t="s">
        <v>128</v>
      </c>
      <c r="R808" t="str">
        <f>IF(mtn_tbl[[#This Row],[Age]]&lt;=25,"18-25",IF(mtn_tbl[[#This Row],[Age]]&lt;=35,"26-35",IF(mtn_tbl[[#This Row],[Age]]&lt;=45,"36-45",IF(mtn_tbl[[#This Row],[Age]]&lt;=55,"46-55","56+"))))</f>
        <v>18-25</v>
      </c>
      <c r="S808">
        <v>128.56</v>
      </c>
      <c r="T80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08" t="s">
        <v>41</v>
      </c>
    </row>
    <row r="809" spans="1:22">
      <c r="A809" t="s">
        <v>1178</v>
      </c>
      <c r="B809" t="s">
        <v>1179</v>
      </c>
      <c r="C809" s="1" t="s">
        <v>1088</v>
      </c>
      <c r="D809" t="str">
        <f>IF((LEFT(mtn_tbl[[#This Row],[Date of Purchase]],1)="1"),"January",IF((LEFT(mtn_tbl[[#This Row],[Date of Purchase]],1)="2"),"February","March"))</f>
        <v>March</v>
      </c>
      <c r="E809">
        <v>47</v>
      </c>
      <c r="F809" t="s">
        <v>268</v>
      </c>
      <c r="G809" t="s">
        <v>62</v>
      </c>
      <c r="H809" t="s">
        <v>57</v>
      </c>
      <c r="I809">
        <v>2</v>
      </c>
      <c r="J809" t="s">
        <v>26</v>
      </c>
      <c r="K809">
        <v>60</v>
      </c>
      <c r="L809" t="s">
        <v>156</v>
      </c>
      <c r="M809" t="s">
        <v>157</v>
      </c>
      <c r="N809" t="s">
        <v>158</v>
      </c>
      <c r="O809">
        <v>3</v>
      </c>
      <c r="P809">
        <v>1500</v>
      </c>
      <c r="Q809" t="s">
        <v>1180</v>
      </c>
      <c r="R809" t="str">
        <f>IF(mtn_tbl[[#This Row],[Age]]&lt;=25,"18-25",IF(mtn_tbl[[#This Row],[Age]]&lt;=35,"26-35",IF(mtn_tbl[[#This Row],[Age]]&lt;=45,"36-45",IF(mtn_tbl[[#This Row],[Age]]&lt;=55,"46-55","56+"))))</f>
        <v>46-55</v>
      </c>
      <c r="S809">
        <v>99.73</v>
      </c>
      <c r="T80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09" t="s">
        <v>41</v>
      </c>
    </row>
    <row r="810" spans="1:22">
      <c r="A810" t="s">
        <v>1178</v>
      </c>
      <c r="B810" t="s">
        <v>1179</v>
      </c>
      <c r="C810" s="1" t="s">
        <v>1088</v>
      </c>
      <c r="D810" t="str">
        <f>IF((LEFT(mtn_tbl[[#This Row],[Date of Purchase]],1)="1"),"January",IF((LEFT(mtn_tbl[[#This Row],[Date of Purchase]],1)="2"),"February","March"))</f>
        <v>March</v>
      </c>
      <c r="E810">
        <v>47</v>
      </c>
      <c r="F810" t="s">
        <v>268</v>
      </c>
      <c r="G810" t="s">
        <v>24</v>
      </c>
      <c r="H810" t="s">
        <v>57</v>
      </c>
      <c r="I810">
        <v>2</v>
      </c>
      <c r="J810" t="s">
        <v>26</v>
      </c>
      <c r="K810">
        <v>60</v>
      </c>
      <c r="L810" t="s">
        <v>27</v>
      </c>
      <c r="M810" t="s">
        <v>28</v>
      </c>
      <c r="N810" t="s">
        <v>29</v>
      </c>
      <c r="O810">
        <v>8</v>
      </c>
      <c r="P810">
        <v>280000</v>
      </c>
      <c r="Q810" t="s">
        <v>110</v>
      </c>
      <c r="R810" t="str">
        <f>IF(mtn_tbl[[#This Row],[Age]]&lt;=25,"18-25",IF(mtn_tbl[[#This Row],[Age]]&lt;=35,"26-35",IF(mtn_tbl[[#This Row],[Age]]&lt;=45,"36-45",IF(mtn_tbl[[#This Row],[Age]]&lt;=55,"46-55","56+"))))</f>
        <v>46-55</v>
      </c>
      <c r="S810">
        <v>101.34</v>
      </c>
      <c r="T8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0" t="s">
        <v>41</v>
      </c>
    </row>
    <row r="811" spans="1:22">
      <c r="A811" t="s">
        <v>1181</v>
      </c>
      <c r="B811" t="s">
        <v>1182</v>
      </c>
      <c r="C811" s="1" t="s">
        <v>1088</v>
      </c>
      <c r="D811" t="str">
        <f>IF((LEFT(mtn_tbl[[#This Row],[Date of Purchase]],1)="1"),"January",IF((LEFT(mtn_tbl[[#This Row],[Date of Purchase]],1)="2"),"February","March"))</f>
        <v>March</v>
      </c>
      <c r="E811">
        <v>21</v>
      </c>
      <c r="F811" t="s">
        <v>69</v>
      </c>
      <c r="G811" t="s">
        <v>24</v>
      </c>
      <c r="H811" t="s">
        <v>25</v>
      </c>
      <c r="I811">
        <v>4</v>
      </c>
      <c r="J811" t="s">
        <v>70</v>
      </c>
      <c r="K811">
        <v>9</v>
      </c>
      <c r="L811" t="s">
        <v>37</v>
      </c>
      <c r="M811" t="s">
        <v>38</v>
      </c>
      <c r="N811" t="s">
        <v>39</v>
      </c>
      <c r="O811">
        <v>11</v>
      </c>
      <c r="P811">
        <v>99000</v>
      </c>
      <c r="Q811" t="s">
        <v>131</v>
      </c>
      <c r="R811" t="str">
        <f>IF(mtn_tbl[[#This Row],[Age]]&lt;=25,"18-25",IF(mtn_tbl[[#This Row],[Age]]&lt;=35,"26-35",IF(mtn_tbl[[#This Row],[Age]]&lt;=45,"36-45",IF(mtn_tbl[[#This Row],[Age]]&lt;=55,"46-55","56+"))))</f>
        <v>18-25</v>
      </c>
      <c r="S811">
        <v>186.31</v>
      </c>
      <c r="T8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11" t="s">
        <v>41</v>
      </c>
    </row>
    <row r="812" spans="1:22">
      <c r="A812" t="s">
        <v>1183</v>
      </c>
      <c r="B812" t="s">
        <v>1184</v>
      </c>
      <c r="C812" s="1" t="s">
        <v>1088</v>
      </c>
      <c r="D812" t="str">
        <f>IF((LEFT(mtn_tbl[[#This Row],[Date of Purchase]],1)="1"),"January",IF((LEFT(mtn_tbl[[#This Row],[Date of Purchase]],1)="2"),"February","March"))</f>
        <v>March</v>
      </c>
      <c r="E812">
        <v>30</v>
      </c>
      <c r="F812" t="s">
        <v>340</v>
      </c>
      <c r="G812" t="s">
        <v>62</v>
      </c>
      <c r="H812" t="s">
        <v>25</v>
      </c>
      <c r="I812">
        <v>4</v>
      </c>
      <c r="J812" t="s">
        <v>70</v>
      </c>
      <c r="K812">
        <v>29</v>
      </c>
      <c r="L812" t="s">
        <v>235</v>
      </c>
      <c r="M812" t="s">
        <v>236</v>
      </c>
      <c r="N812" t="s">
        <v>237</v>
      </c>
      <c r="O812">
        <v>16</v>
      </c>
      <c r="P812">
        <v>104000</v>
      </c>
      <c r="Q812" t="s">
        <v>963</v>
      </c>
      <c r="R812" t="str">
        <f>IF(mtn_tbl[[#This Row],[Age]]&lt;=25,"18-25",IF(mtn_tbl[[#This Row],[Age]]&lt;=35,"26-35",IF(mtn_tbl[[#This Row],[Age]]&lt;=45,"36-45",IF(mtn_tbl[[#This Row],[Age]]&lt;=55,"46-55","56+"))))</f>
        <v>26-35</v>
      </c>
      <c r="S812">
        <v>155.11000000000001</v>
      </c>
      <c r="T81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12" t="s">
        <v>31</v>
      </c>
      <c r="V812" t="s">
        <v>275</v>
      </c>
    </row>
    <row r="813" spans="1:22">
      <c r="A813" t="s">
        <v>1185</v>
      </c>
      <c r="B813" t="s">
        <v>1186</v>
      </c>
      <c r="C813" s="1" t="s">
        <v>1088</v>
      </c>
      <c r="D813" t="str">
        <f>IF((LEFT(mtn_tbl[[#This Row],[Date of Purchase]],1)="1"),"January",IF((LEFT(mtn_tbl[[#This Row],[Date of Purchase]],1)="2"),"February","March"))</f>
        <v>March</v>
      </c>
      <c r="E813">
        <v>33</v>
      </c>
      <c r="F813" t="s">
        <v>225</v>
      </c>
      <c r="G813" t="s">
        <v>24</v>
      </c>
      <c r="H813" t="s">
        <v>25</v>
      </c>
      <c r="I813">
        <v>4</v>
      </c>
      <c r="J813" t="s">
        <v>70</v>
      </c>
      <c r="K813">
        <v>36</v>
      </c>
      <c r="L813" t="s">
        <v>37</v>
      </c>
      <c r="M813" t="s">
        <v>38</v>
      </c>
      <c r="N813" t="s">
        <v>39</v>
      </c>
      <c r="O813">
        <v>9</v>
      </c>
      <c r="P813">
        <v>81000</v>
      </c>
      <c r="Q813" t="s">
        <v>265</v>
      </c>
      <c r="R813" t="str">
        <f>IF(mtn_tbl[[#This Row],[Age]]&lt;=25,"18-25",IF(mtn_tbl[[#This Row],[Age]]&lt;=35,"26-35",IF(mtn_tbl[[#This Row],[Age]]&lt;=45,"36-45",IF(mtn_tbl[[#This Row],[Age]]&lt;=55,"46-55","56+"))))</f>
        <v>26-35</v>
      </c>
      <c r="S813">
        <v>109.48</v>
      </c>
      <c r="T81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3" t="s">
        <v>41</v>
      </c>
    </row>
    <row r="814" spans="1:22">
      <c r="A814" t="s">
        <v>1185</v>
      </c>
      <c r="B814" t="s">
        <v>1186</v>
      </c>
      <c r="C814" s="1" t="s">
        <v>1088</v>
      </c>
      <c r="D814" t="str">
        <f>IF((LEFT(mtn_tbl[[#This Row],[Date of Purchase]],1)="1"),"January",IF((LEFT(mtn_tbl[[#This Row],[Date of Purchase]],1)="2"),"February","March"))</f>
        <v>March</v>
      </c>
      <c r="E814">
        <v>33</v>
      </c>
      <c r="F814" t="s">
        <v>225</v>
      </c>
      <c r="G814" t="s">
        <v>62</v>
      </c>
      <c r="H814" t="s">
        <v>25</v>
      </c>
      <c r="I814">
        <v>4</v>
      </c>
      <c r="J814" t="s">
        <v>70</v>
      </c>
      <c r="K814">
        <v>36</v>
      </c>
      <c r="L814" t="s">
        <v>115</v>
      </c>
      <c r="M814" t="s">
        <v>116</v>
      </c>
      <c r="N814" t="s">
        <v>117</v>
      </c>
      <c r="O814">
        <v>8</v>
      </c>
      <c r="P814">
        <v>44000</v>
      </c>
      <c r="Q814" t="s">
        <v>400</v>
      </c>
      <c r="R814" t="str">
        <f>IF(mtn_tbl[[#This Row],[Age]]&lt;=25,"18-25",IF(mtn_tbl[[#This Row],[Age]]&lt;=35,"26-35",IF(mtn_tbl[[#This Row],[Age]]&lt;=45,"36-45",IF(mtn_tbl[[#This Row],[Age]]&lt;=55,"46-55","56+"))))</f>
        <v>26-35</v>
      </c>
      <c r="S814">
        <v>38.86</v>
      </c>
      <c r="T8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14" t="s">
        <v>41</v>
      </c>
    </row>
    <row r="815" spans="1:22">
      <c r="A815" t="s">
        <v>1187</v>
      </c>
      <c r="B815" t="s">
        <v>1188</v>
      </c>
      <c r="C815" s="1" t="s">
        <v>1088</v>
      </c>
      <c r="D815" t="str">
        <f>IF((LEFT(mtn_tbl[[#This Row],[Date of Purchase]],1)="1"),"January",IF((LEFT(mtn_tbl[[#This Row],[Date of Purchase]],1)="2"),"February","March"))</f>
        <v>March</v>
      </c>
      <c r="E815">
        <v>54</v>
      </c>
      <c r="F815" t="s">
        <v>177</v>
      </c>
      <c r="G815" t="s">
        <v>84</v>
      </c>
      <c r="H815" t="s">
        <v>57</v>
      </c>
      <c r="I815">
        <v>2</v>
      </c>
      <c r="J815" t="s">
        <v>26</v>
      </c>
      <c r="K815">
        <v>50</v>
      </c>
      <c r="L815" t="s">
        <v>85</v>
      </c>
      <c r="M815" t="s">
        <v>86</v>
      </c>
      <c r="N815" t="s">
        <v>87</v>
      </c>
      <c r="O815">
        <v>9</v>
      </c>
      <c r="P815">
        <v>225000</v>
      </c>
      <c r="Q815" t="s">
        <v>174</v>
      </c>
      <c r="R815" t="str">
        <f>IF(mtn_tbl[[#This Row],[Age]]&lt;=25,"18-25",IF(mtn_tbl[[#This Row],[Age]]&lt;=35,"26-35",IF(mtn_tbl[[#This Row],[Age]]&lt;=45,"36-45",IF(mtn_tbl[[#This Row],[Age]]&lt;=55,"46-55","56+"))))</f>
        <v>46-55</v>
      </c>
      <c r="S815">
        <v>112.32</v>
      </c>
      <c r="T81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5" t="s">
        <v>41</v>
      </c>
    </row>
    <row r="816" spans="1:22">
      <c r="A816" t="s">
        <v>1187</v>
      </c>
      <c r="B816" t="s">
        <v>1188</v>
      </c>
      <c r="C816" s="1" t="s">
        <v>1088</v>
      </c>
      <c r="D816" t="str">
        <f>IF((LEFT(mtn_tbl[[#This Row],[Date of Purchase]],1)="1"),"January",IF((LEFT(mtn_tbl[[#This Row],[Date of Purchase]],1)="2"),"February","March"))</f>
        <v>March</v>
      </c>
      <c r="E816">
        <v>54</v>
      </c>
      <c r="F816" t="s">
        <v>177</v>
      </c>
      <c r="G816" t="s">
        <v>24</v>
      </c>
      <c r="H816" t="s">
        <v>57</v>
      </c>
      <c r="I816">
        <v>2</v>
      </c>
      <c r="J816" t="s">
        <v>26</v>
      </c>
      <c r="K816">
        <v>50</v>
      </c>
      <c r="L816" t="s">
        <v>37</v>
      </c>
      <c r="M816" t="s">
        <v>38</v>
      </c>
      <c r="N816" t="s">
        <v>39</v>
      </c>
      <c r="O816">
        <v>18</v>
      </c>
      <c r="P816">
        <v>162000</v>
      </c>
      <c r="Q816" t="s">
        <v>690</v>
      </c>
      <c r="R816" t="str">
        <f>IF(mtn_tbl[[#This Row],[Age]]&lt;=25,"18-25",IF(mtn_tbl[[#This Row],[Age]]&lt;=35,"26-35",IF(mtn_tbl[[#This Row],[Age]]&lt;=45,"36-45",IF(mtn_tbl[[#This Row],[Age]]&lt;=55,"46-55","56+"))))</f>
        <v>46-55</v>
      </c>
      <c r="S816">
        <v>24.81</v>
      </c>
      <c r="T81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16" t="s">
        <v>41</v>
      </c>
    </row>
    <row r="817" spans="1:22">
      <c r="A817" t="s">
        <v>1189</v>
      </c>
      <c r="B817" t="s">
        <v>1190</v>
      </c>
      <c r="C817" s="1" t="s">
        <v>1088</v>
      </c>
      <c r="D817" t="str">
        <f>IF((LEFT(mtn_tbl[[#This Row],[Date of Purchase]],1)="1"),"January",IF((LEFT(mtn_tbl[[#This Row],[Date of Purchase]],1)="2"),"February","March"))</f>
        <v>March</v>
      </c>
      <c r="E817">
        <v>41</v>
      </c>
      <c r="F817" t="s">
        <v>411</v>
      </c>
      <c r="G817" t="s">
        <v>24</v>
      </c>
      <c r="H817" t="s">
        <v>57</v>
      </c>
      <c r="I817">
        <v>2</v>
      </c>
      <c r="J817" t="s">
        <v>26</v>
      </c>
      <c r="K817">
        <v>60</v>
      </c>
      <c r="L817" t="s">
        <v>58</v>
      </c>
      <c r="M817" t="s">
        <v>59</v>
      </c>
      <c r="N817" t="s">
        <v>60</v>
      </c>
      <c r="O817">
        <v>2</v>
      </c>
      <c r="P817">
        <v>9000</v>
      </c>
      <c r="Q817" t="s">
        <v>357</v>
      </c>
      <c r="R817" t="str">
        <f>IF(mtn_tbl[[#This Row],[Age]]&lt;=25,"18-25",IF(mtn_tbl[[#This Row],[Age]]&lt;=35,"26-35",IF(mtn_tbl[[#This Row],[Age]]&lt;=45,"36-45",IF(mtn_tbl[[#This Row],[Age]]&lt;=55,"46-55","56+"))))</f>
        <v>36-45</v>
      </c>
      <c r="S817">
        <v>127.77</v>
      </c>
      <c r="T8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7" t="s">
        <v>31</v>
      </c>
      <c r="V817" t="s">
        <v>275</v>
      </c>
    </row>
    <row r="818" spans="1:22">
      <c r="A818" t="s">
        <v>1189</v>
      </c>
      <c r="B818" t="s">
        <v>1190</v>
      </c>
      <c r="C818" s="1" t="s">
        <v>1088</v>
      </c>
      <c r="D818" t="str">
        <f>IF((LEFT(mtn_tbl[[#This Row],[Date of Purchase]],1)="1"),"January",IF((LEFT(mtn_tbl[[#This Row],[Date of Purchase]],1)="2"),"February","March"))</f>
        <v>March</v>
      </c>
      <c r="E818">
        <v>41</v>
      </c>
      <c r="F818" t="s">
        <v>411</v>
      </c>
      <c r="G818" t="s">
        <v>44</v>
      </c>
      <c r="H818" t="s">
        <v>57</v>
      </c>
      <c r="I818">
        <v>2</v>
      </c>
      <c r="J818" t="s">
        <v>26</v>
      </c>
      <c r="K818">
        <v>60</v>
      </c>
      <c r="L818" t="s">
        <v>100</v>
      </c>
      <c r="M818" t="s">
        <v>38</v>
      </c>
      <c r="N818" t="s">
        <v>39</v>
      </c>
      <c r="O818">
        <v>16</v>
      </c>
      <c r="P818">
        <v>144000</v>
      </c>
      <c r="Q818" t="s">
        <v>40</v>
      </c>
      <c r="R818" t="str">
        <f>IF(mtn_tbl[[#This Row],[Age]]&lt;=25,"18-25",IF(mtn_tbl[[#This Row],[Age]]&lt;=35,"26-35",IF(mtn_tbl[[#This Row],[Age]]&lt;=45,"36-45",IF(mtn_tbl[[#This Row],[Age]]&lt;=55,"46-55","56+"))))</f>
        <v>36-45</v>
      </c>
      <c r="S818">
        <v>82.95</v>
      </c>
      <c r="T8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18" t="s">
        <v>31</v>
      </c>
      <c r="V818" t="s">
        <v>275</v>
      </c>
    </row>
    <row r="819" spans="1:22">
      <c r="A819" t="s">
        <v>1189</v>
      </c>
      <c r="B819" t="s">
        <v>1190</v>
      </c>
      <c r="C819" s="1" t="s">
        <v>1088</v>
      </c>
      <c r="D819" t="str">
        <f>IF((LEFT(mtn_tbl[[#This Row],[Date of Purchase]],1)="1"),"January",IF((LEFT(mtn_tbl[[#This Row],[Date of Purchase]],1)="2"),"February","March"))</f>
        <v>March</v>
      </c>
      <c r="E819">
        <v>41</v>
      </c>
      <c r="F819" t="s">
        <v>411</v>
      </c>
      <c r="G819" t="s">
        <v>84</v>
      </c>
      <c r="H819" t="s">
        <v>57</v>
      </c>
      <c r="I819">
        <v>2</v>
      </c>
      <c r="J819" t="s">
        <v>26</v>
      </c>
      <c r="K819">
        <v>60</v>
      </c>
      <c r="L819" t="s">
        <v>80</v>
      </c>
      <c r="M819" t="s">
        <v>81</v>
      </c>
      <c r="N819" t="s">
        <v>82</v>
      </c>
      <c r="O819">
        <v>5</v>
      </c>
      <c r="P819">
        <v>100000</v>
      </c>
      <c r="Q819" t="s">
        <v>215</v>
      </c>
      <c r="R819" t="str">
        <f>IF(mtn_tbl[[#This Row],[Age]]&lt;=25,"18-25",IF(mtn_tbl[[#This Row],[Age]]&lt;=35,"26-35",IF(mtn_tbl[[#This Row],[Age]]&lt;=45,"36-45",IF(mtn_tbl[[#This Row],[Age]]&lt;=55,"46-55","56+"))))</f>
        <v>36-45</v>
      </c>
      <c r="S819">
        <v>136.4</v>
      </c>
      <c r="T81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9" t="s">
        <v>31</v>
      </c>
      <c r="V819" t="s">
        <v>275</v>
      </c>
    </row>
    <row r="820" spans="1:22">
      <c r="A820" t="s">
        <v>1191</v>
      </c>
      <c r="B820" t="s">
        <v>1192</v>
      </c>
      <c r="C820" s="1" t="s">
        <v>1088</v>
      </c>
      <c r="D820" t="str">
        <f>IF((LEFT(mtn_tbl[[#This Row],[Date of Purchase]],1)="1"),"January",IF((LEFT(mtn_tbl[[#This Row],[Date of Purchase]],1)="2"),"February","March"))</f>
        <v>March</v>
      </c>
      <c r="E820">
        <v>39</v>
      </c>
      <c r="F820" t="s">
        <v>302</v>
      </c>
      <c r="G820" t="s">
        <v>84</v>
      </c>
      <c r="H820" t="s">
        <v>25</v>
      </c>
      <c r="I820">
        <v>5</v>
      </c>
      <c r="J820" t="s">
        <v>52</v>
      </c>
      <c r="K820">
        <v>1</v>
      </c>
      <c r="L820" t="s">
        <v>145</v>
      </c>
      <c r="M820" t="s">
        <v>146</v>
      </c>
      <c r="N820" t="s">
        <v>147</v>
      </c>
      <c r="O820">
        <v>5</v>
      </c>
      <c r="P820">
        <v>750000</v>
      </c>
      <c r="Q820" t="s">
        <v>1107</v>
      </c>
      <c r="R820" t="str">
        <f>IF(mtn_tbl[[#This Row],[Age]]&lt;=25,"18-25",IF(mtn_tbl[[#This Row],[Age]]&lt;=35,"26-35",IF(mtn_tbl[[#This Row],[Age]]&lt;=45,"36-45",IF(mtn_tbl[[#This Row],[Age]]&lt;=55,"46-55","56+"))))</f>
        <v>36-45</v>
      </c>
      <c r="S820">
        <v>177.91</v>
      </c>
      <c r="T8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0" t="s">
        <v>41</v>
      </c>
    </row>
    <row r="821" spans="1:22">
      <c r="A821" t="s">
        <v>1191</v>
      </c>
      <c r="B821" t="s">
        <v>1192</v>
      </c>
      <c r="C821" s="1" t="s">
        <v>1088</v>
      </c>
      <c r="D821" t="str">
        <f>IF((LEFT(mtn_tbl[[#This Row],[Date of Purchase]],1)="1"),"January",IF((LEFT(mtn_tbl[[#This Row],[Date of Purchase]],1)="2"),"February","March"))</f>
        <v>March</v>
      </c>
      <c r="E821">
        <v>39</v>
      </c>
      <c r="F821" t="s">
        <v>302</v>
      </c>
      <c r="G821" t="s">
        <v>24</v>
      </c>
      <c r="H821" t="s">
        <v>25</v>
      </c>
      <c r="I821">
        <v>5</v>
      </c>
      <c r="J821" t="s">
        <v>52</v>
      </c>
      <c r="K821">
        <v>1</v>
      </c>
      <c r="L821" t="s">
        <v>27</v>
      </c>
      <c r="M821" t="s">
        <v>28</v>
      </c>
      <c r="N821" t="s">
        <v>29</v>
      </c>
      <c r="O821">
        <v>4</v>
      </c>
      <c r="P821">
        <v>140000</v>
      </c>
      <c r="Q821" t="s">
        <v>991</v>
      </c>
      <c r="R821" t="str">
        <f>IF(mtn_tbl[[#This Row],[Age]]&lt;=25,"18-25",IF(mtn_tbl[[#This Row],[Age]]&lt;=35,"26-35",IF(mtn_tbl[[#This Row],[Age]]&lt;=45,"36-45",IF(mtn_tbl[[#This Row],[Age]]&lt;=55,"46-55","56+"))))</f>
        <v>36-45</v>
      </c>
      <c r="S821">
        <v>54.93</v>
      </c>
      <c r="T82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21" t="s">
        <v>41</v>
      </c>
    </row>
    <row r="822" spans="1:22">
      <c r="A822" t="s">
        <v>1193</v>
      </c>
      <c r="B822" t="s">
        <v>1194</v>
      </c>
      <c r="C822" s="1" t="s">
        <v>1088</v>
      </c>
      <c r="D822" t="str">
        <f>IF((LEFT(mtn_tbl[[#This Row],[Date of Purchase]],1)="1"),"January",IF((LEFT(mtn_tbl[[#This Row],[Date of Purchase]],1)="2"),"February","March"))</f>
        <v>March</v>
      </c>
      <c r="E822">
        <v>75</v>
      </c>
      <c r="F822" t="s">
        <v>91</v>
      </c>
      <c r="G822" t="s">
        <v>44</v>
      </c>
      <c r="H822" t="s">
        <v>25</v>
      </c>
      <c r="I822">
        <v>1</v>
      </c>
      <c r="J822" t="s">
        <v>164</v>
      </c>
      <c r="K822">
        <v>26</v>
      </c>
      <c r="L822" t="s">
        <v>45</v>
      </c>
      <c r="M822" t="s">
        <v>46</v>
      </c>
      <c r="N822" t="s">
        <v>47</v>
      </c>
      <c r="O822">
        <v>18</v>
      </c>
      <c r="P822">
        <v>540000</v>
      </c>
      <c r="Q822" t="s">
        <v>901</v>
      </c>
      <c r="R822" t="str">
        <f>IF(mtn_tbl[[#This Row],[Age]]&lt;=25,"18-25",IF(mtn_tbl[[#This Row],[Age]]&lt;=35,"26-35",IF(mtn_tbl[[#This Row],[Age]]&lt;=45,"36-45",IF(mtn_tbl[[#This Row],[Age]]&lt;=55,"46-55","56+"))))</f>
        <v>56+</v>
      </c>
      <c r="S822">
        <v>140.22999999999999</v>
      </c>
      <c r="T82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2" t="s">
        <v>41</v>
      </c>
    </row>
    <row r="823" spans="1:22">
      <c r="A823" t="s">
        <v>1193</v>
      </c>
      <c r="B823" t="s">
        <v>1194</v>
      </c>
      <c r="C823" s="1" t="s">
        <v>1088</v>
      </c>
      <c r="D823" t="str">
        <f>IF((LEFT(mtn_tbl[[#This Row],[Date of Purchase]],1)="1"),"January",IF((LEFT(mtn_tbl[[#This Row],[Date of Purchase]],1)="2"),"February","March"))</f>
        <v>March</v>
      </c>
      <c r="E823">
        <v>75</v>
      </c>
      <c r="F823" t="s">
        <v>91</v>
      </c>
      <c r="G823" t="s">
        <v>62</v>
      </c>
      <c r="H823" t="s">
        <v>25</v>
      </c>
      <c r="I823">
        <v>1</v>
      </c>
      <c r="J823" t="s">
        <v>164</v>
      </c>
      <c r="K823">
        <v>26</v>
      </c>
      <c r="L823" t="s">
        <v>72</v>
      </c>
      <c r="M823" t="s">
        <v>73</v>
      </c>
      <c r="N823" t="s">
        <v>74</v>
      </c>
      <c r="O823">
        <v>3</v>
      </c>
      <c r="P823">
        <v>2700</v>
      </c>
      <c r="Q823" t="s">
        <v>997</v>
      </c>
      <c r="R823" t="str">
        <f>IF(mtn_tbl[[#This Row],[Age]]&lt;=25,"18-25",IF(mtn_tbl[[#This Row],[Age]]&lt;=35,"26-35",IF(mtn_tbl[[#This Row],[Age]]&lt;=45,"36-45",IF(mtn_tbl[[#This Row],[Age]]&lt;=55,"46-55","56+"))))</f>
        <v>56+</v>
      </c>
      <c r="S823">
        <v>186.95</v>
      </c>
      <c r="T8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3" t="s">
        <v>41</v>
      </c>
    </row>
    <row r="824" spans="1:22">
      <c r="A824" t="s">
        <v>1193</v>
      </c>
      <c r="B824" t="s">
        <v>1194</v>
      </c>
      <c r="C824" s="1" t="s">
        <v>1088</v>
      </c>
      <c r="D824" t="str">
        <f>IF((LEFT(mtn_tbl[[#This Row],[Date of Purchase]],1)="1"),"January",IF((LEFT(mtn_tbl[[#This Row],[Date of Purchase]],1)="2"),"February","March"))</f>
        <v>March</v>
      </c>
      <c r="E824">
        <v>75</v>
      </c>
      <c r="F824" t="s">
        <v>91</v>
      </c>
      <c r="G824" t="s">
        <v>62</v>
      </c>
      <c r="H824" t="s">
        <v>25</v>
      </c>
      <c r="I824">
        <v>1</v>
      </c>
      <c r="J824" t="s">
        <v>164</v>
      </c>
      <c r="K824">
        <v>26</v>
      </c>
      <c r="L824" t="s">
        <v>27</v>
      </c>
      <c r="M824" t="s">
        <v>28</v>
      </c>
      <c r="N824" t="s">
        <v>29</v>
      </c>
      <c r="O824">
        <v>14</v>
      </c>
      <c r="P824">
        <v>490000</v>
      </c>
      <c r="Q824" t="s">
        <v>434</v>
      </c>
      <c r="R824" t="str">
        <f>IF(mtn_tbl[[#This Row],[Age]]&lt;=25,"18-25",IF(mtn_tbl[[#This Row],[Age]]&lt;=35,"26-35",IF(mtn_tbl[[#This Row],[Age]]&lt;=45,"36-45",IF(mtn_tbl[[#This Row],[Age]]&lt;=55,"46-55","56+"))))</f>
        <v>56+</v>
      </c>
      <c r="S824">
        <v>6.83</v>
      </c>
      <c r="T82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24" t="s">
        <v>41</v>
      </c>
    </row>
    <row r="825" spans="1:22">
      <c r="A825" t="s">
        <v>1195</v>
      </c>
      <c r="B825" t="s">
        <v>1196</v>
      </c>
      <c r="C825" s="1" t="s">
        <v>1088</v>
      </c>
      <c r="D825" t="str">
        <f>IF((LEFT(mtn_tbl[[#This Row],[Date of Purchase]],1)="1"),"January",IF((LEFT(mtn_tbl[[#This Row],[Date of Purchase]],1)="2"),"February","March"))</f>
        <v>March</v>
      </c>
      <c r="E825">
        <v>78</v>
      </c>
      <c r="F825" t="s">
        <v>99</v>
      </c>
      <c r="G825" t="s">
        <v>24</v>
      </c>
      <c r="H825" t="s">
        <v>57</v>
      </c>
      <c r="I825">
        <v>2</v>
      </c>
      <c r="J825" t="s">
        <v>26</v>
      </c>
      <c r="K825">
        <v>11</v>
      </c>
      <c r="L825" t="s">
        <v>148</v>
      </c>
      <c r="M825" t="s">
        <v>149</v>
      </c>
      <c r="N825" t="s">
        <v>150</v>
      </c>
      <c r="O825">
        <v>3</v>
      </c>
      <c r="P825">
        <v>48000</v>
      </c>
      <c r="Q825" t="s">
        <v>226</v>
      </c>
      <c r="R825" t="str">
        <f>IF(mtn_tbl[[#This Row],[Age]]&lt;=25,"18-25",IF(mtn_tbl[[#This Row],[Age]]&lt;=35,"26-35",IF(mtn_tbl[[#This Row],[Age]]&lt;=45,"36-45",IF(mtn_tbl[[#This Row],[Age]]&lt;=55,"46-55","56+"))))</f>
        <v>56+</v>
      </c>
      <c r="S825">
        <v>105.03</v>
      </c>
      <c r="T82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5" t="s">
        <v>31</v>
      </c>
      <c r="V825" t="s">
        <v>32</v>
      </c>
    </row>
    <row r="826" spans="1:22">
      <c r="A826" t="s">
        <v>1195</v>
      </c>
      <c r="B826" t="s">
        <v>1196</v>
      </c>
      <c r="C826" s="1" t="s">
        <v>1088</v>
      </c>
      <c r="D826" t="str">
        <f>IF((LEFT(mtn_tbl[[#This Row],[Date of Purchase]],1)="1"),"January",IF((LEFT(mtn_tbl[[#This Row],[Date of Purchase]],1)="2"),"February","March"))</f>
        <v>March</v>
      </c>
      <c r="E826">
        <v>78</v>
      </c>
      <c r="F826" t="s">
        <v>99</v>
      </c>
      <c r="G826" t="s">
        <v>84</v>
      </c>
      <c r="H826" t="s">
        <v>57</v>
      </c>
      <c r="I826">
        <v>2</v>
      </c>
      <c r="J826" t="s">
        <v>26</v>
      </c>
      <c r="K826">
        <v>11</v>
      </c>
      <c r="L826" t="s">
        <v>100</v>
      </c>
      <c r="M826" t="s">
        <v>38</v>
      </c>
      <c r="N826" t="s">
        <v>39</v>
      </c>
      <c r="O826">
        <v>14</v>
      </c>
      <c r="P826">
        <v>126000</v>
      </c>
      <c r="Q826" t="s">
        <v>443</v>
      </c>
      <c r="R826" t="str">
        <f>IF(mtn_tbl[[#This Row],[Age]]&lt;=25,"18-25",IF(mtn_tbl[[#This Row],[Age]]&lt;=35,"26-35",IF(mtn_tbl[[#This Row],[Age]]&lt;=45,"36-45",IF(mtn_tbl[[#This Row],[Age]]&lt;=55,"46-55","56+"))))</f>
        <v>56+</v>
      </c>
      <c r="S826">
        <v>152.99</v>
      </c>
      <c r="T82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6" t="s">
        <v>31</v>
      </c>
      <c r="V826" t="s">
        <v>32</v>
      </c>
    </row>
    <row r="827" spans="1:22">
      <c r="A827" t="s">
        <v>1197</v>
      </c>
      <c r="B827" t="s">
        <v>1198</v>
      </c>
      <c r="C827" s="1" t="s">
        <v>1088</v>
      </c>
      <c r="D827" t="str">
        <f>IF((LEFT(mtn_tbl[[#This Row],[Date of Purchase]],1)="1"),"January",IF((LEFT(mtn_tbl[[#This Row],[Date of Purchase]],1)="2"),"February","March"))</f>
        <v>March</v>
      </c>
      <c r="E827">
        <v>17</v>
      </c>
      <c r="F827" t="s">
        <v>125</v>
      </c>
      <c r="G827" t="s">
        <v>62</v>
      </c>
      <c r="H827" t="s">
        <v>57</v>
      </c>
      <c r="I827">
        <v>1</v>
      </c>
      <c r="J827" t="s">
        <v>164</v>
      </c>
      <c r="K827">
        <v>35</v>
      </c>
      <c r="L827" t="s">
        <v>63</v>
      </c>
      <c r="M827" t="s">
        <v>64</v>
      </c>
      <c r="N827" t="s">
        <v>65</v>
      </c>
      <c r="O827">
        <v>8</v>
      </c>
      <c r="P827">
        <v>8000</v>
      </c>
      <c r="Q827" t="s">
        <v>181</v>
      </c>
      <c r="R827" t="str">
        <f>IF(mtn_tbl[[#This Row],[Age]]&lt;=25,"18-25",IF(mtn_tbl[[#This Row],[Age]]&lt;=35,"26-35",IF(mtn_tbl[[#This Row],[Age]]&lt;=45,"36-45",IF(mtn_tbl[[#This Row],[Age]]&lt;=55,"46-55","56+"))))</f>
        <v>18-25</v>
      </c>
      <c r="S827">
        <v>105.11</v>
      </c>
      <c r="T82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7" t="s">
        <v>41</v>
      </c>
    </row>
    <row r="828" spans="1:22">
      <c r="A828" t="s">
        <v>1199</v>
      </c>
      <c r="B828" t="s">
        <v>1200</v>
      </c>
      <c r="C828" s="1" t="s">
        <v>1088</v>
      </c>
      <c r="D828" t="str">
        <f>IF((LEFT(mtn_tbl[[#This Row],[Date of Purchase]],1)="1"),"January",IF((LEFT(mtn_tbl[[#This Row],[Date of Purchase]],1)="2"),"February","March"))</f>
        <v>March</v>
      </c>
      <c r="E828">
        <v>26</v>
      </c>
      <c r="F828" t="s">
        <v>446</v>
      </c>
      <c r="G828" t="s">
        <v>62</v>
      </c>
      <c r="H828" t="s">
        <v>25</v>
      </c>
      <c r="I828">
        <v>2</v>
      </c>
      <c r="J828" t="s">
        <v>26</v>
      </c>
      <c r="K828">
        <v>43</v>
      </c>
      <c r="L828" t="s">
        <v>188</v>
      </c>
      <c r="M828" t="s">
        <v>189</v>
      </c>
      <c r="N828" t="s">
        <v>190</v>
      </c>
      <c r="O828">
        <v>14</v>
      </c>
      <c r="P828">
        <v>49000</v>
      </c>
      <c r="Q828" t="s">
        <v>535</v>
      </c>
      <c r="R828" t="str">
        <f>IF(mtn_tbl[[#This Row],[Age]]&lt;=25,"18-25",IF(mtn_tbl[[#This Row],[Age]]&lt;=35,"26-35",IF(mtn_tbl[[#This Row],[Age]]&lt;=45,"36-45",IF(mtn_tbl[[#This Row],[Age]]&lt;=55,"46-55","56+"))))</f>
        <v>26-35</v>
      </c>
      <c r="S828">
        <v>193.16</v>
      </c>
      <c r="T82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8" t="s">
        <v>41</v>
      </c>
    </row>
    <row r="829" spans="1:22">
      <c r="A829" t="s">
        <v>1201</v>
      </c>
      <c r="B829" t="s">
        <v>1202</v>
      </c>
      <c r="C829" s="1" t="s">
        <v>1088</v>
      </c>
      <c r="D829" t="str">
        <f>IF((LEFT(mtn_tbl[[#This Row],[Date of Purchase]],1)="1"),"January",IF((LEFT(mtn_tbl[[#This Row],[Date of Purchase]],1)="2"),"February","March"))</f>
        <v>March</v>
      </c>
      <c r="E829">
        <v>29</v>
      </c>
      <c r="F829" t="s">
        <v>411</v>
      </c>
      <c r="G829" t="s">
        <v>62</v>
      </c>
      <c r="H829" t="s">
        <v>25</v>
      </c>
      <c r="I829">
        <v>2</v>
      </c>
      <c r="J829" t="s">
        <v>26</v>
      </c>
      <c r="K829">
        <v>24</v>
      </c>
      <c r="L829" t="s">
        <v>188</v>
      </c>
      <c r="M829" t="s">
        <v>189</v>
      </c>
      <c r="N829" t="s">
        <v>190</v>
      </c>
      <c r="O829">
        <v>20</v>
      </c>
      <c r="P829">
        <v>70000</v>
      </c>
      <c r="Q829" t="s">
        <v>366</v>
      </c>
      <c r="R829" t="str">
        <f>IF(mtn_tbl[[#This Row],[Age]]&lt;=25,"18-25",IF(mtn_tbl[[#This Row],[Age]]&lt;=35,"26-35",IF(mtn_tbl[[#This Row],[Age]]&lt;=45,"36-45",IF(mtn_tbl[[#This Row],[Age]]&lt;=55,"46-55","56+"))))</f>
        <v>26-35</v>
      </c>
      <c r="S829">
        <v>119.6</v>
      </c>
      <c r="T8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9" t="s">
        <v>41</v>
      </c>
    </row>
    <row r="830" spans="1:22">
      <c r="A830" t="s">
        <v>1201</v>
      </c>
      <c r="B830" t="s">
        <v>1202</v>
      </c>
      <c r="C830" s="1" t="s">
        <v>1088</v>
      </c>
      <c r="D830" t="str">
        <f>IF((LEFT(mtn_tbl[[#This Row],[Date of Purchase]],1)="1"),"January",IF((LEFT(mtn_tbl[[#This Row],[Date of Purchase]],1)="2"),"February","March"))</f>
        <v>March</v>
      </c>
      <c r="E830">
        <v>29</v>
      </c>
      <c r="F830" t="s">
        <v>411</v>
      </c>
      <c r="G830" t="s">
        <v>84</v>
      </c>
      <c r="H830" t="s">
        <v>25</v>
      </c>
      <c r="I830">
        <v>2</v>
      </c>
      <c r="J830" t="s">
        <v>26</v>
      </c>
      <c r="K830">
        <v>24</v>
      </c>
      <c r="L830" t="s">
        <v>171</v>
      </c>
      <c r="M830" t="s">
        <v>172</v>
      </c>
      <c r="N830" t="s">
        <v>173</v>
      </c>
      <c r="O830">
        <v>12</v>
      </c>
      <c r="P830">
        <v>900000</v>
      </c>
      <c r="Q830" t="s">
        <v>282</v>
      </c>
      <c r="R830" t="str">
        <f>IF(mtn_tbl[[#This Row],[Age]]&lt;=25,"18-25",IF(mtn_tbl[[#This Row],[Age]]&lt;=35,"26-35",IF(mtn_tbl[[#This Row],[Age]]&lt;=45,"36-45",IF(mtn_tbl[[#This Row],[Age]]&lt;=55,"46-55","56+"))))</f>
        <v>26-35</v>
      </c>
      <c r="S830">
        <v>117.61</v>
      </c>
      <c r="T8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0" t="s">
        <v>41</v>
      </c>
    </row>
    <row r="831" spans="1:22">
      <c r="A831" t="s">
        <v>1203</v>
      </c>
      <c r="B831" t="s">
        <v>1204</v>
      </c>
      <c r="C831" s="1" t="s">
        <v>1088</v>
      </c>
      <c r="D831" t="str">
        <f>IF((LEFT(mtn_tbl[[#This Row],[Date of Purchase]],1)="1"),"January",IF((LEFT(mtn_tbl[[#This Row],[Date of Purchase]],1)="2"),"February","March"))</f>
        <v>March</v>
      </c>
      <c r="E831">
        <v>59</v>
      </c>
      <c r="F831" t="s">
        <v>185</v>
      </c>
      <c r="G831" t="s">
        <v>44</v>
      </c>
      <c r="H831" t="s">
        <v>57</v>
      </c>
      <c r="I831">
        <v>1</v>
      </c>
      <c r="J831" t="s">
        <v>164</v>
      </c>
      <c r="K831">
        <v>51</v>
      </c>
      <c r="L831" t="s">
        <v>80</v>
      </c>
      <c r="M831" t="s">
        <v>81</v>
      </c>
      <c r="N831" t="s">
        <v>82</v>
      </c>
      <c r="O831">
        <v>1</v>
      </c>
      <c r="P831">
        <v>20000</v>
      </c>
      <c r="Q831" t="s">
        <v>485</v>
      </c>
      <c r="R831" t="str">
        <f>IF(mtn_tbl[[#This Row],[Age]]&lt;=25,"18-25",IF(mtn_tbl[[#This Row],[Age]]&lt;=35,"26-35",IF(mtn_tbl[[#This Row],[Age]]&lt;=45,"36-45",IF(mtn_tbl[[#This Row],[Age]]&lt;=55,"46-55","56+"))))</f>
        <v>56+</v>
      </c>
      <c r="S831">
        <v>88.54</v>
      </c>
      <c r="T83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31" t="s">
        <v>31</v>
      </c>
      <c r="V831" t="s">
        <v>275</v>
      </c>
    </row>
    <row r="832" spans="1:22">
      <c r="A832" t="s">
        <v>1203</v>
      </c>
      <c r="B832" t="s">
        <v>1204</v>
      </c>
      <c r="C832" s="1" t="s">
        <v>1088</v>
      </c>
      <c r="D832" t="str">
        <f>IF((LEFT(mtn_tbl[[#This Row],[Date of Purchase]],1)="1"),"January",IF((LEFT(mtn_tbl[[#This Row],[Date of Purchase]],1)="2"),"February","March"))</f>
        <v>March</v>
      </c>
      <c r="E832">
        <v>59</v>
      </c>
      <c r="F832" t="s">
        <v>185</v>
      </c>
      <c r="G832" t="s">
        <v>62</v>
      </c>
      <c r="H832" t="s">
        <v>57</v>
      </c>
      <c r="I832">
        <v>1</v>
      </c>
      <c r="J832" t="s">
        <v>164</v>
      </c>
      <c r="K832">
        <v>51</v>
      </c>
      <c r="L832" t="s">
        <v>341</v>
      </c>
      <c r="M832" t="s">
        <v>342</v>
      </c>
      <c r="N832" t="s">
        <v>343</v>
      </c>
      <c r="O832">
        <v>5</v>
      </c>
      <c r="P832">
        <v>37500</v>
      </c>
      <c r="Q832" t="s">
        <v>477</v>
      </c>
      <c r="R832" t="str">
        <f>IF(mtn_tbl[[#This Row],[Age]]&lt;=25,"18-25",IF(mtn_tbl[[#This Row],[Age]]&lt;=35,"26-35",IF(mtn_tbl[[#This Row],[Age]]&lt;=45,"36-45",IF(mtn_tbl[[#This Row],[Age]]&lt;=55,"46-55","56+"))))</f>
        <v>56+</v>
      </c>
      <c r="S832">
        <v>40.86</v>
      </c>
      <c r="T8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32" t="s">
        <v>31</v>
      </c>
      <c r="V832" t="s">
        <v>275</v>
      </c>
    </row>
    <row r="833" spans="1:22">
      <c r="A833" t="s">
        <v>1205</v>
      </c>
      <c r="B833" t="s">
        <v>1206</v>
      </c>
      <c r="C833" s="1" t="s">
        <v>1088</v>
      </c>
      <c r="D833" t="str">
        <f>IF((LEFT(mtn_tbl[[#This Row],[Date of Purchase]],1)="1"),"January",IF((LEFT(mtn_tbl[[#This Row],[Date of Purchase]],1)="2"),"February","March"))</f>
        <v>March</v>
      </c>
      <c r="E833">
        <v>36</v>
      </c>
      <c r="F833" t="s">
        <v>155</v>
      </c>
      <c r="G833" t="s">
        <v>24</v>
      </c>
      <c r="H833" t="s">
        <v>25</v>
      </c>
      <c r="I833">
        <v>3</v>
      </c>
      <c r="J833" t="s">
        <v>36</v>
      </c>
      <c r="K833">
        <v>42</v>
      </c>
      <c r="L833" t="s">
        <v>37</v>
      </c>
      <c r="M833" t="s">
        <v>38</v>
      </c>
      <c r="N833" t="s">
        <v>39</v>
      </c>
      <c r="O833">
        <v>8</v>
      </c>
      <c r="P833">
        <v>72000</v>
      </c>
      <c r="Q833" t="s">
        <v>132</v>
      </c>
      <c r="R833" t="str">
        <f>IF(mtn_tbl[[#This Row],[Age]]&lt;=25,"18-25",IF(mtn_tbl[[#This Row],[Age]]&lt;=35,"26-35",IF(mtn_tbl[[#This Row],[Age]]&lt;=45,"36-45",IF(mtn_tbl[[#This Row],[Age]]&lt;=55,"46-55","56+"))))</f>
        <v>36-45</v>
      </c>
      <c r="S833">
        <v>145.33000000000001</v>
      </c>
      <c r="T8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3" t="s">
        <v>31</v>
      </c>
      <c r="V833" t="s">
        <v>275</v>
      </c>
    </row>
    <row r="834" spans="1:22">
      <c r="A834" t="s">
        <v>1205</v>
      </c>
      <c r="B834" t="s">
        <v>1206</v>
      </c>
      <c r="C834" s="1" t="s">
        <v>1088</v>
      </c>
      <c r="D834" t="str">
        <f>IF((LEFT(mtn_tbl[[#This Row],[Date of Purchase]],1)="1"),"January",IF((LEFT(mtn_tbl[[#This Row],[Date of Purchase]],1)="2"),"February","March"))</f>
        <v>March</v>
      </c>
      <c r="E834">
        <v>36</v>
      </c>
      <c r="F834" t="s">
        <v>155</v>
      </c>
      <c r="G834" t="s">
        <v>44</v>
      </c>
      <c r="H834" t="s">
        <v>25</v>
      </c>
      <c r="I834">
        <v>3</v>
      </c>
      <c r="J834" t="s">
        <v>36</v>
      </c>
      <c r="K834">
        <v>42</v>
      </c>
      <c r="L834" t="s">
        <v>119</v>
      </c>
      <c r="M834" t="s">
        <v>120</v>
      </c>
      <c r="N834" t="s">
        <v>121</v>
      </c>
      <c r="O834">
        <v>4</v>
      </c>
      <c r="P834">
        <v>58000</v>
      </c>
      <c r="Q834" t="s">
        <v>137</v>
      </c>
      <c r="R834" t="str">
        <f>IF(mtn_tbl[[#This Row],[Age]]&lt;=25,"18-25",IF(mtn_tbl[[#This Row],[Age]]&lt;=35,"26-35",IF(mtn_tbl[[#This Row],[Age]]&lt;=45,"36-45",IF(mtn_tbl[[#This Row],[Age]]&lt;=55,"46-55","56+"))))</f>
        <v>36-45</v>
      </c>
      <c r="S834">
        <v>131.27000000000001</v>
      </c>
      <c r="T83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4" t="s">
        <v>31</v>
      </c>
      <c r="V834" t="s">
        <v>275</v>
      </c>
    </row>
    <row r="835" spans="1:22">
      <c r="A835" t="s">
        <v>1205</v>
      </c>
      <c r="B835" t="s">
        <v>1206</v>
      </c>
      <c r="C835" s="1" t="s">
        <v>1088</v>
      </c>
      <c r="D835" t="str">
        <f>IF((LEFT(mtn_tbl[[#This Row],[Date of Purchase]],1)="1"),"January",IF((LEFT(mtn_tbl[[#This Row],[Date of Purchase]],1)="2"),"February","March"))</f>
        <v>March</v>
      </c>
      <c r="E835">
        <v>36</v>
      </c>
      <c r="F835" t="s">
        <v>155</v>
      </c>
      <c r="G835" t="s">
        <v>62</v>
      </c>
      <c r="H835" t="s">
        <v>25</v>
      </c>
      <c r="I835">
        <v>3</v>
      </c>
      <c r="J835" t="s">
        <v>36</v>
      </c>
      <c r="K835">
        <v>42</v>
      </c>
      <c r="L835" t="s">
        <v>72</v>
      </c>
      <c r="M835" t="s">
        <v>73</v>
      </c>
      <c r="N835" t="s">
        <v>74</v>
      </c>
      <c r="O835">
        <v>3</v>
      </c>
      <c r="P835">
        <v>2700</v>
      </c>
      <c r="Q835" t="s">
        <v>997</v>
      </c>
      <c r="R835" t="str">
        <f>IF(mtn_tbl[[#This Row],[Age]]&lt;=25,"18-25",IF(mtn_tbl[[#This Row],[Age]]&lt;=35,"26-35",IF(mtn_tbl[[#This Row],[Age]]&lt;=45,"36-45",IF(mtn_tbl[[#This Row],[Age]]&lt;=55,"46-55","56+"))))</f>
        <v>36-45</v>
      </c>
      <c r="S835">
        <v>43.08</v>
      </c>
      <c r="T8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35" t="s">
        <v>31</v>
      </c>
      <c r="V835" t="s">
        <v>275</v>
      </c>
    </row>
    <row r="836" spans="1:22">
      <c r="A836" t="s">
        <v>1207</v>
      </c>
      <c r="B836" t="s">
        <v>604</v>
      </c>
      <c r="C836" s="1" t="s">
        <v>1088</v>
      </c>
      <c r="D836" t="str">
        <f>IF((LEFT(mtn_tbl[[#This Row],[Date of Purchase]],1)="1"),"January",IF((LEFT(mtn_tbl[[#This Row],[Date of Purchase]],1)="2"),"February","March"))</f>
        <v>March</v>
      </c>
      <c r="E836">
        <v>23</v>
      </c>
      <c r="F836" t="s">
        <v>23</v>
      </c>
      <c r="G836" t="s">
        <v>84</v>
      </c>
      <c r="H836" t="s">
        <v>25</v>
      </c>
      <c r="I836">
        <v>3</v>
      </c>
      <c r="J836" t="s">
        <v>36</v>
      </c>
      <c r="K836">
        <v>16</v>
      </c>
      <c r="L836" t="s">
        <v>145</v>
      </c>
      <c r="M836" t="s">
        <v>146</v>
      </c>
      <c r="N836" t="s">
        <v>147</v>
      </c>
      <c r="O836">
        <v>3</v>
      </c>
      <c r="P836">
        <v>450000</v>
      </c>
      <c r="Q836" t="s">
        <v>136</v>
      </c>
      <c r="R836" t="str">
        <f>IF(mtn_tbl[[#This Row],[Age]]&lt;=25,"18-25",IF(mtn_tbl[[#This Row],[Age]]&lt;=35,"26-35",IF(mtn_tbl[[#This Row],[Age]]&lt;=45,"36-45",IF(mtn_tbl[[#This Row],[Age]]&lt;=55,"46-55","56+"))))</f>
        <v>18-25</v>
      </c>
      <c r="S836">
        <v>54.76</v>
      </c>
      <c r="T83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36" t="s">
        <v>41</v>
      </c>
    </row>
    <row r="837" spans="1:22">
      <c r="A837" t="s">
        <v>1207</v>
      </c>
      <c r="B837" t="s">
        <v>604</v>
      </c>
      <c r="C837" s="1" t="s">
        <v>1088</v>
      </c>
      <c r="D837" t="str">
        <f>IF((LEFT(mtn_tbl[[#This Row],[Date of Purchase]],1)="1"),"January",IF((LEFT(mtn_tbl[[#This Row],[Date of Purchase]],1)="2"),"February","March"))</f>
        <v>March</v>
      </c>
      <c r="E837">
        <v>23</v>
      </c>
      <c r="F837" t="s">
        <v>23</v>
      </c>
      <c r="G837" t="s">
        <v>24</v>
      </c>
      <c r="H837" t="s">
        <v>25</v>
      </c>
      <c r="I837">
        <v>3</v>
      </c>
      <c r="J837" t="s">
        <v>36</v>
      </c>
      <c r="K837">
        <v>16</v>
      </c>
      <c r="L837" t="s">
        <v>58</v>
      </c>
      <c r="M837" t="s">
        <v>59</v>
      </c>
      <c r="N837" t="s">
        <v>60</v>
      </c>
      <c r="O837">
        <v>19</v>
      </c>
      <c r="P837">
        <v>85500</v>
      </c>
      <c r="Q837" t="s">
        <v>218</v>
      </c>
      <c r="R837" t="str">
        <f>IF(mtn_tbl[[#This Row],[Age]]&lt;=25,"18-25",IF(mtn_tbl[[#This Row],[Age]]&lt;=35,"26-35",IF(mtn_tbl[[#This Row],[Age]]&lt;=45,"36-45",IF(mtn_tbl[[#This Row],[Age]]&lt;=55,"46-55","56+"))))</f>
        <v>18-25</v>
      </c>
      <c r="S837">
        <v>27.65</v>
      </c>
      <c r="T8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37" t="s">
        <v>41</v>
      </c>
    </row>
    <row r="838" spans="1:22">
      <c r="A838" t="s">
        <v>1208</v>
      </c>
      <c r="B838" t="s">
        <v>1209</v>
      </c>
      <c r="C838" s="1" t="s">
        <v>1088</v>
      </c>
      <c r="D838" t="str">
        <f>IF((LEFT(mtn_tbl[[#This Row],[Date of Purchase]],1)="1"),"January",IF((LEFT(mtn_tbl[[#This Row],[Date of Purchase]],1)="2"),"February","March"))</f>
        <v>March</v>
      </c>
      <c r="E838">
        <v>34</v>
      </c>
      <c r="F838" t="s">
        <v>340</v>
      </c>
      <c r="G838" t="s">
        <v>44</v>
      </c>
      <c r="H838" t="s">
        <v>57</v>
      </c>
      <c r="I838">
        <v>2</v>
      </c>
      <c r="J838" t="s">
        <v>26</v>
      </c>
      <c r="K838">
        <v>35</v>
      </c>
      <c r="L838" t="s">
        <v>80</v>
      </c>
      <c r="M838" t="s">
        <v>81</v>
      </c>
      <c r="N838" t="s">
        <v>82</v>
      </c>
      <c r="O838">
        <v>1</v>
      </c>
      <c r="P838">
        <v>20000</v>
      </c>
      <c r="Q838" t="s">
        <v>485</v>
      </c>
      <c r="R838" t="str">
        <f>IF(mtn_tbl[[#This Row],[Age]]&lt;=25,"18-25",IF(mtn_tbl[[#This Row],[Age]]&lt;=35,"26-35",IF(mtn_tbl[[#This Row],[Age]]&lt;=45,"36-45",IF(mtn_tbl[[#This Row],[Age]]&lt;=55,"46-55","56+"))))</f>
        <v>26-35</v>
      </c>
      <c r="S838">
        <v>120.53</v>
      </c>
      <c r="T83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8" t="s">
        <v>41</v>
      </c>
    </row>
    <row r="839" spans="1:22">
      <c r="A839" t="s">
        <v>1210</v>
      </c>
      <c r="B839" t="s">
        <v>1211</v>
      </c>
      <c r="C839" s="1" t="s">
        <v>1088</v>
      </c>
      <c r="D839" t="str">
        <f>IF((LEFT(mtn_tbl[[#This Row],[Date of Purchase]],1)="1"),"January",IF((LEFT(mtn_tbl[[#This Row],[Date of Purchase]],1)="2"),"February","March"))</f>
        <v>March</v>
      </c>
      <c r="E839">
        <v>30</v>
      </c>
      <c r="F839" t="s">
        <v>225</v>
      </c>
      <c r="G839" t="s">
        <v>84</v>
      </c>
      <c r="H839" t="s">
        <v>57</v>
      </c>
      <c r="I839">
        <v>4</v>
      </c>
      <c r="J839" t="s">
        <v>70</v>
      </c>
      <c r="K839">
        <v>5</v>
      </c>
      <c r="L839" t="s">
        <v>45</v>
      </c>
      <c r="M839" t="s">
        <v>46</v>
      </c>
      <c r="N839" t="s">
        <v>47</v>
      </c>
      <c r="O839">
        <v>14</v>
      </c>
      <c r="P839">
        <v>420000</v>
      </c>
      <c r="Q839" t="s">
        <v>360</v>
      </c>
      <c r="R839" t="str">
        <f>IF(mtn_tbl[[#This Row],[Age]]&lt;=25,"18-25",IF(mtn_tbl[[#This Row],[Age]]&lt;=35,"26-35",IF(mtn_tbl[[#This Row],[Age]]&lt;=45,"36-45",IF(mtn_tbl[[#This Row],[Age]]&lt;=55,"46-55","56+"))))</f>
        <v>26-35</v>
      </c>
      <c r="S839">
        <v>195.18</v>
      </c>
      <c r="T8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39" t="s">
        <v>41</v>
      </c>
    </row>
    <row r="840" spans="1:22">
      <c r="A840" t="s">
        <v>1210</v>
      </c>
      <c r="B840" t="s">
        <v>1211</v>
      </c>
      <c r="C840" s="1" t="s">
        <v>1088</v>
      </c>
      <c r="D840" t="str">
        <f>IF((LEFT(mtn_tbl[[#This Row],[Date of Purchase]],1)="1"),"January",IF((LEFT(mtn_tbl[[#This Row],[Date of Purchase]],1)="2"),"February","March"))</f>
        <v>March</v>
      </c>
      <c r="E840">
        <v>30</v>
      </c>
      <c r="F840" t="s">
        <v>225</v>
      </c>
      <c r="G840" t="s">
        <v>24</v>
      </c>
      <c r="H840" t="s">
        <v>57</v>
      </c>
      <c r="I840">
        <v>4</v>
      </c>
      <c r="J840" t="s">
        <v>70</v>
      </c>
      <c r="K840">
        <v>5</v>
      </c>
      <c r="L840" t="s">
        <v>27</v>
      </c>
      <c r="M840" t="s">
        <v>28</v>
      </c>
      <c r="N840" t="s">
        <v>29</v>
      </c>
      <c r="O840">
        <v>6</v>
      </c>
      <c r="P840">
        <v>210000</v>
      </c>
      <c r="Q840" t="s">
        <v>698</v>
      </c>
      <c r="R840" t="str">
        <f>IF(mtn_tbl[[#This Row],[Age]]&lt;=25,"18-25",IF(mtn_tbl[[#This Row],[Age]]&lt;=35,"26-35",IF(mtn_tbl[[#This Row],[Age]]&lt;=45,"36-45",IF(mtn_tbl[[#This Row],[Age]]&lt;=55,"46-55","56+"))))</f>
        <v>26-35</v>
      </c>
      <c r="S840">
        <v>130.01</v>
      </c>
      <c r="T8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0" t="s">
        <v>41</v>
      </c>
    </row>
    <row r="841" spans="1:22">
      <c r="A841" t="s">
        <v>1212</v>
      </c>
      <c r="B841" t="s">
        <v>1213</v>
      </c>
      <c r="C841" s="1" t="s">
        <v>1088</v>
      </c>
      <c r="D841" t="str">
        <f>IF((LEFT(mtn_tbl[[#This Row],[Date of Purchase]],1)="1"),"January",IF((LEFT(mtn_tbl[[#This Row],[Date of Purchase]],1)="2"),"February","March"))</f>
        <v>March</v>
      </c>
      <c r="E841">
        <v>44</v>
      </c>
      <c r="F841" t="s">
        <v>108</v>
      </c>
      <c r="G841" t="s">
        <v>62</v>
      </c>
      <c r="H841" t="s">
        <v>57</v>
      </c>
      <c r="I841">
        <v>2</v>
      </c>
      <c r="J841" t="s">
        <v>26</v>
      </c>
      <c r="K841">
        <v>20</v>
      </c>
      <c r="L841" t="s">
        <v>208</v>
      </c>
      <c r="M841" t="s">
        <v>209</v>
      </c>
      <c r="N841" t="s">
        <v>210</v>
      </c>
      <c r="O841">
        <v>20</v>
      </c>
      <c r="P841">
        <v>12000</v>
      </c>
      <c r="Q841" t="s">
        <v>227</v>
      </c>
      <c r="R841" t="str">
        <f>IF(mtn_tbl[[#This Row],[Age]]&lt;=25,"18-25",IF(mtn_tbl[[#This Row],[Age]]&lt;=35,"26-35",IF(mtn_tbl[[#This Row],[Age]]&lt;=45,"36-45",IF(mtn_tbl[[#This Row],[Age]]&lt;=55,"46-55","56+"))))</f>
        <v>36-45</v>
      </c>
      <c r="S841">
        <v>120.68</v>
      </c>
      <c r="T84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1" t="s">
        <v>31</v>
      </c>
      <c r="V841" t="s">
        <v>79</v>
      </c>
    </row>
    <row r="842" spans="1:22">
      <c r="A842" t="s">
        <v>1212</v>
      </c>
      <c r="B842" t="s">
        <v>1213</v>
      </c>
      <c r="C842" s="1" t="s">
        <v>1088</v>
      </c>
      <c r="D842" t="str">
        <f>IF((LEFT(mtn_tbl[[#This Row],[Date of Purchase]],1)="1"),"January",IF((LEFT(mtn_tbl[[#This Row],[Date of Purchase]],1)="2"),"February","March"))</f>
        <v>March</v>
      </c>
      <c r="E842">
        <v>44</v>
      </c>
      <c r="F842" t="s">
        <v>108</v>
      </c>
      <c r="G842" t="s">
        <v>84</v>
      </c>
      <c r="H842" t="s">
        <v>57</v>
      </c>
      <c r="I842">
        <v>2</v>
      </c>
      <c r="J842" t="s">
        <v>26</v>
      </c>
      <c r="K842">
        <v>20</v>
      </c>
      <c r="L842" t="s">
        <v>119</v>
      </c>
      <c r="M842" t="s">
        <v>120</v>
      </c>
      <c r="N842" t="s">
        <v>121</v>
      </c>
      <c r="O842">
        <v>4</v>
      </c>
      <c r="P842">
        <v>58000</v>
      </c>
      <c r="Q842" t="s">
        <v>137</v>
      </c>
      <c r="R842" t="str">
        <f>IF(mtn_tbl[[#This Row],[Age]]&lt;=25,"18-25",IF(mtn_tbl[[#This Row],[Age]]&lt;=35,"26-35",IF(mtn_tbl[[#This Row],[Age]]&lt;=45,"36-45",IF(mtn_tbl[[#This Row],[Age]]&lt;=55,"46-55","56+"))))</f>
        <v>36-45</v>
      </c>
      <c r="S842">
        <v>128.11000000000001</v>
      </c>
      <c r="T8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2" t="s">
        <v>31</v>
      </c>
      <c r="V842" t="s">
        <v>79</v>
      </c>
    </row>
    <row r="843" spans="1:22">
      <c r="A843" t="s">
        <v>1212</v>
      </c>
      <c r="B843" t="s">
        <v>1213</v>
      </c>
      <c r="C843" s="1" t="s">
        <v>1088</v>
      </c>
      <c r="D843" t="str">
        <f>IF((LEFT(mtn_tbl[[#This Row],[Date of Purchase]],1)="1"),"January",IF((LEFT(mtn_tbl[[#This Row],[Date of Purchase]],1)="2"),"February","March"))</f>
        <v>March</v>
      </c>
      <c r="E843">
        <v>44</v>
      </c>
      <c r="F843" t="s">
        <v>108</v>
      </c>
      <c r="G843" t="s">
        <v>44</v>
      </c>
      <c r="H843" t="s">
        <v>57</v>
      </c>
      <c r="I843">
        <v>2</v>
      </c>
      <c r="J843" t="s">
        <v>26</v>
      </c>
      <c r="K843">
        <v>20</v>
      </c>
      <c r="L843" t="s">
        <v>119</v>
      </c>
      <c r="M843" t="s">
        <v>120</v>
      </c>
      <c r="N843" t="s">
        <v>121</v>
      </c>
      <c r="O843">
        <v>3</v>
      </c>
      <c r="P843">
        <v>43500</v>
      </c>
      <c r="Q843" t="s">
        <v>391</v>
      </c>
      <c r="R843" t="str">
        <f>IF(mtn_tbl[[#This Row],[Age]]&lt;=25,"18-25",IF(mtn_tbl[[#This Row],[Age]]&lt;=35,"26-35",IF(mtn_tbl[[#This Row],[Age]]&lt;=45,"36-45",IF(mtn_tbl[[#This Row],[Age]]&lt;=55,"46-55","56+"))))</f>
        <v>36-45</v>
      </c>
      <c r="S843">
        <v>28.56</v>
      </c>
      <c r="T84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43" t="s">
        <v>31</v>
      </c>
      <c r="V843" t="s">
        <v>79</v>
      </c>
    </row>
    <row r="844" spans="1:22">
      <c r="A844" t="s">
        <v>1214</v>
      </c>
      <c r="B844" t="s">
        <v>1215</v>
      </c>
      <c r="C844" s="1" t="s">
        <v>1088</v>
      </c>
      <c r="D844" t="str">
        <f>IF((LEFT(mtn_tbl[[#This Row],[Date of Purchase]],1)="1"),"January",IF((LEFT(mtn_tbl[[#This Row],[Date of Purchase]],1)="2"),"February","March"))</f>
        <v>March</v>
      </c>
      <c r="E844">
        <v>29</v>
      </c>
      <c r="F844" t="s">
        <v>446</v>
      </c>
      <c r="G844" t="s">
        <v>62</v>
      </c>
      <c r="H844" t="s">
        <v>57</v>
      </c>
      <c r="I844">
        <v>4</v>
      </c>
      <c r="J844" t="s">
        <v>70</v>
      </c>
      <c r="K844">
        <v>56</v>
      </c>
      <c r="L844" t="s">
        <v>208</v>
      </c>
      <c r="M844" t="s">
        <v>209</v>
      </c>
      <c r="N844" t="s">
        <v>210</v>
      </c>
      <c r="O844">
        <v>5</v>
      </c>
      <c r="P844">
        <v>3000</v>
      </c>
      <c r="Q844" t="s">
        <v>293</v>
      </c>
      <c r="R844" t="str">
        <f>IF(mtn_tbl[[#This Row],[Age]]&lt;=25,"18-25",IF(mtn_tbl[[#This Row],[Age]]&lt;=35,"26-35",IF(mtn_tbl[[#This Row],[Age]]&lt;=45,"36-45",IF(mtn_tbl[[#This Row],[Age]]&lt;=55,"46-55","56+"))))</f>
        <v>26-35</v>
      </c>
      <c r="S844">
        <v>55.45</v>
      </c>
      <c r="T8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44" t="s">
        <v>31</v>
      </c>
      <c r="V844" t="s">
        <v>275</v>
      </c>
    </row>
    <row r="845" spans="1:22">
      <c r="A845" t="s">
        <v>1214</v>
      </c>
      <c r="B845" t="s">
        <v>1215</v>
      </c>
      <c r="C845" s="1" t="s">
        <v>1088</v>
      </c>
      <c r="D845" t="str">
        <f>IF((LEFT(mtn_tbl[[#This Row],[Date of Purchase]],1)="1"),"January",IF((LEFT(mtn_tbl[[#This Row],[Date of Purchase]],1)="2"),"February","March"))</f>
        <v>March</v>
      </c>
      <c r="E845">
        <v>29</v>
      </c>
      <c r="F845" t="s">
        <v>446</v>
      </c>
      <c r="G845" t="s">
        <v>44</v>
      </c>
      <c r="H845" t="s">
        <v>57</v>
      </c>
      <c r="I845">
        <v>4</v>
      </c>
      <c r="J845" t="s">
        <v>70</v>
      </c>
      <c r="K845">
        <v>56</v>
      </c>
      <c r="L845" t="s">
        <v>165</v>
      </c>
      <c r="M845" t="s">
        <v>166</v>
      </c>
      <c r="N845" t="s">
        <v>167</v>
      </c>
      <c r="O845">
        <v>13</v>
      </c>
      <c r="P845">
        <v>312000</v>
      </c>
      <c r="Q845" t="s">
        <v>328</v>
      </c>
      <c r="R845" t="str">
        <f>IF(mtn_tbl[[#This Row],[Age]]&lt;=25,"18-25",IF(mtn_tbl[[#This Row],[Age]]&lt;=35,"26-35",IF(mtn_tbl[[#This Row],[Age]]&lt;=45,"36-45",IF(mtn_tbl[[#This Row],[Age]]&lt;=55,"46-55","56+"))))</f>
        <v>26-35</v>
      </c>
      <c r="S845">
        <v>121.93</v>
      </c>
      <c r="T8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5" t="s">
        <v>31</v>
      </c>
      <c r="V845" t="s">
        <v>275</v>
      </c>
    </row>
    <row r="846" spans="1:22">
      <c r="A846" t="s">
        <v>1216</v>
      </c>
      <c r="B846" t="s">
        <v>1217</v>
      </c>
      <c r="C846" s="1" t="s">
        <v>1088</v>
      </c>
      <c r="D846" t="str">
        <f>IF((LEFT(mtn_tbl[[#This Row],[Date of Purchase]],1)="1"),"January",IF((LEFT(mtn_tbl[[#This Row],[Date of Purchase]],1)="2"),"February","March"))</f>
        <v>March</v>
      </c>
      <c r="E846">
        <v>70</v>
      </c>
      <c r="F846" t="s">
        <v>376</v>
      </c>
      <c r="G846" t="s">
        <v>62</v>
      </c>
      <c r="H846" t="s">
        <v>57</v>
      </c>
      <c r="I846">
        <v>2</v>
      </c>
      <c r="J846" t="s">
        <v>26</v>
      </c>
      <c r="K846">
        <v>30</v>
      </c>
      <c r="L846" t="s">
        <v>72</v>
      </c>
      <c r="M846" t="s">
        <v>73</v>
      </c>
      <c r="N846" t="s">
        <v>74</v>
      </c>
      <c r="O846">
        <v>12</v>
      </c>
      <c r="P846">
        <v>10800</v>
      </c>
      <c r="Q846" t="s">
        <v>1001</v>
      </c>
      <c r="R846" t="str">
        <f>IF(mtn_tbl[[#This Row],[Age]]&lt;=25,"18-25",IF(mtn_tbl[[#This Row],[Age]]&lt;=35,"26-35",IF(mtn_tbl[[#This Row],[Age]]&lt;=45,"36-45",IF(mtn_tbl[[#This Row],[Age]]&lt;=55,"46-55","56+"))))</f>
        <v>56+</v>
      </c>
      <c r="S846">
        <v>102.55</v>
      </c>
      <c r="T8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6" t="s">
        <v>41</v>
      </c>
    </row>
    <row r="847" spans="1:22">
      <c r="A847" t="s">
        <v>1216</v>
      </c>
      <c r="B847" t="s">
        <v>1217</v>
      </c>
      <c r="C847" s="1" t="s">
        <v>1088</v>
      </c>
      <c r="D847" t="str">
        <f>IF((LEFT(mtn_tbl[[#This Row],[Date of Purchase]],1)="1"),"January",IF((LEFT(mtn_tbl[[#This Row],[Date of Purchase]],1)="2"),"February","March"))</f>
        <v>March</v>
      </c>
      <c r="E847">
        <v>70</v>
      </c>
      <c r="F847" t="s">
        <v>376</v>
      </c>
      <c r="G847" t="s">
        <v>84</v>
      </c>
      <c r="H847" t="s">
        <v>57</v>
      </c>
      <c r="I847">
        <v>2</v>
      </c>
      <c r="J847" t="s">
        <v>26</v>
      </c>
      <c r="K847">
        <v>30</v>
      </c>
      <c r="L847" t="s">
        <v>165</v>
      </c>
      <c r="M847" t="s">
        <v>166</v>
      </c>
      <c r="N847" t="s">
        <v>167</v>
      </c>
      <c r="O847">
        <v>4</v>
      </c>
      <c r="P847">
        <v>96000</v>
      </c>
      <c r="Q847" t="s">
        <v>524</v>
      </c>
      <c r="R847" t="str">
        <f>IF(mtn_tbl[[#This Row],[Age]]&lt;=25,"18-25",IF(mtn_tbl[[#This Row],[Age]]&lt;=35,"26-35",IF(mtn_tbl[[#This Row],[Age]]&lt;=45,"36-45",IF(mtn_tbl[[#This Row],[Age]]&lt;=55,"46-55","56+"))))</f>
        <v>56+</v>
      </c>
      <c r="S847">
        <v>60.05</v>
      </c>
      <c r="T84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47" t="s">
        <v>41</v>
      </c>
    </row>
    <row r="848" spans="1:22">
      <c r="A848" t="s">
        <v>1216</v>
      </c>
      <c r="B848" t="s">
        <v>1217</v>
      </c>
      <c r="C848" s="1" t="s">
        <v>1088</v>
      </c>
      <c r="D848" t="str">
        <f>IF((LEFT(mtn_tbl[[#This Row],[Date of Purchase]],1)="1"),"January",IF((LEFT(mtn_tbl[[#This Row],[Date of Purchase]],1)="2"),"February","March"))</f>
        <v>March</v>
      </c>
      <c r="E848">
        <v>70</v>
      </c>
      <c r="F848" t="s">
        <v>376</v>
      </c>
      <c r="G848" t="s">
        <v>44</v>
      </c>
      <c r="H848" t="s">
        <v>57</v>
      </c>
      <c r="I848">
        <v>2</v>
      </c>
      <c r="J848" t="s">
        <v>26</v>
      </c>
      <c r="K848">
        <v>30</v>
      </c>
      <c r="L848" t="s">
        <v>119</v>
      </c>
      <c r="M848" t="s">
        <v>120</v>
      </c>
      <c r="N848" t="s">
        <v>121</v>
      </c>
      <c r="O848">
        <v>9</v>
      </c>
      <c r="P848">
        <v>130500</v>
      </c>
      <c r="Q848" t="s">
        <v>247</v>
      </c>
      <c r="R848" t="str">
        <f>IF(mtn_tbl[[#This Row],[Age]]&lt;=25,"18-25",IF(mtn_tbl[[#This Row],[Age]]&lt;=35,"26-35",IF(mtn_tbl[[#This Row],[Age]]&lt;=45,"36-45",IF(mtn_tbl[[#This Row],[Age]]&lt;=55,"46-55","56+"))))</f>
        <v>56+</v>
      </c>
      <c r="S848">
        <v>13.24</v>
      </c>
      <c r="T84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48" t="s">
        <v>41</v>
      </c>
    </row>
    <row r="849" spans="1:22">
      <c r="A849" t="s">
        <v>1218</v>
      </c>
      <c r="B849" t="s">
        <v>1219</v>
      </c>
      <c r="C849" s="1" t="s">
        <v>1088</v>
      </c>
      <c r="D849" t="str">
        <f>IF((LEFT(mtn_tbl[[#This Row],[Date of Purchase]],1)="1"),"January",IF((LEFT(mtn_tbl[[#This Row],[Date of Purchase]],1)="2"),"February","March"))</f>
        <v>March</v>
      </c>
      <c r="E849">
        <v>32</v>
      </c>
      <c r="F849" t="s">
        <v>163</v>
      </c>
      <c r="G849" t="s">
        <v>84</v>
      </c>
      <c r="H849" t="s">
        <v>25</v>
      </c>
      <c r="I849">
        <v>1</v>
      </c>
      <c r="J849" t="s">
        <v>164</v>
      </c>
      <c r="K849">
        <v>44</v>
      </c>
      <c r="L849" t="s">
        <v>85</v>
      </c>
      <c r="M849" t="s">
        <v>86</v>
      </c>
      <c r="N849" t="s">
        <v>87</v>
      </c>
      <c r="O849">
        <v>10</v>
      </c>
      <c r="P849">
        <v>250000</v>
      </c>
      <c r="Q849" t="s">
        <v>1220</v>
      </c>
      <c r="R849" t="str">
        <f>IF(mtn_tbl[[#This Row],[Age]]&lt;=25,"18-25",IF(mtn_tbl[[#This Row],[Age]]&lt;=35,"26-35",IF(mtn_tbl[[#This Row],[Age]]&lt;=45,"36-45",IF(mtn_tbl[[#This Row],[Age]]&lt;=55,"46-55","56+"))))</f>
        <v>26-35</v>
      </c>
      <c r="S849">
        <v>52.48</v>
      </c>
      <c r="T84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49" t="s">
        <v>31</v>
      </c>
      <c r="V849" t="s">
        <v>244</v>
      </c>
    </row>
    <row r="850" spans="1:22">
      <c r="A850" t="s">
        <v>1218</v>
      </c>
      <c r="B850" t="s">
        <v>1219</v>
      </c>
      <c r="C850" s="1" t="s">
        <v>1088</v>
      </c>
      <c r="D850" t="str">
        <f>IF((LEFT(mtn_tbl[[#This Row],[Date of Purchase]],1)="1"),"January",IF((LEFT(mtn_tbl[[#This Row],[Date of Purchase]],1)="2"),"February","March"))</f>
        <v>March</v>
      </c>
      <c r="E850">
        <v>32</v>
      </c>
      <c r="F850" t="s">
        <v>163</v>
      </c>
      <c r="G850" t="s">
        <v>24</v>
      </c>
      <c r="H850" t="s">
        <v>25</v>
      </c>
      <c r="I850">
        <v>1</v>
      </c>
      <c r="J850" t="s">
        <v>164</v>
      </c>
      <c r="K850">
        <v>44</v>
      </c>
      <c r="L850" t="s">
        <v>27</v>
      </c>
      <c r="M850" t="s">
        <v>28</v>
      </c>
      <c r="N850" t="s">
        <v>29</v>
      </c>
      <c r="O850">
        <v>16</v>
      </c>
      <c r="P850">
        <v>560000</v>
      </c>
      <c r="Q850" t="s">
        <v>545</v>
      </c>
      <c r="R850" t="str">
        <f>IF(mtn_tbl[[#This Row],[Age]]&lt;=25,"18-25",IF(mtn_tbl[[#This Row],[Age]]&lt;=35,"26-35",IF(mtn_tbl[[#This Row],[Age]]&lt;=45,"36-45",IF(mtn_tbl[[#This Row],[Age]]&lt;=55,"46-55","56+"))))</f>
        <v>26-35</v>
      </c>
      <c r="S850">
        <v>170.32</v>
      </c>
      <c r="T85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0" t="s">
        <v>31</v>
      </c>
      <c r="V850" t="s">
        <v>244</v>
      </c>
    </row>
    <row r="851" spans="1:22">
      <c r="A851" t="s">
        <v>1218</v>
      </c>
      <c r="B851" t="s">
        <v>1219</v>
      </c>
      <c r="C851" s="1" t="s">
        <v>1088</v>
      </c>
      <c r="D851" t="str">
        <f>IF((LEFT(mtn_tbl[[#This Row],[Date of Purchase]],1)="1"),"January",IF((LEFT(mtn_tbl[[#This Row],[Date of Purchase]],1)="2"),"February","March"))</f>
        <v>March</v>
      </c>
      <c r="E851">
        <v>32</v>
      </c>
      <c r="F851" t="s">
        <v>163</v>
      </c>
      <c r="G851" t="s">
        <v>62</v>
      </c>
      <c r="H851" t="s">
        <v>25</v>
      </c>
      <c r="I851">
        <v>1</v>
      </c>
      <c r="J851" t="s">
        <v>164</v>
      </c>
      <c r="K851">
        <v>44</v>
      </c>
      <c r="L851" t="s">
        <v>72</v>
      </c>
      <c r="M851" t="s">
        <v>73</v>
      </c>
      <c r="N851" t="s">
        <v>74</v>
      </c>
      <c r="O851">
        <v>19</v>
      </c>
      <c r="P851">
        <v>17100</v>
      </c>
      <c r="Q851" t="s">
        <v>1120</v>
      </c>
      <c r="R851" t="str">
        <f>IF(mtn_tbl[[#This Row],[Age]]&lt;=25,"18-25",IF(mtn_tbl[[#This Row],[Age]]&lt;=35,"26-35",IF(mtn_tbl[[#This Row],[Age]]&lt;=45,"36-45",IF(mtn_tbl[[#This Row],[Age]]&lt;=55,"46-55","56+"))))</f>
        <v>26-35</v>
      </c>
      <c r="S851">
        <v>173.35</v>
      </c>
      <c r="T8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1" t="s">
        <v>31</v>
      </c>
      <c r="V851" t="s">
        <v>244</v>
      </c>
    </row>
    <row r="852" spans="1:22">
      <c r="A852" t="s">
        <v>1221</v>
      </c>
      <c r="B852" t="s">
        <v>665</v>
      </c>
      <c r="C852" s="1" t="s">
        <v>1088</v>
      </c>
      <c r="D852" t="str">
        <f>IF((LEFT(mtn_tbl[[#This Row],[Date of Purchase]],1)="1"),"January",IF((LEFT(mtn_tbl[[#This Row],[Date of Purchase]],1)="2"),"February","March"))</f>
        <v>March</v>
      </c>
      <c r="E852">
        <v>18</v>
      </c>
      <c r="F852" t="s">
        <v>354</v>
      </c>
      <c r="G852" t="s">
        <v>62</v>
      </c>
      <c r="H852" t="s">
        <v>25</v>
      </c>
      <c r="I852">
        <v>3</v>
      </c>
      <c r="J852" t="s">
        <v>36</v>
      </c>
      <c r="K852">
        <v>15</v>
      </c>
      <c r="L852" t="s">
        <v>72</v>
      </c>
      <c r="M852" t="s">
        <v>73</v>
      </c>
      <c r="N852" t="s">
        <v>74</v>
      </c>
      <c r="O852">
        <v>10</v>
      </c>
      <c r="P852">
        <v>9000</v>
      </c>
      <c r="Q852" t="s">
        <v>357</v>
      </c>
      <c r="R852" t="str">
        <f>IF(mtn_tbl[[#This Row],[Age]]&lt;=25,"18-25",IF(mtn_tbl[[#This Row],[Age]]&lt;=35,"26-35",IF(mtn_tbl[[#This Row],[Age]]&lt;=45,"36-45",IF(mtn_tbl[[#This Row],[Age]]&lt;=55,"46-55","56+"))))</f>
        <v>18-25</v>
      </c>
      <c r="S852">
        <v>59.99</v>
      </c>
      <c r="T8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52" t="s">
        <v>31</v>
      </c>
      <c r="V852" t="s">
        <v>101</v>
      </c>
    </row>
    <row r="853" spans="1:22">
      <c r="A853" t="s">
        <v>1222</v>
      </c>
      <c r="B853" t="s">
        <v>1223</v>
      </c>
      <c r="C853" s="1" t="s">
        <v>1088</v>
      </c>
      <c r="D853" t="str">
        <f>IF((LEFT(mtn_tbl[[#This Row],[Date of Purchase]],1)="1"),"January",IF((LEFT(mtn_tbl[[#This Row],[Date of Purchase]],1)="2"),"February","March"))</f>
        <v>March</v>
      </c>
      <c r="E853">
        <v>18</v>
      </c>
      <c r="F853" t="s">
        <v>261</v>
      </c>
      <c r="G853" t="s">
        <v>62</v>
      </c>
      <c r="H853" t="s">
        <v>25</v>
      </c>
      <c r="I853">
        <v>1</v>
      </c>
      <c r="J853" t="s">
        <v>164</v>
      </c>
      <c r="K853">
        <v>8</v>
      </c>
      <c r="L853" t="s">
        <v>72</v>
      </c>
      <c r="M853" t="s">
        <v>73</v>
      </c>
      <c r="N853" t="s">
        <v>74</v>
      </c>
      <c r="O853">
        <v>1</v>
      </c>
      <c r="P853">
        <v>900</v>
      </c>
      <c r="Q853" t="s">
        <v>1224</v>
      </c>
      <c r="R853" t="str">
        <f>IF(mtn_tbl[[#This Row],[Age]]&lt;=25,"18-25",IF(mtn_tbl[[#This Row],[Age]]&lt;=35,"26-35",IF(mtn_tbl[[#This Row],[Age]]&lt;=45,"36-45",IF(mtn_tbl[[#This Row],[Age]]&lt;=55,"46-55","56+"))))</f>
        <v>18-25</v>
      </c>
      <c r="S853">
        <v>132.56</v>
      </c>
      <c r="T85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3" t="s">
        <v>41</v>
      </c>
    </row>
    <row r="854" spans="1:22">
      <c r="A854" t="s">
        <v>1225</v>
      </c>
      <c r="B854" t="s">
        <v>1226</v>
      </c>
      <c r="C854" s="1" t="s">
        <v>1088</v>
      </c>
      <c r="D854" t="str">
        <f>IF((LEFT(mtn_tbl[[#This Row],[Date of Purchase]],1)="1"),"January",IF((LEFT(mtn_tbl[[#This Row],[Date of Purchase]],1)="2"),"February","March"))</f>
        <v>March</v>
      </c>
      <c r="E854">
        <v>69</v>
      </c>
      <c r="F854" t="s">
        <v>234</v>
      </c>
      <c r="G854" t="s">
        <v>62</v>
      </c>
      <c r="H854" t="s">
        <v>57</v>
      </c>
      <c r="I854">
        <v>3</v>
      </c>
      <c r="J854" t="s">
        <v>36</v>
      </c>
      <c r="K854">
        <v>26</v>
      </c>
      <c r="L854" t="s">
        <v>27</v>
      </c>
      <c r="M854" t="s">
        <v>28</v>
      </c>
      <c r="N854" t="s">
        <v>29</v>
      </c>
      <c r="O854">
        <v>17</v>
      </c>
      <c r="P854">
        <v>595000</v>
      </c>
      <c r="Q854" t="s">
        <v>381</v>
      </c>
      <c r="R854" t="str">
        <f>IF(mtn_tbl[[#This Row],[Age]]&lt;=25,"18-25",IF(mtn_tbl[[#This Row],[Age]]&lt;=35,"26-35",IF(mtn_tbl[[#This Row],[Age]]&lt;=45,"36-45",IF(mtn_tbl[[#This Row],[Age]]&lt;=55,"46-55","56+"))))</f>
        <v>56+</v>
      </c>
      <c r="S854">
        <v>120.7</v>
      </c>
      <c r="T8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4" t="s">
        <v>41</v>
      </c>
    </row>
    <row r="855" spans="1:22">
      <c r="A855" t="s">
        <v>1227</v>
      </c>
      <c r="B855" t="s">
        <v>1228</v>
      </c>
      <c r="C855" s="1" t="s">
        <v>1088</v>
      </c>
      <c r="D855" t="str">
        <f>IF((LEFT(mtn_tbl[[#This Row],[Date of Purchase]],1)="1"),"January",IF((LEFT(mtn_tbl[[#This Row],[Date of Purchase]],1)="2"),"February","March"))</f>
        <v>March</v>
      </c>
      <c r="E855">
        <v>56</v>
      </c>
      <c r="F855" t="s">
        <v>204</v>
      </c>
      <c r="G855" t="s">
        <v>24</v>
      </c>
      <c r="H855" t="s">
        <v>25</v>
      </c>
      <c r="I855">
        <v>3</v>
      </c>
      <c r="J855" t="s">
        <v>36</v>
      </c>
      <c r="K855">
        <v>14</v>
      </c>
      <c r="L855" t="s">
        <v>37</v>
      </c>
      <c r="M855" t="s">
        <v>38</v>
      </c>
      <c r="N855" t="s">
        <v>39</v>
      </c>
      <c r="O855">
        <v>12</v>
      </c>
      <c r="P855">
        <v>108000</v>
      </c>
      <c r="Q855" t="s">
        <v>433</v>
      </c>
      <c r="R855" t="str">
        <f>IF(mtn_tbl[[#This Row],[Age]]&lt;=25,"18-25",IF(mtn_tbl[[#This Row],[Age]]&lt;=35,"26-35",IF(mtn_tbl[[#This Row],[Age]]&lt;=45,"36-45",IF(mtn_tbl[[#This Row],[Age]]&lt;=55,"46-55","56+"))))</f>
        <v>56+</v>
      </c>
      <c r="S855">
        <v>142.22</v>
      </c>
      <c r="T8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5" t="s">
        <v>41</v>
      </c>
    </row>
    <row r="856" spans="1:22">
      <c r="A856" t="s">
        <v>1229</v>
      </c>
      <c r="B856" t="s">
        <v>1230</v>
      </c>
      <c r="C856" s="1" t="s">
        <v>1088</v>
      </c>
      <c r="D856" t="str">
        <f>IF((LEFT(mtn_tbl[[#This Row],[Date of Purchase]],1)="1"),"January",IF((LEFT(mtn_tbl[[#This Row],[Date of Purchase]],1)="2"),"February","March"))</f>
        <v>March</v>
      </c>
      <c r="E856">
        <v>50</v>
      </c>
      <c r="F856" t="s">
        <v>268</v>
      </c>
      <c r="G856" t="s">
        <v>84</v>
      </c>
      <c r="H856" t="s">
        <v>57</v>
      </c>
      <c r="I856">
        <v>2</v>
      </c>
      <c r="J856" t="s">
        <v>26</v>
      </c>
      <c r="K856">
        <v>44</v>
      </c>
      <c r="L856" t="s">
        <v>85</v>
      </c>
      <c r="M856" t="s">
        <v>86</v>
      </c>
      <c r="N856" t="s">
        <v>87</v>
      </c>
      <c r="O856">
        <v>4</v>
      </c>
      <c r="P856">
        <v>100000</v>
      </c>
      <c r="Q856" t="s">
        <v>215</v>
      </c>
      <c r="R856" t="str">
        <f>IF(mtn_tbl[[#This Row],[Age]]&lt;=25,"18-25",IF(mtn_tbl[[#This Row],[Age]]&lt;=35,"26-35",IF(mtn_tbl[[#This Row],[Age]]&lt;=45,"36-45",IF(mtn_tbl[[#This Row],[Age]]&lt;=55,"46-55","56+"))))</f>
        <v>46-55</v>
      </c>
      <c r="S856">
        <v>162.9</v>
      </c>
      <c r="T8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6" t="s">
        <v>41</v>
      </c>
    </row>
    <row r="857" spans="1:22">
      <c r="A857" t="s">
        <v>1229</v>
      </c>
      <c r="B857" t="s">
        <v>1230</v>
      </c>
      <c r="C857" s="1" t="s">
        <v>1088</v>
      </c>
      <c r="D857" t="str">
        <f>IF((LEFT(mtn_tbl[[#This Row],[Date of Purchase]],1)="1"),"January",IF((LEFT(mtn_tbl[[#This Row],[Date of Purchase]],1)="2"),"February","March"))</f>
        <v>March</v>
      </c>
      <c r="E857">
        <v>50</v>
      </c>
      <c r="F857" t="s">
        <v>268</v>
      </c>
      <c r="G857" t="s">
        <v>44</v>
      </c>
      <c r="H857" t="s">
        <v>57</v>
      </c>
      <c r="I857">
        <v>2</v>
      </c>
      <c r="J857" t="s">
        <v>26</v>
      </c>
      <c r="K857">
        <v>44</v>
      </c>
      <c r="L857" t="s">
        <v>165</v>
      </c>
      <c r="M857" t="s">
        <v>166</v>
      </c>
      <c r="N857" t="s">
        <v>167</v>
      </c>
      <c r="O857">
        <v>18</v>
      </c>
      <c r="P857">
        <v>432000</v>
      </c>
      <c r="Q857" t="s">
        <v>311</v>
      </c>
      <c r="R857" t="str">
        <f>IF(mtn_tbl[[#This Row],[Age]]&lt;=25,"18-25",IF(mtn_tbl[[#This Row],[Age]]&lt;=35,"26-35",IF(mtn_tbl[[#This Row],[Age]]&lt;=45,"36-45",IF(mtn_tbl[[#This Row],[Age]]&lt;=55,"46-55","56+"))))</f>
        <v>46-55</v>
      </c>
      <c r="S857">
        <v>173.67</v>
      </c>
      <c r="T8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7" t="s">
        <v>41</v>
      </c>
    </row>
    <row r="858" spans="1:22">
      <c r="A858" t="s">
        <v>1229</v>
      </c>
      <c r="B858" t="s">
        <v>1230</v>
      </c>
      <c r="C858" s="1" t="s">
        <v>1088</v>
      </c>
      <c r="D858" t="str">
        <f>IF((LEFT(mtn_tbl[[#This Row],[Date of Purchase]],1)="1"),"January",IF((LEFT(mtn_tbl[[#This Row],[Date of Purchase]],1)="2"),"February","March"))</f>
        <v>March</v>
      </c>
      <c r="E858">
        <v>50</v>
      </c>
      <c r="F858" t="s">
        <v>268</v>
      </c>
      <c r="G858" t="s">
        <v>62</v>
      </c>
      <c r="H858" t="s">
        <v>57</v>
      </c>
      <c r="I858">
        <v>2</v>
      </c>
      <c r="J858" t="s">
        <v>26</v>
      </c>
      <c r="K858">
        <v>44</v>
      </c>
      <c r="L858" t="s">
        <v>92</v>
      </c>
      <c r="M858" t="s">
        <v>93</v>
      </c>
      <c r="N858" t="s">
        <v>94</v>
      </c>
      <c r="O858">
        <v>18</v>
      </c>
      <c r="P858">
        <v>6300</v>
      </c>
      <c r="Q858" t="s">
        <v>775</v>
      </c>
      <c r="R858" t="str">
        <f>IF(mtn_tbl[[#This Row],[Age]]&lt;=25,"18-25",IF(mtn_tbl[[#This Row],[Age]]&lt;=35,"26-35",IF(mtn_tbl[[#This Row],[Age]]&lt;=45,"36-45",IF(mtn_tbl[[#This Row],[Age]]&lt;=55,"46-55","56+"))))</f>
        <v>46-55</v>
      </c>
      <c r="S858">
        <v>148.61000000000001</v>
      </c>
      <c r="T8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8" t="s">
        <v>41</v>
      </c>
    </row>
    <row r="859" spans="1:22">
      <c r="A859" t="s">
        <v>1231</v>
      </c>
      <c r="B859" t="s">
        <v>813</v>
      </c>
      <c r="C859" s="1" t="s">
        <v>1088</v>
      </c>
      <c r="D859" t="str">
        <f>IF((LEFT(mtn_tbl[[#This Row],[Date of Purchase]],1)="1"),"January",IF((LEFT(mtn_tbl[[#This Row],[Date of Purchase]],1)="2"),"February","March"))</f>
        <v>March</v>
      </c>
      <c r="E859">
        <v>35</v>
      </c>
      <c r="F859" t="s">
        <v>250</v>
      </c>
      <c r="G859" t="s">
        <v>84</v>
      </c>
      <c r="H859" t="s">
        <v>25</v>
      </c>
      <c r="I859">
        <v>4</v>
      </c>
      <c r="J859" t="s">
        <v>70</v>
      </c>
      <c r="K859">
        <v>50</v>
      </c>
      <c r="L859" t="s">
        <v>119</v>
      </c>
      <c r="M859" t="s">
        <v>120</v>
      </c>
      <c r="N859" t="s">
        <v>121</v>
      </c>
      <c r="O859">
        <v>17</v>
      </c>
      <c r="P859">
        <v>246500</v>
      </c>
      <c r="Q859" t="s">
        <v>1066</v>
      </c>
      <c r="R859" t="str">
        <f>IF(mtn_tbl[[#This Row],[Age]]&lt;=25,"18-25",IF(mtn_tbl[[#This Row],[Age]]&lt;=35,"26-35",IF(mtn_tbl[[#This Row],[Age]]&lt;=45,"36-45",IF(mtn_tbl[[#This Row],[Age]]&lt;=55,"46-55","56+"))))</f>
        <v>26-35</v>
      </c>
      <c r="S859">
        <v>191.42</v>
      </c>
      <c r="T8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9" t="s">
        <v>41</v>
      </c>
    </row>
    <row r="860" spans="1:22">
      <c r="A860" t="s">
        <v>1231</v>
      </c>
      <c r="B860" t="s">
        <v>813</v>
      </c>
      <c r="C860" s="1" t="s">
        <v>1088</v>
      </c>
      <c r="D860" t="str">
        <f>IF((LEFT(mtn_tbl[[#This Row],[Date of Purchase]],1)="1"),"January",IF((LEFT(mtn_tbl[[#This Row],[Date of Purchase]],1)="2"),"February","March"))</f>
        <v>March</v>
      </c>
      <c r="E860">
        <v>35</v>
      </c>
      <c r="F860" t="s">
        <v>250</v>
      </c>
      <c r="G860" t="s">
        <v>44</v>
      </c>
      <c r="H860" t="s">
        <v>25</v>
      </c>
      <c r="I860">
        <v>4</v>
      </c>
      <c r="J860" t="s">
        <v>70</v>
      </c>
      <c r="K860">
        <v>50</v>
      </c>
      <c r="L860" t="s">
        <v>100</v>
      </c>
      <c r="M860" t="s">
        <v>38</v>
      </c>
      <c r="N860" t="s">
        <v>39</v>
      </c>
      <c r="O860">
        <v>6</v>
      </c>
      <c r="P860">
        <v>54000</v>
      </c>
      <c r="Q860" t="s">
        <v>616</v>
      </c>
      <c r="R860" t="str">
        <f>IF(mtn_tbl[[#This Row],[Age]]&lt;=25,"18-25",IF(mtn_tbl[[#This Row],[Age]]&lt;=35,"26-35",IF(mtn_tbl[[#This Row],[Age]]&lt;=45,"36-45",IF(mtn_tbl[[#This Row],[Age]]&lt;=55,"46-55","56+"))))</f>
        <v>26-35</v>
      </c>
      <c r="S860">
        <v>157.36000000000001</v>
      </c>
      <c r="T86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0" t="s">
        <v>41</v>
      </c>
    </row>
    <row r="861" spans="1:22">
      <c r="A861" t="s">
        <v>1231</v>
      </c>
      <c r="B861" t="s">
        <v>813</v>
      </c>
      <c r="C861" s="1" t="s">
        <v>1088</v>
      </c>
      <c r="D861" t="str">
        <f>IF((LEFT(mtn_tbl[[#This Row],[Date of Purchase]],1)="1"),"January",IF((LEFT(mtn_tbl[[#This Row],[Date of Purchase]],1)="2"),"February","March"))</f>
        <v>March</v>
      </c>
      <c r="E861">
        <v>35</v>
      </c>
      <c r="F861" t="s">
        <v>250</v>
      </c>
      <c r="G861" t="s">
        <v>24</v>
      </c>
      <c r="H861" t="s">
        <v>25</v>
      </c>
      <c r="I861">
        <v>4</v>
      </c>
      <c r="J861" t="s">
        <v>70</v>
      </c>
      <c r="K861">
        <v>50</v>
      </c>
      <c r="L861" t="s">
        <v>27</v>
      </c>
      <c r="M861" t="s">
        <v>28</v>
      </c>
      <c r="N861" t="s">
        <v>29</v>
      </c>
      <c r="O861">
        <v>13</v>
      </c>
      <c r="P861">
        <v>455000</v>
      </c>
      <c r="Q861" t="s">
        <v>1232</v>
      </c>
      <c r="R861" t="str">
        <f>IF(mtn_tbl[[#This Row],[Age]]&lt;=25,"18-25",IF(mtn_tbl[[#This Row],[Age]]&lt;=35,"26-35",IF(mtn_tbl[[#This Row],[Age]]&lt;=45,"36-45",IF(mtn_tbl[[#This Row],[Age]]&lt;=55,"46-55","56+"))))</f>
        <v>26-35</v>
      </c>
      <c r="S861">
        <v>108.84</v>
      </c>
      <c r="T8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61" t="s">
        <v>41</v>
      </c>
    </row>
    <row r="862" spans="1:22">
      <c r="A862" t="s">
        <v>1233</v>
      </c>
      <c r="B862" t="s">
        <v>1234</v>
      </c>
      <c r="C862" s="1" t="s">
        <v>1088</v>
      </c>
      <c r="D862" t="str">
        <f>IF((LEFT(mtn_tbl[[#This Row],[Date of Purchase]],1)="1"),"January",IF((LEFT(mtn_tbl[[#This Row],[Date of Purchase]],1)="2"),"February","March"))</f>
        <v>March</v>
      </c>
      <c r="E862">
        <v>60</v>
      </c>
      <c r="F862" t="s">
        <v>177</v>
      </c>
      <c r="G862" t="s">
        <v>62</v>
      </c>
      <c r="H862" t="s">
        <v>25</v>
      </c>
      <c r="I862">
        <v>3</v>
      </c>
      <c r="J862" t="s">
        <v>36</v>
      </c>
      <c r="K862">
        <v>43</v>
      </c>
      <c r="L862" t="s">
        <v>235</v>
      </c>
      <c r="M862" t="s">
        <v>236</v>
      </c>
      <c r="N862" t="s">
        <v>237</v>
      </c>
      <c r="O862">
        <v>1</v>
      </c>
      <c r="P862">
        <v>6500</v>
      </c>
      <c r="Q862" t="s">
        <v>159</v>
      </c>
      <c r="R862" t="str">
        <f>IF(mtn_tbl[[#This Row],[Age]]&lt;=25,"18-25",IF(mtn_tbl[[#This Row],[Age]]&lt;=35,"26-35",IF(mtn_tbl[[#This Row],[Age]]&lt;=45,"36-45",IF(mtn_tbl[[#This Row],[Age]]&lt;=55,"46-55","56+"))))</f>
        <v>56+</v>
      </c>
      <c r="S862">
        <v>164.83</v>
      </c>
      <c r="T86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2" t="s">
        <v>41</v>
      </c>
    </row>
    <row r="863" spans="1:22">
      <c r="A863" t="s">
        <v>1235</v>
      </c>
      <c r="B863" t="s">
        <v>1236</v>
      </c>
      <c r="C863" s="1" t="s">
        <v>1088</v>
      </c>
      <c r="D863" t="str">
        <f>IF((LEFT(mtn_tbl[[#This Row],[Date of Purchase]],1)="1"),"January",IF((LEFT(mtn_tbl[[#This Row],[Date of Purchase]],1)="2"),"February","March"))</f>
        <v>March</v>
      </c>
      <c r="E863">
        <v>25</v>
      </c>
      <c r="F863" t="s">
        <v>35</v>
      </c>
      <c r="G863" t="s">
        <v>84</v>
      </c>
      <c r="H863" t="s">
        <v>25</v>
      </c>
      <c r="I863">
        <v>5</v>
      </c>
      <c r="J863" t="s">
        <v>52</v>
      </c>
      <c r="K863">
        <v>51</v>
      </c>
      <c r="L863" t="s">
        <v>171</v>
      </c>
      <c r="M863" t="s">
        <v>172</v>
      </c>
      <c r="N863" t="s">
        <v>173</v>
      </c>
      <c r="O863">
        <v>13</v>
      </c>
      <c r="P863">
        <v>975000</v>
      </c>
      <c r="Q863" t="s">
        <v>885</v>
      </c>
      <c r="R863" t="str">
        <f>IF(mtn_tbl[[#This Row],[Age]]&lt;=25,"18-25",IF(mtn_tbl[[#This Row],[Age]]&lt;=35,"26-35",IF(mtn_tbl[[#This Row],[Age]]&lt;=45,"36-45",IF(mtn_tbl[[#This Row],[Age]]&lt;=55,"46-55","56+"))))</f>
        <v>18-25</v>
      </c>
      <c r="S863">
        <v>77.91</v>
      </c>
      <c r="T86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63" t="s">
        <v>31</v>
      </c>
      <c r="V863" t="s">
        <v>182</v>
      </c>
    </row>
    <row r="864" spans="1:22">
      <c r="A864" t="s">
        <v>1237</v>
      </c>
      <c r="B864" t="s">
        <v>1238</v>
      </c>
      <c r="C864" s="1" t="s">
        <v>1088</v>
      </c>
      <c r="D864" t="str">
        <f>IF((LEFT(mtn_tbl[[#This Row],[Date of Purchase]],1)="1"),"January",IF((LEFT(mtn_tbl[[#This Row],[Date of Purchase]],1)="2"),"February","March"))</f>
        <v>March</v>
      </c>
      <c r="E864">
        <v>26</v>
      </c>
      <c r="F864" t="s">
        <v>91</v>
      </c>
      <c r="G864" t="s">
        <v>24</v>
      </c>
      <c r="H864" t="s">
        <v>25</v>
      </c>
      <c r="I864">
        <v>2</v>
      </c>
      <c r="J864" t="s">
        <v>26</v>
      </c>
      <c r="K864">
        <v>48</v>
      </c>
      <c r="L864" t="s">
        <v>58</v>
      </c>
      <c r="M864" t="s">
        <v>59</v>
      </c>
      <c r="N864" t="s">
        <v>60</v>
      </c>
      <c r="O864">
        <v>9</v>
      </c>
      <c r="P864">
        <v>40500</v>
      </c>
      <c r="Q864" t="s">
        <v>114</v>
      </c>
      <c r="R864" t="str">
        <f>IF(mtn_tbl[[#This Row],[Age]]&lt;=25,"18-25",IF(mtn_tbl[[#This Row],[Age]]&lt;=35,"26-35",IF(mtn_tbl[[#This Row],[Age]]&lt;=45,"36-45",IF(mtn_tbl[[#This Row],[Age]]&lt;=55,"46-55","56+"))))</f>
        <v>26-35</v>
      </c>
      <c r="S864">
        <v>123.57</v>
      </c>
      <c r="T86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64" t="s">
        <v>41</v>
      </c>
    </row>
    <row r="865" spans="1:22">
      <c r="A865" t="s">
        <v>1237</v>
      </c>
      <c r="B865" t="s">
        <v>1238</v>
      </c>
      <c r="C865" s="1" t="s">
        <v>1088</v>
      </c>
      <c r="D865" t="str">
        <f>IF((LEFT(mtn_tbl[[#This Row],[Date of Purchase]],1)="1"),"January",IF((LEFT(mtn_tbl[[#This Row],[Date of Purchase]],1)="2"),"February","March"))</f>
        <v>March</v>
      </c>
      <c r="E865">
        <v>26</v>
      </c>
      <c r="F865" t="s">
        <v>91</v>
      </c>
      <c r="G865" t="s">
        <v>44</v>
      </c>
      <c r="H865" t="s">
        <v>25</v>
      </c>
      <c r="I865">
        <v>2</v>
      </c>
      <c r="J865" t="s">
        <v>26</v>
      </c>
      <c r="K865">
        <v>48</v>
      </c>
      <c r="L865" t="s">
        <v>80</v>
      </c>
      <c r="M865" t="s">
        <v>81</v>
      </c>
      <c r="N865" t="s">
        <v>82</v>
      </c>
      <c r="O865">
        <v>19</v>
      </c>
      <c r="P865">
        <v>380000</v>
      </c>
      <c r="Q865" t="s">
        <v>152</v>
      </c>
      <c r="R865" t="str">
        <f>IF(mtn_tbl[[#This Row],[Age]]&lt;=25,"18-25",IF(mtn_tbl[[#This Row],[Age]]&lt;=35,"26-35",IF(mtn_tbl[[#This Row],[Age]]&lt;=45,"36-45",IF(mtn_tbl[[#This Row],[Age]]&lt;=55,"46-55","56+"))))</f>
        <v>26-35</v>
      </c>
      <c r="S865">
        <v>23.37</v>
      </c>
      <c r="T86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65" t="s">
        <v>41</v>
      </c>
    </row>
    <row r="866" spans="1:22">
      <c r="A866" t="s">
        <v>1237</v>
      </c>
      <c r="B866" t="s">
        <v>1238</v>
      </c>
      <c r="C866" s="1" t="s">
        <v>1088</v>
      </c>
      <c r="D866" t="str">
        <f>IF((LEFT(mtn_tbl[[#This Row],[Date of Purchase]],1)="1"),"January",IF((LEFT(mtn_tbl[[#This Row],[Date of Purchase]],1)="2"),"February","March"))</f>
        <v>March</v>
      </c>
      <c r="E866">
        <v>26</v>
      </c>
      <c r="F866" t="s">
        <v>91</v>
      </c>
      <c r="G866" t="s">
        <v>84</v>
      </c>
      <c r="H866" t="s">
        <v>25</v>
      </c>
      <c r="I866">
        <v>2</v>
      </c>
      <c r="J866" t="s">
        <v>26</v>
      </c>
      <c r="K866">
        <v>48</v>
      </c>
      <c r="L866" t="s">
        <v>100</v>
      </c>
      <c r="M866" t="s">
        <v>38</v>
      </c>
      <c r="N866" t="s">
        <v>39</v>
      </c>
      <c r="O866">
        <v>18</v>
      </c>
      <c r="P866">
        <v>162000</v>
      </c>
      <c r="Q866" t="s">
        <v>690</v>
      </c>
      <c r="R866" t="str">
        <f>IF(mtn_tbl[[#This Row],[Age]]&lt;=25,"18-25",IF(mtn_tbl[[#This Row],[Age]]&lt;=35,"26-35",IF(mtn_tbl[[#This Row],[Age]]&lt;=45,"36-45",IF(mtn_tbl[[#This Row],[Age]]&lt;=55,"46-55","56+"))))</f>
        <v>26-35</v>
      </c>
      <c r="S866">
        <v>170.35</v>
      </c>
      <c r="T8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6" t="s">
        <v>41</v>
      </c>
    </row>
    <row r="867" spans="1:22">
      <c r="A867" t="s">
        <v>1239</v>
      </c>
      <c r="B867" t="s">
        <v>1240</v>
      </c>
      <c r="C867" s="1" t="s">
        <v>1088</v>
      </c>
      <c r="D867" t="str">
        <f>IF((LEFT(mtn_tbl[[#This Row],[Date of Purchase]],1)="1"),"January",IF((LEFT(mtn_tbl[[#This Row],[Date of Purchase]],1)="2"),"February","March"))</f>
        <v>March</v>
      </c>
      <c r="E867">
        <v>56</v>
      </c>
      <c r="F867" t="s">
        <v>99</v>
      </c>
      <c r="G867" t="s">
        <v>84</v>
      </c>
      <c r="H867" t="s">
        <v>57</v>
      </c>
      <c r="I867">
        <v>5</v>
      </c>
      <c r="J867" t="s">
        <v>52</v>
      </c>
      <c r="K867">
        <v>22</v>
      </c>
      <c r="L867" t="s">
        <v>45</v>
      </c>
      <c r="M867" t="s">
        <v>46</v>
      </c>
      <c r="N867" t="s">
        <v>47</v>
      </c>
      <c r="O867">
        <v>8</v>
      </c>
      <c r="P867">
        <v>240000</v>
      </c>
      <c r="Q867" t="s">
        <v>126</v>
      </c>
      <c r="R867" t="str">
        <f>IF(mtn_tbl[[#This Row],[Age]]&lt;=25,"18-25",IF(mtn_tbl[[#This Row],[Age]]&lt;=35,"26-35",IF(mtn_tbl[[#This Row],[Age]]&lt;=45,"36-45",IF(mtn_tbl[[#This Row],[Age]]&lt;=55,"46-55","56+"))))</f>
        <v>56+</v>
      </c>
      <c r="S867">
        <v>1.46</v>
      </c>
      <c r="T8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67" t="s">
        <v>31</v>
      </c>
      <c r="V867" t="s">
        <v>32</v>
      </c>
    </row>
    <row r="868" spans="1:22">
      <c r="A868" t="s">
        <v>1239</v>
      </c>
      <c r="B868" t="s">
        <v>1240</v>
      </c>
      <c r="C868" s="1" t="s">
        <v>1088</v>
      </c>
      <c r="D868" t="str">
        <f>IF((LEFT(mtn_tbl[[#This Row],[Date of Purchase]],1)="1"),"January",IF((LEFT(mtn_tbl[[#This Row],[Date of Purchase]],1)="2"),"February","March"))</f>
        <v>March</v>
      </c>
      <c r="E868">
        <v>56</v>
      </c>
      <c r="F868" t="s">
        <v>99</v>
      </c>
      <c r="G868" t="s">
        <v>62</v>
      </c>
      <c r="H868" t="s">
        <v>57</v>
      </c>
      <c r="I868">
        <v>5</v>
      </c>
      <c r="J868" t="s">
        <v>52</v>
      </c>
      <c r="K868">
        <v>22</v>
      </c>
      <c r="L868" t="s">
        <v>58</v>
      </c>
      <c r="M868" t="s">
        <v>59</v>
      </c>
      <c r="N868" t="s">
        <v>60</v>
      </c>
      <c r="O868">
        <v>14</v>
      </c>
      <c r="P868">
        <v>63000</v>
      </c>
      <c r="Q868" t="s">
        <v>298</v>
      </c>
      <c r="R868" t="str">
        <f>IF(mtn_tbl[[#This Row],[Age]]&lt;=25,"18-25",IF(mtn_tbl[[#This Row],[Age]]&lt;=35,"26-35",IF(mtn_tbl[[#This Row],[Age]]&lt;=45,"36-45",IF(mtn_tbl[[#This Row],[Age]]&lt;=55,"46-55","56+"))))</f>
        <v>56+</v>
      </c>
      <c r="S868">
        <v>142.58000000000001</v>
      </c>
      <c r="T8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68" t="s">
        <v>31</v>
      </c>
      <c r="V868" t="s">
        <v>32</v>
      </c>
    </row>
    <row r="869" spans="1:22">
      <c r="A869" t="s">
        <v>1241</v>
      </c>
      <c r="B869" t="s">
        <v>1043</v>
      </c>
      <c r="C869" s="1" t="s">
        <v>1088</v>
      </c>
      <c r="D869" t="str">
        <f>IF((LEFT(mtn_tbl[[#This Row],[Date of Purchase]],1)="1"),"January",IF((LEFT(mtn_tbl[[#This Row],[Date of Purchase]],1)="2"),"February","March"))</f>
        <v>March</v>
      </c>
      <c r="E869">
        <v>76</v>
      </c>
      <c r="F869" t="s">
        <v>144</v>
      </c>
      <c r="G869" t="s">
        <v>84</v>
      </c>
      <c r="H869" t="s">
        <v>25</v>
      </c>
      <c r="I869">
        <v>1</v>
      </c>
      <c r="J869" t="s">
        <v>164</v>
      </c>
      <c r="K869">
        <v>3</v>
      </c>
      <c r="L869" t="s">
        <v>45</v>
      </c>
      <c r="M869" t="s">
        <v>46</v>
      </c>
      <c r="N869" t="s">
        <v>47</v>
      </c>
      <c r="O869">
        <v>13</v>
      </c>
      <c r="P869">
        <v>390000</v>
      </c>
      <c r="Q869" t="s">
        <v>287</v>
      </c>
      <c r="R869" t="str">
        <f>IF(mtn_tbl[[#This Row],[Age]]&lt;=25,"18-25",IF(mtn_tbl[[#This Row],[Age]]&lt;=35,"26-35",IF(mtn_tbl[[#This Row],[Age]]&lt;=45,"36-45",IF(mtn_tbl[[#This Row],[Age]]&lt;=55,"46-55","56+"))))</f>
        <v>56+</v>
      </c>
      <c r="S869">
        <v>75.64</v>
      </c>
      <c r="T8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69" t="s">
        <v>41</v>
      </c>
    </row>
    <row r="870" spans="1:22">
      <c r="A870" t="s">
        <v>1241</v>
      </c>
      <c r="B870" t="s">
        <v>1043</v>
      </c>
      <c r="C870" s="1" t="s">
        <v>1088</v>
      </c>
      <c r="D870" t="str">
        <f>IF((LEFT(mtn_tbl[[#This Row],[Date of Purchase]],1)="1"),"January",IF((LEFT(mtn_tbl[[#This Row],[Date of Purchase]],1)="2"),"February","March"))</f>
        <v>March</v>
      </c>
      <c r="E870">
        <v>76</v>
      </c>
      <c r="F870" t="s">
        <v>144</v>
      </c>
      <c r="G870" t="s">
        <v>62</v>
      </c>
      <c r="H870" t="s">
        <v>25</v>
      </c>
      <c r="I870">
        <v>1</v>
      </c>
      <c r="J870" t="s">
        <v>164</v>
      </c>
      <c r="K870">
        <v>3</v>
      </c>
      <c r="L870" t="s">
        <v>188</v>
      </c>
      <c r="M870" t="s">
        <v>189</v>
      </c>
      <c r="N870" t="s">
        <v>190</v>
      </c>
      <c r="O870">
        <v>3</v>
      </c>
      <c r="P870">
        <v>10500</v>
      </c>
      <c r="Q870" t="s">
        <v>1242</v>
      </c>
      <c r="R870" t="str">
        <f>IF(mtn_tbl[[#This Row],[Age]]&lt;=25,"18-25",IF(mtn_tbl[[#This Row],[Age]]&lt;=35,"26-35",IF(mtn_tbl[[#This Row],[Age]]&lt;=45,"36-45",IF(mtn_tbl[[#This Row],[Age]]&lt;=55,"46-55","56+"))))</f>
        <v>56+</v>
      </c>
      <c r="S870">
        <v>117.74</v>
      </c>
      <c r="T87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0" t="s">
        <v>41</v>
      </c>
    </row>
    <row r="871" spans="1:22">
      <c r="A871" t="s">
        <v>1241</v>
      </c>
      <c r="B871" t="s">
        <v>1043</v>
      </c>
      <c r="C871" s="1" t="s">
        <v>1088</v>
      </c>
      <c r="D871" t="str">
        <f>IF((LEFT(mtn_tbl[[#This Row],[Date of Purchase]],1)="1"),"January",IF((LEFT(mtn_tbl[[#This Row],[Date of Purchase]],1)="2"),"February","March"))</f>
        <v>March</v>
      </c>
      <c r="E871">
        <v>76</v>
      </c>
      <c r="F871" t="s">
        <v>144</v>
      </c>
      <c r="G871" t="s">
        <v>24</v>
      </c>
      <c r="H871" t="s">
        <v>25</v>
      </c>
      <c r="I871">
        <v>1</v>
      </c>
      <c r="J871" t="s">
        <v>164</v>
      </c>
      <c r="K871">
        <v>3</v>
      </c>
      <c r="L871" t="s">
        <v>37</v>
      </c>
      <c r="M871" t="s">
        <v>38</v>
      </c>
      <c r="N871" t="s">
        <v>39</v>
      </c>
      <c r="O871">
        <v>8</v>
      </c>
      <c r="P871">
        <v>72000</v>
      </c>
      <c r="Q871" t="s">
        <v>132</v>
      </c>
      <c r="R871" t="str">
        <f>IF(mtn_tbl[[#This Row],[Age]]&lt;=25,"18-25",IF(mtn_tbl[[#This Row],[Age]]&lt;=35,"26-35",IF(mtn_tbl[[#This Row],[Age]]&lt;=45,"36-45",IF(mtn_tbl[[#This Row],[Age]]&lt;=55,"46-55","56+"))))</f>
        <v>56+</v>
      </c>
      <c r="S871">
        <v>75.58</v>
      </c>
      <c r="T87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71" t="s">
        <v>41</v>
      </c>
    </row>
    <row r="872" spans="1:22">
      <c r="A872" t="s">
        <v>1243</v>
      </c>
      <c r="B872" t="s">
        <v>1244</v>
      </c>
      <c r="C872" s="1" t="s">
        <v>1088</v>
      </c>
      <c r="D872" t="str">
        <f>IF((LEFT(mtn_tbl[[#This Row],[Date of Purchase]],1)="1"),"January",IF((LEFT(mtn_tbl[[#This Row],[Date of Purchase]],1)="2"),"February","March"))</f>
        <v>March</v>
      </c>
      <c r="E872">
        <v>31</v>
      </c>
      <c r="F872" t="s">
        <v>177</v>
      </c>
      <c r="G872" t="s">
        <v>62</v>
      </c>
      <c r="H872" t="s">
        <v>57</v>
      </c>
      <c r="I872">
        <v>1</v>
      </c>
      <c r="J872" t="s">
        <v>164</v>
      </c>
      <c r="K872">
        <v>52</v>
      </c>
      <c r="L872" t="s">
        <v>208</v>
      </c>
      <c r="M872" t="s">
        <v>209</v>
      </c>
      <c r="N872" t="s">
        <v>210</v>
      </c>
      <c r="O872">
        <v>14</v>
      </c>
      <c r="P872">
        <v>8400</v>
      </c>
      <c r="Q872" t="s">
        <v>743</v>
      </c>
      <c r="R872" t="str">
        <f>IF(mtn_tbl[[#This Row],[Age]]&lt;=25,"18-25",IF(mtn_tbl[[#This Row],[Age]]&lt;=35,"26-35",IF(mtn_tbl[[#This Row],[Age]]&lt;=45,"36-45",IF(mtn_tbl[[#This Row],[Age]]&lt;=55,"46-55","56+"))))</f>
        <v>26-35</v>
      </c>
      <c r="S872">
        <v>129.63</v>
      </c>
      <c r="T87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2" t="s">
        <v>41</v>
      </c>
    </row>
    <row r="873" spans="1:22">
      <c r="A873" t="s">
        <v>1243</v>
      </c>
      <c r="B873" t="s">
        <v>1244</v>
      </c>
      <c r="C873" s="1" t="s">
        <v>1088</v>
      </c>
      <c r="D873" t="str">
        <f>IF((LEFT(mtn_tbl[[#This Row],[Date of Purchase]],1)="1"),"January",IF((LEFT(mtn_tbl[[#This Row],[Date of Purchase]],1)="2"),"February","March"))</f>
        <v>March</v>
      </c>
      <c r="E873">
        <v>31</v>
      </c>
      <c r="F873" t="s">
        <v>177</v>
      </c>
      <c r="G873" t="s">
        <v>44</v>
      </c>
      <c r="H873" t="s">
        <v>57</v>
      </c>
      <c r="I873">
        <v>1</v>
      </c>
      <c r="J873" t="s">
        <v>164</v>
      </c>
      <c r="K873">
        <v>52</v>
      </c>
      <c r="L873" t="s">
        <v>100</v>
      </c>
      <c r="M873" t="s">
        <v>38</v>
      </c>
      <c r="N873" t="s">
        <v>39</v>
      </c>
      <c r="O873">
        <v>5</v>
      </c>
      <c r="P873">
        <v>45000</v>
      </c>
      <c r="Q873" t="s">
        <v>128</v>
      </c>
      <c r="R873" t="str">
        <f>IF(mtn_tbl[[#This Row],[Age]]&lt;=25,"18-25",IF(mtn_tbl[[#This Row],[Age]]&lt;=35,"26-35",IF(mtn_tbl[[#This Row],[Age]]&lt;=45,"36-45",IF(mtn_tbl[[#This Row],[Age]]&lt;=55,"46-55","56+"))))</f>
        <v>26-35</v>
      </c>
      <c r="S873">
        <v>49.11</v>
      </c>
      <c r="T8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73" t="s">
        <v>41</v>
      </c>
    </row>
    <row r="874" spans="1:22">
      <c r="A874" t="s">
        <v>1245</v>
      </c>
      <c r="B874" t="s">
        <v>1246</v>
      </c>
      <c r="C874" s="1" t="s">
        <v>1088</v>
      </c>
      <c r="D874" t="str">
        <f>IF((LEFT(mtn_tbl[[#This Row],[Date of Purchase]],1)="1"),"January",IF((LEFT(mtn_tbl[[#This Row],[Date of Purchase]],1)="2"),"February","March"))</f>
        <v>March</v>
      </c>
      <c r="E874">
        <v>39</v>
      </c>
      <c r="F874" t="s">
        <v>261</v>
      </c>
      <c r="G874" t="s">
        <v>24</v>
      </c>
      <c r="H874" t="s">
        <v>57</v>
      </c>
      <c r="I874">
        <v>4</v>
      </c>
      <c r="J874" t="s">
        <v>70</v>
      </c>
      <c r="K874">
        <v>11</v>
      </c>
      <c r="L874" t="s">
        <v>27</v>
      </c>
      <c r="M874" t="s">
        <v>28</v>
      </c>
      <c r="N874" t="s">
        <v>29</v>
      </c>
      <c r="O874">
        <v>4</v>
      </c>
      <c r="P874">
        <v>140000</v>
      </c>
      <c r="Q874" t="s">
        <v>991</v>
      </c>
      <c r="R874" t="str">
        <f>IF(mtn_tbl[[#This Row],[Age]]&lt;=25,"18-25",IF(mtn_tbl[[#This Row],[Age]]&lt;=35,"26-35",IF(mtn_tbl[[#This Row],[Age]]&lt;=45,"36-45",IF(mtn_tbl[[#This Row],[Age]]&lt;=55,"46-55","56+"))))</f>
        <v>36-45</v>
      </c>
      <c r="S874">
        <v>77.400000000000006</v>
      </c>
      <c r="T87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74" t="s">
        <v>41</v>
      </c>
    </row>
    <row r="875" spans="1:22">
      <c r="A875" t="s">
        <v>1247</v>
      </c>
      <c r="B875" t="s">
        <v>1248</v>
      </c>
      <c r="C875" s="1" t="s">
        <v>1088</v>
      </c>
      <c r="D875" t="str">
        <f>IF((LEFT(mtn_tbl[[#This Row],[Date of Purchase]],1)="1"),"January",IF((LEFT(mtn_tbl[[#This Row],[Date of Purchase]],1)="2"),"February","March"))</f>
        <v>March</v>
      </c>
      <c r="E875">
        <v>25</v>
      </c>
      <c r="F875" t="s">
        <v>108</v>
      </c>
      <c r="G875" t="s">
        <v>62</v>
      </c>
      <c r="H875" t="s">
        <v>57</v>
      </c>
      <c r="I875">
        <v>2</v>
      </c>
      <c r="J875" t="s">
        <v>26</v>
      </c>
      <c r="K875">
        <v>21</v>
      </c>
      <c r="L875" t="s">
        <v>58</v>
      </c>
      <c r="M875" t="s">
        <v>59</v>
      </c>
      <c r="N875" t="s">
        <v>60</v>
      </c>
      <c r="O875">
        <v>7</v>
      </c>
      <c r="P875">
        <v>31500</v>
      </c>
      <c r="Q875" t="s">
        <v>1249</v>
      </c>
      <c r="R875" t="str">
        <f>IF(mtn_tbl[[#This Row],[Age]]&lt;=25,"18-25",IF(mtn_tbl[[#This Row],[Age]]&lt;=35,"26-35",IF(mtn_tbl[[#This Row],[Age]]&lt;=45,"36-45",IF(mtn_tbl[[#This Row],[Age]]&lt;=55,"46-55","56+"))))</f>
        <v>18-25</v>
      </c>
      <c r="S875">
        <v>100.05</v>
      </c>
      <c r="T8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5" t="s">
        <v>41</v>
      </c>
    </row>
    <row r="876" spans="1:22">
      <c r="A876" t="s">
        <v>1247</v>
      </c>
      <c r="B876" t="s">
        <v>1248</v>
      </c>
      <c r="C876" s="1" t="s">
        <v>1088</v>
      </c>
      <c r="D876" t="str">
        <f>IF((LEFT(mtn_tbl[[#This Row],[Date of Purchase]],1)="1"),"January",IF((LEFT(mtn_tbl[[#This Row],[Date of Purchase]],1)="2"),"February","March"))</f>
        <v>March</v>
      </c>
      <c r="E876">
        <v>25</v>
      </c>
      <c r="F876" t="s">
        <v>108</v>
      </c>
      <c r="G876" t="s">
        <v>84</v>
      </c>
      <c r="H876" t="s">
        <v>57</v>
      </c>
      <c r="I876">
        <v>2</v>
      </c>
      <c r="J876" t="s">
        <v>26</v>
      </c>
      <c r="K876">
        <v>21</v>
      </c>
      <c r="L876" t="s">
        <v>119</v>
      </c>
      <c r="M876" t="s">
        <v>120</v>
      </c>
      <c r="N876" t="s">
        <v>121</v>
      </c>
      <c r="O876">
        <v>9</v>
      </c>
      <c r="P876">
        <v>130500</v>
      </c>
      <c r="Q876" t="s">
        <v>247</v>
      </c>
      <c r="R876" t="str">
        <f>IF(mtn_tbl[[#This Row],[Age]]&lt;=25,"18-25",IF(mtn_tbl[[#This Row],[Age]]&lt;=35,"26-35",IF(mtn_tbl[[#This Row],[Age]]&lt;=45,"36-45",IF(mtn_tbl[[#This Row],[Age]]&lt;=55,"46-55","56+"))))</f>
        <v>18-25</v>
      </c>
      <c r="S876">
        <v>147.22</v>
      </c>
      <c r="T87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6" t="s">
        <v>41</v>
      </c>
    </row>
    <row r="877" spans="1:22">
      <c r="A877" t="s">
        <v>1250</v>
      </c>
      <c r="B877" t="s">
        <v>1251</v>
      </c>
      <c r="C877" s="1" t="s">
        <v>1088</v>
      </c>
      <c r="D877" t="str">
        <f>IF((LEFT(mtn_tbl[[#This Row],[Date of Purchase]],1)="1"),"January",IF((LEFT(mtn_tbl[[#This Row],[Date of Purchase]],1)="2"),"February","March"))</f>
        <v>March</v>
      </c>
      <c r="E877">
        <v>45</v>
      </c>
      <c r="F877" t="s">
        <v>340</v>
      </c>
      <c r="G877" t="s">
        <v>44</v>
      </c>
      <c r="H877" t="s">
        <v>25</v>
      </c>
      <c r="I877">
        <v>2</v>
      </c>
      <c r="J877" t="s">
        <v>26</v>
      </c>
      <c r="K877">
        <v>54</v>
      </c>
      <c r="L877" t="s">
        <v>119</v>
      </c>
      <c r="M877" t="s">
        <v>120</v>
      </c>
      <c r="N877" t="s">
        <v>121</v>
      </c>
      <c r="O877">
        <v>18</v>
      </c>
      <c r="P877">
        <v>261000</v>
      </c>
      <c r="Q877" t="s">
        <v>122</v>
      </c>
      <c r="R877" t="str">
        <f>IF(mtn_tbl[[#This Row],[Age]]&lt;=25,"18-25",IF(mtn_tbl[[#This Row],[Age]]&lt;=35,"26-35",IF(mtn_tbl[[#This Row],[Age]]&lt;=45,"36-45",IF(mtn_tbl[[#This Row],[Age]]&lt;=55,"46-55","56+"))))</f>
        <v>36-45</v>
      </c>
      <c r="S877">
        <v>122.96</v>
      </c>
      <c r="T8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7" t="s">
        <v>41</v>
      </c>
    </row>
    <row r="878" spans="1:22">
      <c r="A878" t="s">
        <v>1252</v>
      </c>
      <c r="B878" t="s">
        <v>1253</v>
      </c>
      <c r="C878" s="1" t="s">
        <v>1088</v>
      </c>
      <c r="D878" t="str">
        <f>IF((LEFT(mtn_tbl[[#This Row],[Date of Purchase]],1)="1"),"January",IF((LEFT(mtn_tbl[[#This Row],[Date of Purchase]],1)="2"),"February","March"))</f>
        <v>March</v>
      </c>
      <c r="E878">
        <v>77</v>
      </c>
      <c r="F878" t="s">
        <v>51</v>
      </c>
      <c r="G878" t="s">
        <v>84</v>
      </c>
      <c r="H878" t="s">
        <v>57</v>
      </c>
      <c r="I878">
        <v>4</v>
      </c>
      <c r="J878" t="s">
        <v>70</v>
      </c>
      <c r="K878">
        <v>32</v>
      </c>
      <c r="L878" t="s">
        <v>45</v>
      </c>
      <c r="M878" t="s">
        <v>46</v>
      </c>
      <c r="N878" t="s">
        <v>47</v>
      </c>
      <c r="O878">
        <v>14</v>
      </c>
      <c r="P878">
        <v>420000</v>
      </c>
      <c r="Q878" t="s">
        <v>360</v>
      </c>
      <c r="R878" t="str">
        <f>IF(mtn_tbl[[#This Row],[Age]]&lt;=25,"18-25",IF(mtn_tbl[[#This Row],[Age]]&lt;=35,"26-35",IF(mtn_tbl[[#This Row],[Age]]&lt;=45,"36-45",IF(mtn_tbl[[#This Row],[Age]]&lt;=55,"46-55","56+"))))</f>
        <v>56+</v>
      </c>
      <c r="S878">
        <v>11.3</v>
      </c>
      <c r="T8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78" t="s">
        <v>31</v>
      </c>
      <c r="V878" t="s">
        <v>182</v>
      </c>
    </row>
    <row r="879" spans="1:22">
      <c r="A879" t="s">
        <v>1252</v>
      </c>
      <c r="B879" t="s">
        <v>1253</v>
      </c>
      <c r="C879" s="1" t="s">
        <v>1088</v>
      </c>
      <c r="D879" t="str">
        <f>IF((LEFT(mtn_tbl[[#This Row],[Date of Purchase]],1)="1"),"January",IF((LEFT(mtn_tbl[[#This Row],[Date of Purchase]],1)="2"),"February","March"))</f>
        <v>March</v>
      </c>
      <c r="E879">
        <v>77</v>
      </c>
      <c r="F879" t="s">
        <v>51</v>
      </c>
      <c r="G879" t="s">
        <v>62</v>
      </c>
      <c r="H879" t="s">
        <v>57</v>
      </c>
      <c r="I879">
        <v>4</v>
      </c>
      <c r="J879" t="s">
        <v>70</v>
      </c>
      <c r="K879">
        <v>32</v>
      </c>
      <c r="L879" t="s">
        <v>27</v>
      </c>
      <c r="M879" t="s">
        <v>28</v>
      </c>
      <c r="N879" t="s">
        <v>29</v>
      </c>
      <c r="O879">
        <v>2</v>
      </c>
      <c r="P879">
        <v>70000</v>
      </c>
      <c r="Q879" t="s">
        <v>366</v>
      </c>
      <c r="R879" t="str">
        <f>IF(mtn_tbl[[#This Row],[Age]]&lt;=25,"18-25",IF(mtn_tbl[[#This Row],[Age]]&lt;=35,"26-35",IF(mtn_tbl[[#This Row],[Age]]&lt;=45,"36-45",IF(mtn_tbl[[#This Row],[Age]]&lt;=55,"46-55","56+"))))</f>
        <v>56+</v>
      </c>
      <c r="S879">
        <v>187.96</v>
      </c>
      <c r="T8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79" t="s">
        <v>31</v>
      </c>
      <c r="V879" t="s">
        <v>182</v>
      </c>
    </row>
    <row r="880" spans="1:22">
      <c r="A880" t="s">
        <v>1252</v>
      </c>
      <c r="B880" t="s">
        <v>1253</v>
      </c>
      <c r="C880" s="1" t="s">
        <v>1088</v>
      </c>
      <c r="D880" t="str">
        <f>IF((LEFT(mtn_tbl[[#This Row],[Date of Purchase]],1)="1"),"January",IF((LEFT(mtn_tbl[[#This Row],[Date of Purchase]],1)="2"),"February","March"))</f>
        <v>March</v>
      </c>
      <c r="E880">
        <v>77</v>
      </c>
      <c r="F880" t="s">
        <v>51</v>
      </c>
      <c r="G880" t="s">
        <v>44</v>
      </c>
      <c r="H880" t="s">
        <v>57</v>
      </c>
      <c r="I880">
        <v>4</v>
      </c>
      <c r="J880" t="s">
        <v>70</v>
      </c>
      <c r="K880">
        <v>32</v>
      </c>
      <c r="L880" t="s">
        <v>165</v>
      </c>
      <c r="M880" t="s">
        <v>166</v>
      </c>
      <c r="N880" t="s">
        <v>167</v>
      </c>
      <c r="O880">
        <v>6</v>
      </c>
      <c r="P880">
        <v>144000</v>
      </c>
      <c r="Q880" t="s">
        <v>40</v>
      </c>
      <c r="R880" t="str">
        <f>IF(mtn_tbl[[#This Row],[Age]]&lt;=25,"18-25",IF(mtn_tbl[[#This Row],[Age]]&lt;=35,"26-35",IF(mtn_tbl[[#This Row],[Age]]&lt;=45,"36-45",IF(mtn_tbl[[#This Row],[Age]]&lt;=55,"46-55","56+"))))</f>
        <v>56+</v>
      </c>
      <c r="S880">
        <v>69.78</v>
      </c>
      <c r="T88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0" t="s">
        <v>31</v>
      </c>
      <c r="V880" t="s">
        <v>182</v>
      </c>
    </row>
    <row r="881" spans="1:22">
      <c r="A881" t="s">
        <v>1254</v>
      </c>
      <c r="B881" t="s">
        <v>1255</v>
      </c>
      <c r="C881" s="1" t="s">
        <v>1088</v>
      </c>
      <c r="D881" t="str">
        <f>IF((LEFT(mtn_tbl[[#This Row],[Date of Purchase]],1)="1"),"January",IF((LEFT(mtn_tbl[[#This Row],[Date of Purchase]],1)="2"),"February","March"))</f>
        <v>March</v>
      </c>
      <c r="E881">
        <v>58</v>
      </c>
      <c r="F881" t="s">
        <v>163</v>
      </c>
      <c r="G881" t="s">
        <v>62</v>
      </c>
      <c r="H881" t="s">
        <v>57</v>
      </c>
      <c r="I881">
        <v>3</v>
      </c>
      <c r="J881" t="s">
        <v>36</v>
      </c>
      <c r="K881">
        <v>24</v>
      </c>
      <c r="L881" t="s">
        <v>58</v>
      </c>
      <c r="M881" t="s">
        <v>59</v>
      </c>
      <c r="N881" t="s">
        <v>60</v>
      </c>
      <c r="O881">
        <v>10</v>
      </c>
      <c r="P881">
        <v>45000</v>
      </c>
      <c r="Q881" t="s">
        <v>128</v>
      </c>
      <c r="R881" t="str">
        <f>IF(mtn_tbl[[#This Row],[Age]]&lt;=25,"18-25",IF(mtn_tbl[[#This Row],[Age]]&lt;=35,"26-35",IF(mtn_tbl[[#This Row],[Age]]&lt;=45,"36-45",IF(mtn_tbl[[#This Row],[Age]]&lt;=55,"46-55","56+"))))</f>
        <v>56+</v>
      </c>
      <c r="S881">
        <v>195.88</v>
      </c>
      <c r="T88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81" t="s">
        <v>31</v>
      </c>
      <c r="V881" t="s">
        <v>79</v>
      </c>
    </row>
    <row r="882" spans="1:22">
      <c r="A882" t="s">
        <v>1254</v>
      </c>
      <c r="B882" t="s">
        <v>1255</v>
      </c>
      <c r="C882" s="1" t="s">
        <v>1088</v>
      </c>
      <c r="D882" t="str">
        <f>IF((LEFT(mtn_tbl[[#This Row],[Date of Purchase]],1)="1"),"January",IF((LEFT(mtn_tbl[[#This Row],[Date of Purchase]],1)="2"),"February","March"))</f>
        <v>March</v>
      </c>
      <c r="E882">
        <v>58</v>
      </c>
      <c r="F882" t="s">
        <v>163</v>
      </c>
      <c r="G882" t="s">
        <v>84</v>
      </c>
      <c r="H882" t="s">
        <v>57</v>
      </c>
      <c r="I882">
        <v>3</v>
      </c>
      <c r="J882" t="s">
        <v>36</v>
      </c>
      <c r="K882">
        <v>24</v>
      </c>
      <c r="L882" t="s">
        <v>85</v>
      </c>
      <c r="M882" t="s">
        <v>86</v>
      </c>
      <c r="N882" t="s">
        <v>87</v>
      </c>
      <c r="O882">
        <v>17</v>
      </c>
      <c r="P882">
        <v>425000</v>
      </c>
      <c r="Q882" t="s">
        <v>271</v>
      </c>
      <c r="R882" t="str">
        <f>IF(mtn_tbl[[#This Row],[Age]]&lt;=25,"18-25",IF(mtn_tbl[[#This Row],[Age]]&lt;=35,"26-35",IF(mtn_tbl[[#This Row],[Age]]&lt;=45,"36-45",IF(mtn_tbl[[#This Row],[Age]]&lt;=55,"46-55","56+"))))</f>
        <v>56+</v>
      </c>
      <c r="S882">
        <v>65.36</v>
      </c>
      <c r="T88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2" t="s">
        <v>31</v>
      </c>
      <c r="V882" t="s">
        <v>79</v>
      </c>
    </row>
    <row r="883" spans="1:22">
      <c r="A883" t="s">
        <v>1256</v>
      </c>
      <c r="B883" t="s">
        <v>1257</v>
      </c>
      <c r="C883" s="1" t="s">
        <v>1088</v>
      </c>
      <c r="D883" t="str">
        <f>IF((LEFT(mtn_tbl[[#This Row],[Date of Purchase]],1)="1"),"January",IF((LEFT(mtn_tbl[[#This Row],[Date of Purchase]],1)="2"),"February","March"))</f>
        <v>March</v>
      </c>
      <c r="E883">
        <v>73</v>
      </c>
      <c r="F883" t="s">
        <v>281</v>
      </c>
      <c r="G883" t="s">
        <v>24</v>
      </c>
      <c r="H883" t="s">
        <v>57</v>
      </c>
      <c r="I883">
        <v>4</v>
      </c>
      <c r="J883" t="s">
        <v>70</v>
      </c>
      <c r="K883">
        <v>40</v>
      </c>
      <c r="L883" t="s">
        <v>37</v>
      </c>
      <c r="M883" t="s">
        <v>38</v>
      </c>
      <c r="N883" t="s">
        <v>39</v>
      </c>
      <c r="O883">
        <v>20</v>
      </c>
      <c r="P883">
        <v>180000</v>
      </c>
      <c r="Q883" t="s">
        <v>83</v>
      </c>
      <c r="R883" t="str">
        <f>IF(mtn_tbl[[#This Row],[Age]]&lt;=25,"18-25",IF(mtn_tbl[[#This Row],[Age]]&lt;=35,"26-35",IF(mtn_tbl[[#This Row],[Age]]&lt;=45,"36-45",IF(mtn_tbl[[#This Row],[Age]]&lt;=55,"46-55","56+"))))</f>
        <v>56+</v>
      </c>
      <c r="S883">
        <v>84.65</v>
      </c>
      <c r="T8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3" t="s">
        <v>41</v>
      </c>
    </row>
    <row r="884" spans="1:22">
      <c r="A884" t="s">
        <v>1258</v>
      </c>
      <c r="B884" t="s">
        <v>1259</v>
      </c>
      <c r="C884" s="1" t="s">
        <v>1088</v>
      </c>
      <c r="D884" t="str">
        <f>IF((LEFT(mtn_tbl[[#This Row],[Date of Purchase]],1)="1"),"January",IF((LEFT(mtn_tbl[[#This Row],[Date of Purchase]],1)="2"),"February","March"))</f>
        <v>March</v>
      </c>
      <c r="E884">
        <v>57</v>
      </c>
      <c r="F884" t="s">
        <v>234</v>
      </c>
      <c r="G884" t="s">
        <v>62</v>
      </c>
      <c r="H884" t="s">
        <v>25</v>
      </c>
      <c r="I884">
        <v>3</v>
      </c>
      <c r="J884" t="s">
        <v>36</v>
      </c>
      <c r="K884">
        <v>25</v>
      </c>
      <c r="L884" t="s">
        <v>72</v>
      </c>
      <c r="M884" t="s">
        <v>73</v>
      </c>
      <c r="N884" t="s">
        <v>74</v>
      </c>
      <c r="O884">
        <v>20</v>
      </c>
      <c r="P884">
        <v>18000</v>
      </c>
      <c r="Q884" t="s">
        <v>66</v>
      </c>
      <c r="R884" t="str">
        <f>IF(mtn_tbl[[#This Row],[Age]]&lt;=25,"18-25",IF(mtn_tbl[[#This Row],[Age]]&lt;=35,"26-35",IF(mtn_tbl[[#This Row],[Age]]&lt;=45,"36-45",IF(mtn_tbl[[#This Row],[Age]]&lt;=55,"46-55","56+"))))</f>
        <v>56+</v>
      </c>
      <c r="S884">
        <v>196.6</v>
      </c>
      <c r="T8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84" t="s">
        <v>41</v>
      </c>
    </row>
    <row r="885" spans="1:22">
      <c r="A885" t="s">
        <v>1258</v>
      </c>
      <c r="B885" t="s">
        <v>1259</v>
      </c>
      <c r="C885" s="1" t="s">
        <v>1088</v>
      </c>
      <c r="D885" t="str">
        <f>IF((LEFT(mtn_tbl[[#This Row],[Date of Purchase]],1)="1"),"January",IF((LEFT(mtn_tbl[[#This Row],[Date of Purchase]],1)="2"),"February","March"))</f>
        <v>March</v>
      </c>
      <c r="E885">
        <v>57</v>
      </c>
      <c r="F885" t="s">
        <v>234</v>
      </c>
      <c r="G885" t="s">
        <v>44</v>
      </c>
      <c r="H885" t="s">
        <v>25</v>
      </c>
      <c r="I885">
        <v>3</v>
      </c>
      <c r="J885" t="s">
        <v>36</v>
      </c>
      <c r="K885">
        <v>25</v>
      </c>
      <c r="L885" t="s">
        <v>100</v>
      </c>
      <c r="M885" t="s">
        <v>38</v>
      </c>
      <c r="N885" t="s">
        <v>39</v>
      </c>
      <c r="O885">
        <v>10</v>
      </c>
      <c r="P885">
        <v>90000</v>
      </c>
      <c r="Q885" t="s">
        <v>160</v>
      </c>
      <c r="R885" t="str">
        <f>IF(mtn_tbl[[#This Row],[Age]]&lt;=25,"18-25",IF(mtn_tbl[[#This Row],[Age]]&lt;=35,"26-35",IF(mtn_tbl[[#This Row],[Age]]&lt;=45,"36-45",IF(mtn_tbl[[#This Row],[Age]]&lt;=55,"46-55","56+"))))</f>
        <v>56+</v>
      </c>
      <c r="S885">
        <v>103.76</v>
      </c>
      <c r="T88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85" t="s">
        <v>41</v>
      </c>
    </row>
    <row r="886" spans="1:22">
      <c r="A886" t="s">
        <v>1260</v>
      </c>
      <c r="B886" t="s">
        <v>1261</v>
      </c>
      <c r="C886" s="1" t="s">
        <v>1088</v>
      </c>
      <c r="D886" t="str">
        <f>IF((LEFT(mtn_tbl[[#This Row],[Date of Purchase]],1)="1"),"January",IF((LEFT(mtn_tbl[[#This Row],[Date of Purchase]],1)="2"),"February","March"))</f>
        <v>March</v>
      </c>
      <c r="E886">
        <v>54</v>
      </c>
      <c r="F886" t="s">
        <v>177</v>
      </c>
      <c r="G886" t="s">
        <v>84</v>
      </c>
      <c r="H886" t="s">
        <v>25</v>
      </c>
      <c r="I886">
        <v>1</v>
      </c>
      <c r="J886" t="s">
        <v>164</v>
      </c>
      <c r="K886">
        <v>55</v>
      </c>
      <c r="L886" t="s">
        <v>80</v>
      </c>
      <c r="M886" t="s">
        <v>81</v>
      </c>
      <c r="N886" t="s">
        <v>82</v>
      </c>
      <c r="O886">
        <v>12</v>
      </c>
      <c r="P886">
        <v>240000</v>
      </c>
      <c r="Q886" t="s">
        <v>126</v>
      </c>
      <c r="R886" t="str">
        <f>IF(mtn_tbl[[#This Row],[Age]]&lt;=25,"18-25",IF(mtn_tbl[[#This Row],[Age]]&lt;=35,"26-35",IF(mtn_tbl[[#This Row],[Age]]&lt;=45,"36-45",IF(mtn_tbl[[#This Row],[Age]]&lt;=55,"46-55","56+"))))</f>
        <v>46-55</v>
      </c>
      <c r="S886">
        <v>8.0299999999999994</v>
      </c>
      <c r="T88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86" t="s">
        <v>41</v>
      </c>
    </row>
    <row r="887" spans="1:22">
      <c r="A887" t="s">
        <v>1260</v>
      </c>
      <c r="B887" t="s">
        <v>1261</v>
      </c>
      <c r="C887" s="1" t="s">
        <v>1088</v>
      </c>
      <c r="D887" t="str">
        <f>IF((LEFT(mtn_tbl[[#This Row],[Date of Purchase]],1)="1"),"January",IF((LEFT(mtn_tbl[[#This Row],[Date of Purchase]],1)="2"),"February","March"))</f>
        <v>March</v>
      </c>
      <c r="E887">
        <v>54</v>
      </c>
      <c r="F887" t="s">
        <v>177</v>
      </c>
      <c r="G887" t="s">
        <v>62</v>
      </c>
      <c r="H887" t="s">
        <v>25</v>
      </c>
      <c r="I887">
        <v>1</v>
      </c>
      <c r="J887" t="s">
        <v>164</v>
      </c>
      <c r="K887">
        <v>55</v>
      </c>
      <c r="L887" t="s">
        <v>208</v>
      </c>
      <c r="M887" t="s">
        <v>209</v>
      </c>
      <c r="N887" t="s">
        <v>210</v>
      </c>
      <c r="O887">
        <v>12</v>
      </c>
      <c r="P887">
        <v>7200</v>
      </c>
      <c r="Q887" t="s">
        <v>541</v>
      </c>
      <c r="R887" t="str">
        <f>IF(mtn_tbl[[#This Row],[Age]]&lt;=25,"18-25",IF(mtn_tbl[[#This Row],[Age]]&lt;=35,"26-35",IF(mtn_tbl[[#This Row],[Age]]&lt;=45,"36-45",IF(mtn_tbl[[#This Row],[Age]]&lt;=55,"46-55","56+"))))</f>
        <v>46-55</v>
      </c>
      <c r="S887">
        <v>28.11</v>
      </c>
      <c r="T88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87" t="s">
        <v>41</v>
      </c>
    </row>
    <row r="888" spans="1:22">
      <c r="A888" t="s">
        <v>1260</v>
      </c>
      <c r="B888" t="s">
        <v>1261</v>
      </c>
      <c r="C888" s="1" t="s">
        <v>1088</v>
      </c>
      <c r="D888" t="str">
        <f>IF((LEFT(mtn_tbl[[#This Row],[Date of Purchase]],1)="1"),"January",IF((LEFT(mtn_tbl[[#This Row],[Date of Purchase]],1)="2"),"February","March"))</f>
        <v>March</v>
      </c>
      <c r="E888">
        <v>54</v>
      </c>
      <c r="F888" t="s">
        <v>177</v>
      </c>
      <c r="G888" t="s">
        <v>44</v>
      </c>
      <c r="H888" t="s">
        <v>25</v>
      </c>
      <c r="I888">
        <v>1</v>
      </c>
      <c r="J888" t="s">
        <v>164</v>
      </c>
      <c r="K888">
        <v>55</v>
      </c>
      <c r="L888" t="s">
        <v>165</v>
      </c>
      <c r="M888" t="s">
        <v>166</v>
      </c>
      <c r="N888" t="s">
        <v>167</v>
      </c>
      <c r="O888">
        <v>9</v>
      </c>
      <c r="P888">
        <v>216000</v>
      </c>
      <c r="Q888" t="s">
        <v>617</v>
      </c>
      <c r="R888" t="str">
        <f>IF(mtn_tbl[[#This Row],[Age]]&lt;=25,"18-25",IF(mtn_tbl[[#This Row],[Age]]&lt;=35,"26-35",IF(mtn_tbl[[#This Row],[Age]]&lt;=45,"36-45",IF(mtn_tbl[[#This Row],[Age]]&lt;=55,"46-55","56+"))))</f>
        <v>46-55</v>
      </c>
      <c r="S888">
        <v>50.35</v>
      </c>
      <c r="T88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8" t="s">
        <v>41</v>
      </c>
    </row>
    <row r="889" spans="1:22">
      <c r="A889" t="s">
        <v>1262</v>
      </c>
      <c r="B889" t="s">
        <v>1263</v>
      </c>
      <c r="C889" s="1" t="s">
        <v>1088</v>
      </c>
      <c r="D889" t="str">
        <f>IF((LEFT(mtn_tbl[[#This Row],[Date of Purchase]],1)="1"),"January",IF((LEFT(mtn_tbl[[#This Row],[Date of Purchase]],1)="2"),"February","March"))</f>
        <v>March</v>
      </c>
      <c r="E889">
        <v>64</v>
      </c>
      <c r="F889" t="s">
        <v>281</v>
      </c>
      <c r="G889" t="s">
        <v>62</v>
      </c>
      <c r="H889" t="s">
        <v>25</v>
      </c>
      <c r="I889">
        <v>3</v>
      </c>
      <c r="J889" t="s">
        <v>36</v>
      </c>
      <c r="K889">
        <v>59</v>
      </c>
      <c r="L889" t="s">
        <v>92</v>
      </c>
      <c r="M889" t="s">
        <v>93</v>
      </c>
      <c r="N889" t="s">
        <v>94</v>
      </c>
      <c r="O889">
        <v>20</v>
      </c>
      <c r="P889">
        <v>7000</v>
      </c>
      <c r="Q889" t="s">
        <v>430</v>
      </c>
      <c r="R889" t="str">
        <f>IF(mtn_tbl[[#This Row],[Age]]&lt;=25,"18-25",IF(mtn_tbl[[#This Row],[Age]]&lt;=35,"26-35",IF(mtn_tbl[[#This Row],[Age]]&lt;=45,"36-45",IF(mtn_tbl[[#This Row],[Age]]&lt;=55,"46-55","56+"))))</f>
        <v>56+</v>
      </c>
      <c r="S889">
        <v>149.66</v>
      </c>
      <c r="T88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89" t="s">
        <v>41</v>
      </c>
    </row>
    <row r="890" spans="1:22">
      <c r="A890" t="s">
        <v>1262</v>
      </c>
      <c r="B890" t="s">
        <v>1263</v>
      </c>
      <c r="C890" s="1" t="s">
        <v>1088</v>
      </c>
      <c r="D890" t="str">
        <f>IF((LEFT(mtn_tbl[[#This Row],[Date of Purchase]],1)="1"),"January",IF((LEFT(mtn_tbl[[#This Row],[Date of Purchase]],1)="2"),"February","March"))</f>
        <v>March</v>
      </c>
      <c r="E890">
        <v>64</v>
      </c>
      <c r="F890" t="s">
        <v>281</v>
      </c>
      <c r="G890" t="s">
        <v>44</v>
      </c>
      <c r="H890" t="s">
        <v>25</v>
      </c>
      <c r="I890">
        <v>3</v>
      </c>
      <c r="J890" t="s">
        <v>36</v>
      </c>
      <c r="K890">
        <v>59</v>
      </c>
      <c r="L890" t="s">
        <v>100</v>
      </c>
      <c r="M890" t="s">
        <v>38</v>
      </c>
      <c r="N890" t="s">
        <v>39</v>
      </c>
      <c r="O890">
        <v>13</v>
      </c>
      <c r="P890">
        <v>117000</v>
      </c>
      <c r="Q890" t="s">
        <v>102</v>
      </c>
      <c r="R890" t="str">
        <f>IF(mtn_tbl[[#This Row],[Age]]&lt;=25,"18-25",IF(mtn_tbl[[#This Row],[Age]]&lt;=35,"26-35",IF(mtn_tbl[[#This Row],[Age]]&lt;=45,"36-45",IF(mtn_tbl[[#This Row],[Age]]&lt;=55,"46-55","56+"))))</f>
        <v>56+</v>
      </c>
      <c r="S890">
        <v>126.96</v>
      </c>
      <c r="T8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90" t="s">
        <v>41</v>
      </c>
    </row>
    <row r="891" spans="1:22">
      <c r="A891" t="s">
        <v>1264</v>
      </c>
      <c r="B891" t="s">
        <v>1265</v>
      </c>
      <c r="C891" s="1" t="s">
        <v>1088</v>
      </c>
      <c r="D891" t="str">
        <f>IF((LEFT(mtn_tbl[[#This Row],[Date of Purchase]],1)="1"),"January",IF((LEFT(mtn_tbl[[#This Row],[Date of Purchase]],1)="2"),"February","March"))</f>
        <v>March</v>
      </c>
      <c r="E891">
        <v>80</v>
      </c>
      <c r="F891" t="s">
        <v>281</v>
      </c>
      <c r="G891" t="s">
        <v>62</v>
      </c>
      <c r="H891" t="s">
        <v>25</v>
      </c>
      <c r="I891">
        <v>4</v>
      </c>
      <c r="J891" t="s">
        <v>70</v>
      </c>
      <c r="K891">
        <v>28</v>
      </c>
      <c r="L891" t="s">
        <v>72</v>
      </c>
      <c r="M891" t="s">
        <v>73</v>
      </c>
      <c r="N891" t="s">
        <v>74</v>
      </c>
      <c r="O891">
        <v>9</v>
      </c>
      <c r="P891">
        <v>8100</v>
      </c>
      <c r="Q891" t="s">
        <v>1155</v>
      </c>
      <c r="R891" t="str">
        <f>IF(mtn_tbl[[#This Row],[Age]]&lt;=25,"18-25",IF(mtn_tbl[[#This Row],[Age]]&lt;=35,"26-35",IF(mtn_tbl[[#This Row],[Age]]&lt;=45,"36-45",IF(mtn_tbl[[#This Row],[Age]]&lt;=55,"46-55","56+"))))</f>
        <v>56+</v>
      </c>
      <c r="S891">
        <v>109.86</v>
      </c>
      <c r="T8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91" t="s">
        <v>31</v>
      </c>
      <c r="V891" t="s">
        <v>290</v>
      </c>
    </row>
    <row r="892" spans="1:22">
      <c r="A892" t="s">
        <v>1266</v>
      </c>
      <c r="B892" t="s">
        <v>1267</v>
      </c>
      <c r="C892" s="1" t="s">
        <v>1088</v>
      </c>
      <c r="D892" t="str">
        <f>IF((LEFT(mtn_tbl[[#This Row],[Date of Purchase]],1)="1"),"January",IF((LEFT(mtn_tbl[[#This Row],[Date of Purchase]],1)="2"),"February","March"))</f>
        <v>March</v>
      </c>
      <c r="E892">
        <v>19</v>
      </c>
      <c r="F892" t="s">
        <v>155</v>
      </c>
      <c r="G892" t="s">
        <v>62</v>
      </c>
      <c r="H892" t="s">
        <v>25</v>
      </c>
      <c r="I892">
        <v>4</v>
      </c>
      <c r="J892" t="s">
        <v>70</v>
      </c>
      <c r="K892">
        <v>10</v>
      </c>
      <c r="L892" t="s">
        <v>92</v>
      </c>
      <c r="M892" t="s">
        <v>93</v>
      </c>
      <c r="N892" t="s">
        <v>94</v>
      </c>
      <c r="O892">
        <v>19</v>
      </c>
      <c r="P892">
        <v>6650</v>
      </c>
      <c r="Q892" t="s">
        <v>1268</v>
      </c>
      <c r="R892" t="str">
        <f>IF(mtn_tbl[[#This Row],[Age]]&lt;=25,"18-25",IF(mtn_tbl[[#This Row],[Age]]&lt;=35,"26-35",IF(mtn_tbl[[#This Row],[Age]]&lt;=45,"36-45",IF(mtn_tbl[[#This Row],[Age]]&lt;=55,"46-55","56+"))))</f>
        <v>18-25</v>
      </c>
      <c r="S892">
        <v>83.76</v>
      </c>
      <c r="T89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92" t="s">
        <v>41</v>
      </c>
    </row>
    <row r="893" spans="1:22">
      <c r="A893" t="s">
        <v>1269</v>
      </c>
      <c r="B893" t="s">
        <v>1270</v>
      </c>
      <c r="C893" s="1" t="s">
        <v>1088</v>
      </c>
      <c r="D893" t="str">
        <f>IF((LEFT(mtn_tbl[[#This Row],[Date of Purchase]],1)="1"),"January",IF((LEFT(mtn_tbl[[#This Row],[Date of Purchase]],1)="2"),"February","March"))</f>
        <v>March</v>
      </c>
      <c r="E893">
        <v>56</v>
      </c>
      <c r="F893" t="s">
        <v>135</v>
      </c>
      <c r="G893" t="s">
        <v>62</v>
      </c>
      <c r="H893" t="s">
        <v>25</v>
      </c>
      <c r="I893">
        <v>4</v>
      </c>
      <c r="J893" t="s">
        <v>70</v>
      </c>
      <c r="K893">
        <v>49</v>
      </c>
      <c r="L893" t="s">
        <v>156</v>
      </c>
      <c r="M893" t="s">
        <v>157</v>
      </c>
      <c r="N893" t="s">
        <v>158</v>
      </c>
      <c r="O893">
        <v>7</v>
      </c>
      <c r="P893">
        <v>3500</v>
      </c>
      <c r="Q893" t="s">
        <v>109</v>
      </c>
      <c r="R893" t="str">
        <f>IF(mtn_tbl[[#This Row],[Age]]&lt;=25,"18-25",IF(mtn_tbl[[#This Row],[Age]]&lt;=35,"26-35",IF(mtn_tbl[[#This Row],[Age]]&lt;=45,"36-45",IF(mtn_tbl[[#This Row],[Age]]&lt;=55,"46-55","56+"))))</f>
        <v>56+</v>
      </c>
      <c r="S893">
        <v>30.82</v>
      </c>
      <c r="T89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3" t="s">
        <v>41</v>
      </c>
    </row>
    <row r="894" spans="1:22">
      <c r="A894" t="s">
        <v>1269</v>
      </c>
      <c r="B894" t="s">
        <v>1270</v>
      </c>
      <c r="C894" s="1" t="s">
        <v>1088</v>
      </c>
      <c r="D894" t="str">
        <f>IF((LEFT(mtn_tbl[[#This Row],[Date of Purchase]],1)="1"),"January",IF((LEFT(mtn_tbl[[#This Row],[Date of Purchase]],1)="2"),"February","March"))</f>
        <v>March</v>
      </c>
      <c r="E894">
        <v>56</v>
      </c>
      <c r="F894" t="s">
        <v>135</v>
      </c>
      <c r="G894" t="s">
        <v>84</v>
      </c>
      <c r="H894" t="s">
        <v>25</v>
      </c>
      <c r="I894">
        <v>4</v>
      </c>
      <c r="J894" t="s">
        <v>70</v>
      </c>
      <c r="K894">
        <v>49</v>
      </c>
      <c r="L894" t="s">
        <v>80</v>
      </c>
      <c r="M894" t="s">
        <v>81</v>
      </c>
      <c r="N894" t="s">
        <v>82</v>
      </c>
      <c r="O894">
        <v>1</v>
      </c>
      <c r="P894">
        <v>20000</v>
      </c>
      <c r="Q894" t="s">
        <v>485</v>
      </c>
      <c r="R894" t="str">
        <f>IF(mtn_tbl[[#This Row],[Age]]&lt;=25,"18-25",IF(mtn_tbl[[#This Row],[Age]]&lt;=35,"26-35",IF(mtn_tbl[[#This Row],[Age]]&lt;=45,"36-45",IF(mtn_tbl[[#This Row],[Age]]&lt;=55,"46-55","56+"))))</f>
        <v>56+</v>
      </c>
      <c r="S894">
        <v>26.74</v>
      </c>
      <c r="T89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4" t="s">
        <v>41</v>
      </c>
    </row>
    <row r="895" spans="1:22">
      <c r="A895" t="s">
        <v>1271</v>
      </c>
      <c r="B895" t="s">
        <v>1272</v>
      </c>
      <c r="C895" s="1" t="s">
        <v>1088</v>
      </c>
      <c r="D895" t="str">
        <f>IF((LEFT(mtn_tbl[[#This Row],[Date of Purchase]],1)="1"),"January",IF((LEFT(mtn_tbl[[#This Row],[Date of Purchase]],1)="2"),"February","March"))</f>
        <v>March</v>
      </c>
      <c r="E895">
        <v>34</v>
      </c>
      <c r="F895" t="s">
        <v>108</v>
      </c>
      <c r="G895" t="s">
        <v>84</v>
      </c>
      <c r="H895" t="s">
        <v>25</v>
      </c>
      <c r="I895">
        <v>3</v>
      </c>
      <c r="J895" t="s">
        <v>36</v>
      </c>
      <c r="K895">
        <v>27</v>
      </c>
      <c r="L895" t="s">
        <v>45</v>
      </c>
      <c r="M895" t="s">
        <v>46</v>
      </c>
      <c r="N895" t="s">
        <v>47</v>
      </c>
      <c r="O895">
        <v>5</v>
      </c>
      <c r="P895">
        <v>150000</v>
      </c>
      <c r="Q895" t="s">
        <v>693</v>
      </c>
      <c r="R895" t="str">
        <f>IF(mtn_tbl[[#This Row],[Age]]&lt;=25,"18-25",IF(mtn_tbl[[#This Row],[Age]]&lt;=35,"26-35",IF(mtn_tbl[[#This Row],[Age]]&lt;=45,"36-45",IF(mtn_tbl[[#This Row],[Age]]&lt;=55,"46-55","56+"))))</f>
        <v>26-35</v>
      </c>
      <c r="S895">
        <v>23.95</v>
      </c>
      <c r="T8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5" t="s">
        <v>41</v>
      </c>
    </row>
    <row r="896" spans="1:22">
      <c r="A896" t="s">
        <v>1271</v>
      </c>
      <c r="B896" t="s">
        <v>1272</v>
      </c>
      <c r="C896" s="1" t="s">
        <v>1088</v>
      </c>
      <c r="D896" t="str">
        <f>IF((LEFT(mtn_tbl[[#This Row],[Date of Purchase]],1)="1"),"January",IF((LEFT(mtn_tbl[[#This Row],[Date of Purchase]],1)="2"),"February","March"))</f>
        <v>March</v>
      </c>
      <c r="E896">
        <v>34</v>
      </c>
      <c r="F896" t="s">
        <v>108</v>
      </c>
      <c r="G896" t="s">
        <v>62</v>
      </c>
      <c r="H896" t="s">
        <v>25</v>
      </c>
      <c r="I896">
        <v>3</v>
      </c>
      <c r="J896" t="s">
        <v>36</v>
      </c>
      <c r="K896">
        <v>27</v>
      </c>
      <c r="L896" t="s">
        <v>92</v>
      </c>
      <c r="M896" t="s">
        <v>93</v>
      </c>
      <c r="N896" t="s">
        <v>94</v>
      </c>
      <c r="O896">
        <v>9</v>
      </c>
      <c r="P896">
        <v>3150</v>
      </c>
      <c r="Q896" t="s">
        <v>1273</v>
      </c>
      <c r="R896" t="str">
        <f>IF(mtn_tbl[[#This Row],[Age]]&lt;=25,"18-25",IF(mtn_tbl[[#This Row],[Age]]&lt;=35,"26-35",IF(mtn_tbl[[#This Row],[Age]]&lt;=45,"36-45",IF(mtn_tbl[[#This Row],[Age]]&lt;=55,"46-55","56+"))))</f>
        <v>26-35</v>
      </c>
      <c r="S896">
        <v>1.2</v>
      </c>
      <c r="T8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6" t="s">
        <v>41</v>
      </c>
    </row>
    <row r="897" spans="1:22">
      <c r="A897" t="s">
        <v>1274</v>
      </c>
      <c r="B897" t="s">
        <v>1275</v>
      </c>
      <c r="C897" s="1" t="s">
        <v>1088</v>
      </c>
      <c r="D897" t="str">
        <f>IF((LEFT(mtn_tbl[[#This Row],[Date of Purchase]],1)="1"),"January",IF((LEFT(mtn_tbl[[#This Row],[Date of Purchase]],1)="2"),"February","March"))</f>
        <v>March</v>
      </c>
      <c r="E897">
        <v>53</v>
      </c>
      <c r="F897" t="s">
        <v>331</v>
      </c>
      <c r="G897" t="s">
        <v>24</v>
      </c>
      <c r="H897" t="s">
        <v>25</v>
      </c>
      <c r="I897">
        <v>3</v>
      </c>
      <c r="J897" t="s">
        <v>36</v>
      </c>
      <c r="K897">
        <v>8</v>
      </c>
      <c r="L897" t="s">
        <v>148</v>
      </c>
      <c r="M897" t="s">
        <v>149</v>
      </c>
      <c r="N897" t="s">
        <v>150</v>
      </c>
      <c r="O897">
        <v>17</v>
      </c>
      <c r="P897">
        <v>272000</v>
      </c>
      <c r="Q897" t="s">
        <v>1276</v>
      </c>
      <c r="R897" t="str">
        <f>IF(mtn_tbl[[#This Row],[Age]]&lt;=25,"18-25",IF(mtn_tbl[[#This Row],[Age]]&lt;=35,"26-35",IF(mtn_tbl[[#This Row],[Age]]&lt;=45,"36-45",IF(mtn_tbl[[#This Row],[Age]]&lt;=55,"46-55","56+"))))</f>
        <v>46-55</v>
      </c>
      <c r="S897">
        <v>22.31</v>
      </c>
      <c r="T89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7" t="s">
        <v>41</v>
      </c>
    </row>
    <row r="898" spans="1:22">
      <c r="A898" t="s">
        <v>1274</v>
      </c>
      <c r="B898" t="s">
        <v>1275</v>
      </c>
      <c r="C898" s="1" t="s">
        <v>1088</v>
      </c>
      <c r="D898" t="str">
        <f>IF((LEFT(mtn_tbl[[#This Row],[Date of Purchase]],1)="1"),"January",IF((LEFT(mtn_tbl[[#This Row],[Date of Purchase]],1)="2"),"February","March"))</f>
        <v>March</v>
      </c>
      <c r="E898">
        <v>53</v>
      </c>
      <c r="F898" t="s">
        <v>331</v>
      </c>
      <c r="G898" t="s">
        <v>84</v>
      </c>
      <c r="H898" t="s">
        <v>25</v>
      </c>
      <c r="I898">
        <v>3</v>
      </c>
      <c r="J898" t="s">
        <v>36</v>
      </c>
      <c r="K898">
        <v>8</v>
      </c>
      <c r="L898" t="s">
        <v>80</v>
      </c>
      <c r="M898" t="s">
        <v>81</v>
      </c>
      <c r="N898" t="s">
        <v>82</v>
      </c>
      <c r="O898">
        <v>20</v>
      </c>
      <c r="P898">
        <v>400000</v>
      </c>
      <c r="Q898" t="s">
        <v>294</v>
      </c>
      <c r="R898" t="str">
        <f>IF(mtn_tbl[[#This Row],[Age]]&lt;=25,"18-25",IF(mtn_tbl[[#This Row],[Age]]&lt;=35,"26-35",IF(mtn_tbl[[#This Row],[Age]]&lt;=45,"36-45",IF(mtn_tbl[[#This Row],[Age]]&lt;=55,"46-55","56+"))))</f>
        <v>46-55</v>
      </c>
      <c r="S898">
        <v>96.99</v>
      </c>
      <c r="T89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98" t="s">
        <v>41</v>
      </c>
    </row>
    <row r="899" spans="1:22">
      <c r="A899" t="s">
        <v>1274</v>
      </c>
      <c r="B899" t="s">
        <v>1275</v>
      </c>
      <c r="C899" s="1" t="s">
        <v>1088</v>
      </c>
      <c r="D899" t="str">
        <f>IF((LEFT(mtn_tbl[[#This Row],[Date of Purchase]],1)="1"),"January",IF((LEFT(mtn_tbl[[#This Row],[Date of Purchase]],1)="2"),"February","March"))</f>
        <v>March</v>
      </c>
      <c r="E899">
        <v>53</v>
      </c>
      <c r="F899" t="s">
        <v>331</v>
      </c>
      <c r="G899" t="s">
        <v>44</v>
      </c>
      <c r="H899" t="s">
        <v>25</v>
      </c>
      <c r="I899">
        <v>3</v>
      </c>
      <c r="J899" t="s">
        <v>36</v>
      </c>
      <c r="K899">
        <v>8</v>
      </c>
      <c r="L899" t="s">
        <v>45</v>
      </c>
      <c r="M899" t="s">
        <v>46</v>
      </c>
      <c r="N899" t="s">
        <v>47</v>
      </c>
      <c r="O899">
        <v>11</v>
      </c>
      <c r="P899">
        <v>330000</v>
      </c>
      <c r="Q899" t="s">
        <v>373</v>
      </c>
      <c r="R899" t="str">
        <f>IF(mtn_tbl[[#This Row],[Age]]&lt;=25,"18-25",IF(mtn_tbl[[#This Row],[Age]]&lt;=35,"26-35",IF(mtn_tbl[[#This Row],[Age]]&lt;=45,"36-45",IF(mtn_tbl[[#This Row],[Age]]&lt;=55,"46-55","56+"))))</f>
        <v>46-55</v>
      </c>
      <c r="S899">
        <v>85.7</v>
      </c>
      <c r="T8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99" t="s">
        <v>41</v>
      </c>
    </row>
    <row r="900" spans="1:22">
      <c r="A900" t="s">
        <v>1277</v>
      </c>
      <c r="B900" t="s">
        <v>1278</v>
      </c>
      <c r="C900" s="1" t="s">
        <v>1088</v>
      </c>
      <c r="D900" t="str">
        <f>IF((LEFT(mtn_tbl[[#This Row],[Date of Purchase]],1)="1"),"January",IF((LEFT(mtn_tbl[[#This Row],[Date of Purchase]],1)="2"),"February","March"))</f>
        <v>March</v>
      </c>
      <c r="E900">
        <v>38</v>
      </c>
      <c r="F900" t="s">
        <v>340</v>
      </c>
      <c r="G900" t="s">
        <v>24</v>
      </c>
      <c r="H900" t="s">
        <v>57</v>
      </c>
      <c r="I900">
        <v>4</v>
      </c>
      <c r="J900" t="s">
        <v>70</v>
      </c>
      <c r="K900">
        <v>54</v>
      </c>
      <c r="L900" t="s">
        <v>27</v>
      </c>
      <c r="M900" t="s">
        <v>28</v>
      </c>
      <c r="N900" t="s">
        <v>29</v>
      </c>
      <c r="O900">
        <v>15</v>
      </c>
      <c r="P900">
        <v>525000</v>
      </c>
      <c r="Q900" t="s">
        <v>363</v>
      </c>
      <c r="R900" t="str">
        <f>IF(mtn_tbl[[#This Row],[Age]]&lt;=25,"18-25",IF(mtn_tbl[[#This Row],[Age]]&lt;=35,"26-35",IF(mtn_tbl[[#This Row],[Age]]&lt;=45,"36-45",IF(mtn_tbl[[#This Row],[Age]]&lt;=55,"46-55","56+"))))</f>
        <v>36-45</v>
      </c>
      <c r="S900">
        <v>31.5</v>
      </c>
      <c r="T90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0" t="s">
        <v>41</v>
      </c>
    </row>
    <row r="901" spans="1:22">
      <c r="A901" t="s">
        <v>1279</v>
      </c>
      <c r="B901" t="s">
        <v>1280</v>
      </c>
      <c r="C901" s="1" t="s">
        <v>1088</v>
      </c>
      <c r="D901" t="str">
        <f>IF((LEFT(mtn_tbl[[#This Row],[Date of Purchase]],1)="1"),"January",IF((LEFT(mtn_tbl[[#This Row],[Date of Purchase]],1)="2"),"February","March"))</f>
        <v>March</v>
      </c>
      <c r="E901">
        <v>58</v>
      </c>
      <c r="F901" t="s">
        <v>144</v>
      </c>
      <c r="G901" t="s">
        <v>24</v>
      </c>
      <c r="H901" t="s">
        <v>25</v>
      </c>
      <c r="I901">
        <v>1</v>
      </c>
      <c r="J901" t="s">
        <v>164</v>
      </c>
      <c r="K901">
        <v>7</v>
      </c>
      <c r="L901" t="s">
        <v>58</v>
      </c>
      <c r="M901" t="s">
        <v>59</v>
      </c>
      <c r="N901" t="s">
        <v>60</v>
      </c>
      <c r="O901">
        <v>9</v>
      </c>
      <c r="P901">
        <v>40500</v>
      </c>
      <c r="Q901" t="s">
        <v>114</v>
      </c>
      <c r="R901" t="str">
        <f>IF(mtn_tbl[[#This Row],[Age]]&lt;=25,"18-25",IF(mtn_tbl[[#This Row],[Age]]&lt;=35,"26-35",IF(mtn_tbl[[#This Row],[Age]]&lt;=45,"36-45",IF(mtn_tbl[[#This Row],[Age]]&lt;=55,"46-55","56+"))))</f>
        <v>56+</v>
      </c>
      <c r="S901">
        <v>38.909999999999997</v>
      </c>
      <c r="T90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1" t="s">
        <v>41</v>
      </c>
    </row>
    <row r="902" spans="1:22">
      <c r="A902" t="s">
        <v>1279</v>
      </c>
      <c r="B902" t="s">
        <v>1280</v>
      </c>
      <c r="C902" s="1" t="s">
        <v>1088</v>
      </c>
      <c r="D902" t="str">
        <f>IF((LEFT(mtn_tbl[[#This Row],[Date of Purchase]],1)="1"),"January",IF((LEFT(mtn_tbl[[#This Row],[Date of Purchase]],1)="2"),"February","March"))</f>
        <v>March</v>
      </c>
      <c r="E902">
        <v>58</v>
      </c>
      <c r="F902" t="s">
        <v>144</v>
      </c>
      <c r="G902" t="s">
        <v>62</v>
      </c>
      <c r="H902" t="s">
        <v>25</v>
      </c>
      <c r="I902">
        <v>1</v>
      </c>
      <c r="J902" t="s">
        <v>164</v>
      </c>
      <c r="K902">
        <v>7</v>
      </c>
      <c r="L902" t="s">
        <v>235</v>
      </c>
      <c r="M902" t="s">
        <v>236</v>
      </c>
      <c r="N902" t="s">
        <v>237</v>
      </c>
      <c r="O902">
        <v>15</v>
      </c>
      <c r="P902">
        <v>97500</v>
      </c>
      <c r="Q902" t="s">
        <v>622</v>
      </c>
      <c r="R902" t="str">
        <f>IF(mtn_tbl[[#This Row],[Age]]&lt;=25,"18-25",IF(mtn_tbl[[#This Row],[Age]]&lt;=35,"26-35",IF(mtn_tbl[[#This Row],[Age]]&lt;=45,"36-45",IF(mtn_tbl[[#This Row],[Age]]&lt;=55,"46-55","56+"))))</f>
        <v>56+</v>
      </c>
      <c r="S902">
        <v>64.17</v>
      </c>
      <c r="T9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02" t="s">
        <v>41</v>
      </c>
    </row>
    <row r="903" spans="1:22">
      <c r="A903" t="s">
        <v>1281</v>
      </c>
      <c r="B903" t="s">
        <v>1282</v>
      </c>
      <c r="C903" s="1" t="s">
        <v>1088</v>
      </c>
      <c r="D903" t="str">
        <f>IF((LEFT(mtn_tbl[[#This Row],[Date of Purchase]],1)="1"),"January",IF((LEFT(mtn_tbl[[#This Row],[Date of Purchase]],1)="2"),"February","March"))</f>
        <v>March</v>
      </c>
      <c r="E903">
        <v>49</v>
      </c>
      <c r="F903" t="s">
        <v>51</v>
      </c>
      <c r="G903" t="s">
        <v>44</v>
      </c>
      <c r="H903" t="s">
        <v>57</v>
      </c>
      <c r="I903">
        <v>3</v>
      </c>
      <c r="J903" t="s">
        <v>36</v>
      </c>
      <c r="K903">
        <v>12</v>
      </c>
      <c r="L903" t="s">
        <v>119</v>
      </c>
      <c r="M903" t="s">
        <v>120</v>
      </c>
      <c r="N903" t="s">
        <v>121</v>
      </c>
      <c r="O903">
        <v>16</v>
      </c>
      <c r="P903">
        <v>232000</v>
      </c>
      <c r="Q903" t="s">
        <v>615</v>
      </c>
      <c r="R903" t="str">
        <f>IF(mtn_tbl[[#This Row],[Age]]&lt;=25,"18-25",IF(mtn_tbl[[#This Row],[Age]]&lt;=35,"26-35",IF(mtn_tbl[[#This Row],[Age]]&lt;=45,"36-45",IF(mtn_tbl[[#This Row],[Age]]&lt;=55,"46-55","56+"))))</f>
        <v>46-55</v>
      </c>
      <c r="S903">
        <v>23.02</v>
      </c>
      <c r="T90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3" t="s">
        <v>41</v>
      </c>
    </row>
    <row r="904" spans="1:22">
      <c r="A904" t="s">
        <v>1283</v>
      </c>
      <c r="B904" t="s">
        <v>1284</v>
      </c>
      <c r="C904" s="1" t="s">
        <v>1088</v>
      </c>
      <c r="D904" t="str">
        <f>IF((LEFT(mtn_tbl[[#This Row],[Date of Purchase]],1)="1"),"January",IF((LEFT(mtn_tbl[[#This Row],[Date of Purchase]],1)="2"),"February","March"))</f>
        <v>March</v>
      </c>
      <c r="E904">
        <v>57</v>
      </c>
      <c r="F904" t="s">
        <v>446</v>
      </c>
      <c r="G904" t="s">
        <v>62</v>
      </c>
      <c r="H904" t="s">
        <v>57</v>
      </c>
      <c r="I904">
        <v>4</v>
      </c>
      <c r="J904" t="s">
        <v>70</v>
      </c>
      <c r="K904">
        <v>12</v>
      </c>
      <c r="L904" t="s">
        <v>72</v>
      </c>
      <c r="M904" t="s">
        <v>73</v>
      </c>
      <c r="N904" t="s">
        <v>74</v>
      </c>
      <c r="O904">
        <v>5</v>
      </c>
      <c r="P904">
        <v>4500</v>
      </c>
      <c r="Q904" t="s">
        <v>270</v>
      </c>
      <c r="R904" t="str">
        <f>IF(mtn_tbl[[#This Row],[Age]]&lt;=25,"18-25",IF(mtn_tbl[[#This Row],[Age]]&lt;=35,"26-35",IF(mtn_tbl[[#This Row],[Age]]&lt;=45,"36-45",IF(mtn_tbl[[#This Row],[Age]]&lt;=55,"46-55","56+"))))</f>
        <v>56+</v>
      </c>
      <c r="S904">
        <v>18.559999999999999</v>
      </c>
      <c r="T90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4" t="s">
        <v>31</v>
      </c>
      <c r="V904" t="s">
        <v>79</v>
      </c>
    </row>
    <row r="905" spans="1:22">
      <c r="A905" t="s">
        <v>1283</v>
      </c>
      <c r="B905" t="s">
        <v>1284</v>
      </c>
      <c r="C905" s="1" t="s">
        <v>1088</v>
      </c>
      <c r="D905" t="str">
        <f>IF((LEFT(mtn_tbl[[#This Row],[Date of Purchase]],1)="1"),"January",IF((LEFT(mtn_tbl[[#This Row],[Date of Purchase]],1)="2"),"February","March"))</f>
        <v>March</v>
      </c>
      <c r="E905">
        <v>57</v>
      </c>
      <c r="F905" t="s">
        <v>446</v>
      </c>
      <c r="G905" t="s">
        <v>24</v>
      </c>
      <c r="H905" t="s">
        <v>57</v>
      </c>
      <c r="I905">
        <v>4</v>
      </c>
      <c r="J905" t="s">
        <v>70</v>
      </c>
      <c r="K905">
        <v>12</v>
      </c>
      <c r="L905" t="s">
        <v>148</v>
      </c>
      <c r="M905" t="s">
        <v>149</v>
      </c>
      <c r="N905" t="s">
        <v>150</v>
      </c>
      <c r="O905">
        <v>5</v>
      </c>
      <c r="P905">
        <v>80000</v>
      </c>
      <c r="Q905" t="s">
        <v>1055</v>
      </c>
      <c r="R905" t="str">
        <f>IF(mtn_tbl[[#This Row],[Age]]&lt;=25,"18-25",IF(mtn_tbl[[#This Row],[Age]]&lt;=35,"26-35",IF(mtn_tbl[[#This Row],[Age]]&lt;=45,"36-45",IF(mtn_tbl[[#This Row],[Age]]&lt;=55,"46-55","56+"))))</f>
        <v>56+</v>
      </c>
      <c r="S905">
        <v>151.54</v>
      </c>
      <c r="T90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05" t="s">
        <v>31</v>
      </c>
      <c r="V905" t="s">
        <v>79</v>
      </c>
    </row>
    <row r="906" spans="1:22">
      <c r="A906" t="s">
        <v>1283</v>
      </c>
      <c r="B906" t="s">
        <v>1284</v>
      </c>
      <c r="C906" s="1" t="s">
        <v>1088</v>
      </c>
      <c r="D906" t="str">
        <f>IF((LEFT(mtn_tbl[[#This Row],[Date of Purchase]],1)="1"),"January",IF((LEFT(mtn_tbl[[#This Row],[Date of Purchase]],1)="2"),"February","March"))</f>
        <v>March</v>
      </c>
      <c r="E906">
        <v>57</v>
      </c>
      <c r="F906" t="s">
        <v>446</v>
      </c>
      <c r="G906" t="s">
        <v>84</v>
      </c>
      <c r="H906" t="s">
        <v>57</v>
      </c>
      <c r="I906">
        <v>4</v>
      </c>
      <c r="J906" t="s">
        <v>70</v>
      </c>
      <c r="K906">
        <v>12</v>
      </c>
      <c r="L906" t="s">
        <v>145</v>
      </c>
      <c r="M906" t="s">
        <v>146</v>
      </c>
      <c r="N906" t="s">
        <v>147</v>
      </c>
      <c r="O906">
        <v>13</v>
      </c>
      <c r="P906">
        <v>1950000</v>
      </c>
      <c r="Q906" t="s">
        <v>521</v>
      </c>
      <c r="R906" t="str">
        <f>IF(mtn_tbl[[#This Row],[Age]]&lt;=25,"18-25",IF(mtn_tbl[[#This Row],[Age]]&lt;=35,"26-35",IF(mtn_tbl[[#This Row],[Age]]&lt;=45,"36-45",IF(mtn_tbl[[#This Row],[Age]]&lt;=55,"46-55","56+"))))</f>
        <v>56+</v>
      </c>
      <c r="S906">
        <v>106.49</v>
      </c>
      <c r="T9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06" t="s">
        <v>31</v>
      </c>
      <c r="V906" t="s">
        <v>79</v>
      </c>
    </row>
    <row r="907" spans="1:22">
      <c r="A907" t="s">
        <v>1285</v>
      </c>
      <c r="B907" t="s">
        <v>1286</v>
      </c>
      <c r="C907" s="1" t="s">
        <v>1088</v>
      </c>
      <c r="D907" t="str">
        <f>IF((LEFT(mtn_tbl[[#This Row],[Date of Purchase]],1)="1"),"January",IF((LEFT(mtn_tbl[[#This Row],[Date of Purchase]],1)="2"),"February","March"))</f>
        <v>March</v>
      </c>
      <c r="E907">
        <v>41</v>
      </c>
      <c r="F907" t="s">
        <v>204</v>
      </c>
      <c r="G907" t="s">
        <v>44</v>
      </c>
      <c r="H907" t="s">
        <v>57</v>
      </c>
      <c r="I907">
        <v>4</v>
      </c>
      <c r="J907" t="s">
        <v>70</v>
      </c>
      <c r="K907">
        <v>20</v>
      </c>
      <c r="L907" t="s">
        <v>100</v>
      </c>
      <c r="M907" t="s">
        <v>38</v>
      </c>
      <c r="N907" t="s">
        <v>39</v>
      </c>
      <c r="O907">
        <v>17</v>
      </c>
      <c r="P907">
        <v>153000</v>
      </c>
      <c r="Q907" t="s">
        <v>305</v>
      </c>
      <c r="R907" t="str">
        <f>IF(mtn_tbl[[#This Row],[Age]]&lt;=25,"18-25",IF(mtn_tbl[[#This Row],[Age]]&lt;=35,"26-35",IF(mtn_tbl[[#This Row],[Age]]&lt;=45,"36-45",IF(mtn_tbl[[#This Row],[Age]]&lt;=55,"46-55","56+"))))</f>
        <v>36-45</v>
      </c>
      <c r="S907">
        <v>122.49</v>
      </c>
      <c r="T90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07" t="s">
        <v>41</v>
      </c>
    </row>
    <row r="908" spans="1:22">
      <c r="A908" t="s">
        <v>1285</v>
      </c>
      <c r="B908" t="s">
        <v>1286</v>
      </c>
      <c r="C908" s="1" t="s">
        <v>1088</v>
      </c>
      <c r="D908" t="str">
        <f>IF((LEFT(mtn_tbl[[#This Row],[Date of Purchase]],1)="1"),"January",IF((LEFT(mtn_tbl[[#This Row],[Date of Purchase]],1)="2"),"February","March"))</f>
        <v>March</v>
      </c>
      <c r="E908">
        <v>41</v>
      </c>
      <c r="F908" t="s">
        <v>204</v>
      </c>
      <c r="G908" t="s">
        <v>84</v>
      </c>
      <c r="H908" t="s">
        <v>57</v>
      </c>
      <c r="I908">
        <v>4</v>
      </c>
      <c r="J908" t="s">
        <v>70</v>
      </c>
      <c r="K908">
        <v>20</v>
      </c>
      <c r="L908" t="s">
        <v>171</v>
      </c>
      <c r="M908" t="s">
        <v>172</v>
      </c>
      <c r="N908" t="s">
        <v>173</v>
      </c>
      <c r="O908">
        <v>10</v>
      </c>
      <c r="P908">
        <v>750000</v>
      </c>
      <c r="Q908" t="s">
        <v>1107</v>
      </c>
      <c r="R908" t="str">
        <f>IF(mtn_tbl[[#This Row],[Age]]&lt;=25,"18-25",IF(mtn_tbl[[#This Row],[Age]]&lt;=35,"26-35",IF(mtn_tbl[[#This Row],[Age]]&lt;=45,"36-45",IF(mtn_tbl[[#This Row],[Age]]&lt;=55,"46-55","56+"))))</f>
        <v>36-45</v>
      </c>
      <c r="S908">
        <v>169.6</v>
      </c>
      <c r="T90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08" t="s">
        <v>41</v>
      </c>
    </row>
    <row r="909" spans="1:22">
      <c r="A909" t="s">
        <v>1287</v>
      </c>
      <c r="B909" t="s">
        <v>1288</v>
      </c>
      <c r="C909" s="1" t="s">
        <v>1088</v>
      </c>
      <c r="D909" t="str">
        <f>IF((LEFT(mtn_tbl[[#This Row],[Date of Purchase]],1)="1"),"January",IF((LEFT(mtn_tbl[[#This Row],[Date of Purchase]],1)="2"),"February","March"))</f>
        <v>March</v>
      </c>
      <c r="E909">
        <v>63</v>
      </c>
      <c r="F909" t="s">
        <v>35</v>
      </c>
      <c r="G909" t="s">
        <v>24</v>
      </c>
      <c r="H909" t="s">
        <v>25</v>
      </c>
      <c r="I909">
        <v>1</v>
      </c>
      <c r="J909" t="s">
        <v>164</v>
      </c>
      <c r="K909">
        <v>46</v>
      </c>
      <c r="L909" t="s">
        <v>27</v>
      </c>
      <c r="M909" t="s">
        <v>28</v>
      </c>
      <c r="N909" t="s">
        <v>29</v>
      </c>
      <c r="O909">
        <v>13</v>
      </c>
      <c r="P909">
        <v>455000</v>
      </c>
      <c r="Q909" t="s">
        <v>1232</v>
      </c>
      <c r="R909" t="str">
        <f>IF(mtn_tbl[[#This Row],[Age]]&lt;=25,"18-25",IF(mtn_tbl[[#This Row],[Age]]&lt;=35,"26-35",IF(mtn_tbl[[#This Row],[Age]]&lt;=45,"36-45",IF(mtn_tbl[[#This Row],[Age]]&lt;=55,"46-55","56+"))))</f>
        <v>56+</v>
      </c>
      <c r="S909">
        <v>140.59</v>
      </c>
      <c r="T9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09" t="s">
        <v>41</v>
      </c>
    </row>
    <row r="910" spans="1:22">
      <c r="A910" t="s">
        <v>1289</v>
      </c>
      <c r="B910" t="s">
        <v>1290</v>
      </c>
      <c r="C910" s="1" t="s">
        <v>1088</v>
      </c>
      <c r="D910" t="str">
        <f>IF((LEFT(mtn_tbl[[#This Row],[Date of Purchase]],1)="1"),"January",IF((LEFT(mtn_tbl[[#This Row],[Date of Purchase]],1)="2"),"February","March"))</f>
        <v>March</v>
      </c>
      <c r="E910">
        <v>48</v>
      </c>
      <c r="F910" t="s">
        <v>185</v>
      </c>
      <c r="G910" t="s">
        <v>24</v>
      </c>
      <c r="H910" t="s">
        <v>57</v>
      </c>
      <c r="I910">
        <v>1</v>
      </c>
      <c r="J910" t="s">
        <v>164</v>
      </c>
      <c r="K910">
        <v>18</v>
      </c>
      <c r="L910" t="s">
        <v>27</v>
      </c>
      <c r="M910" t="s">
        <v>28</v>
      </c>
      <c r="N910" t="s">
        <v>29</v>
      </c>
      <c r="O910">
        <v>6</v>
      </c>
      <c r="P910">
        <v>210000</v>
      </c>
      <c r="Q910" t="s">
        <v>698</v>
      </c>
      <c r="R910" t="str">
        <f>IF(mtn_tbl[[#This Row],[Age]]&lt;=25,"18-25",IF(mtn_tbl[[#This Row],[Age]]&lt;=35,"26-35",IF(mtn_tbl[[#This Row],[Age]]&lt;=45,"36-45",IF(mtn_tbl[[#This Row],[Age]]&lt;=55,"46-55","56+"))))</f>
        <v>46-55</v>
      </c>
      <c r="S910">
        <v>74.27</v>
      </c>
      <c r="T91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10" t="s">
        <v>41</v>
      </c>
    </row>
    <row r="911" spans="1:22">
      <c r="A911" t="s">
        <v>1289</v>
      </c>
      <c r="B911" t="s">
        <v>1290</v>
      </c>
      <c r="C911" s="1" t="s">
        <v>1088</v>
      </c>
      <c r="D911" t="str">
        <f>IF((LEFT(mtn_tbl[[#This Row],[Date of Purchase]],1)="1"),"January",IF((LEFT(mtn_tbl[[#This Row],[Date of Purchase]],1)="2"),"February","March"))</f>
        <v>March</v>
      </c>
      <c r="E911">
        <v>48</v>
      </c>
      <c r="F911" t="s">
        <v>185</v>
      </c>
      <c r="G911" t="s">
        <v>84</v>
      </c>
      <c r="H911" t="s">
        <v>57</v>
      </c>
      <c r="I911">
        <v>1</v>
      </c>
      <c r="J911" t="s">
        <v>164</v>
      </c>
      <c r="K911">
        <v>18</v>
      </c>
      <c r="L911" t="s">
        <v>165</v>
      </c>
      <c r="M911" t="s">
        <v>166</v>
      </c>
      <c r="N911" t="s">
        <v>167</v>
      </c>
      <c r="O911">
        <v>8</v>
      </c>
      <c r="P911">
        <v>192000</v>
      </c>
      <c r="Q911" t="s">
        <v>151</v>
      </c>
      <c r="R911" t="str">
        <f>IF(mtn_tbl[[#This Row],[Age]]&lt;=25,"18-25",IF(mtn_tbl[[#This Row],[Age]]&lt;=35,"26-35",IF(mtn_tbl[[#This Row],[Age]]&lt;=45,"36-45",IF(mtn_tbl[[#This Row],[Age]]&lt;=55,"46-55","56+"))))</f>
        <v>46-55</v>
      </c>
      <c r="S911">
        <v>156.61000000000001</v>
      </c>
      <c r="T9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11" t="s">
        <v>41</v>
      </c>
    </row>
    <row r="912" spans="1:22">
      <c r="A912" t="s">
        <v>1289</v>
      </c>
      <c r="B912" t="s">
        <v>1290</v>
      </c>
      <c r="C912" s="1" t="s">
        <v>1088</v>
      </c>
      <c r="D912" t="str">
        <f>IF((LEFT(mtn_tbl[[#This Row],[Date of Purchase]],1)="1"),"January",IF((LEFT(mtn_tbl[[#This Row],[Date of Purchase]],1)="2"),"February","March"))</f>
        <v>March</v>
      </c>
      <c r="E912">
        <v>48</v>
      </c>
      <c r="F912" t="s">
        <v>185</v>
      </c>
      <c r="G912" t="s">
        <v>44</v>
      </c>
      <c r="H912" t="s">
        <v>57</v>
      </c>
      <c r="I912">
        <v>1</v>
      </c>
      <c r="J912" t="s">
        <v>164</v>
      </c>
      <c r="K912">
        <v>18</v>
      </c>
      <c r="L912" t="s">
        <v>119</v>
      </c>
      <c r="M912" t="s">
        <v>120</v>
      </c>
      <c r="N912" t="s">
        <v>121</v>
      </c>
      <c r="O912">
        <v>17</v>
      </c>
      <c r="P912">
        <v>246500</v>
      </c>
      <c r="Q912" t="s">
        <v>1066</v>
      </c>
      <c r="R912" t="str">
        <f>IF(mtn_tbl[[#This Row],[Age]]&lt;=25,"18-25",IF(mtn_tbl[[#This Row],[Age]]&lt;=35,"26-35",IF(mtn_tbl[[#This Row],[Age]]&lt;=45,"36-45",IF(mtn_tbl[[#This Row],[Age]]&lt;=55,"46-55","56+"))))</f>
        <v>46-55</v>
      </c>
      <c r="S912">
        <v>36.57</v>
      </c>
      <c r="T9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2" t="s">
        <v>41</v>
      </c>
    </row>
    <row r="913" spans="1:22">
      <c r="A913" t="s">
        <v>1291</v>
      </c>
      <c r="B913" t="s">
        <v>1292</v>
      </c>
      <c r="C913" s="1" t="s">
        <v>1088</v>
      </c>
      <c r="D913" t="str">
        <f>IF((LEFT(mtn_tbl[[#This Row],[Date of Purchase]],1)="1"),"January",IF((LEFT(mtn_tbl[[#This Row],[Date of Purchase]],1)="2"),"February","March"))</f>
        <v>March</v>
      </c>
      <c r="E913">
        <v>58</v>
      </c>
      <c r="F913" t="s">
        <v>35</v>
      </c>
      <c r="G913" t="s">
        <v>24</v>
      </c>
      <c r="H913" t="s">
        <v>57</v>
      </c>
      <c r="I913">
        <v>2</v>
      </c>
      <c r="J913" t="s">
        <v>26</v>
      </c>
      <c r="K913">
        <v>53</v>
      </c>
      <c r="L913" t="s">
        <v>27</v>
      </c>
      <c r="M913" t="s">
        <v>28</v>
      </c>
      <c r="N913" t="s">
        <v>29</v>
      </c>
      <c r="O913">
        <v>16</v>
      </c>
      <c r="P913">
        <v>560000</v>
      </c>
      <c r="Q913" t="s">
        <v>545</v>
      </c>
      <c r="R913" t="str">
        <f>IF(mtn_tbl[[#This Row],[Age]]&lt;=25,"18-25",IF(mtn_tbl[[#This Row],[Age]]&lt;=35,"26-35",IF(mtn_tbl[[#This Row],[Age]]&lt;=45,"36-45",IF(mtn_tbl[[#This Row],[Age]]&lt;=55,"46-55","56+"))))</f>
        <v>56+</v>
      </c>
      <c r="S913">
        <v>36.1</v>
      </c>
      <c r="T9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3" t="s">
        <v>41</v>
      </c>
    </row>
    <row r="914" spans="1:22">
      <c r="A914" t="s">
        <v>1291</v>
      </c>
      <c r="B914" t="s">
        <v>1292</v>
      </c>
      <c r="C914" s="1" t="s">
        <v>1088</v>
      </c>
      <c r="D914" t="str">
        <f>IF((LEFT(mtn_tbl[[#This Row],[Date of Purchase]],1)="1"),"January",IF((LEFT(mtn_tbl[[#This Row],[Date of Purchase]],1)="2"),"February","March"))</f>
        <v>March</v>
      </c>
      <c r="E914">
        <v>58</v>
      </c>
      <c r="F914" t="s">
        <v>35</v>
      </c>
      <c r="G914" t="s">
        <v>84</v>
      </c>
      <c r="H914" t="s">
        <v>57</v>
      </c>
      <c r="I914">
        <v>2</v>
      </c>
      <c r="J914" t="s">
        <v>26</v>
      </c>
      <c r="K914">
        <v>53</v>
      </c>
      <c r="L914" t="s">
        <v>80</v>
      </c>
      <c r="M914" t="s">
        <v>81</v>
      </c>
      <c r="N914" t="s">
        <v>82</v>
      </c>
      <c r="O914">
        <v>14</v>
      </c>
      <c r="P914">
        <v>280000</v>
      </c>
      <c r="Q914" t="s">
        <v>110</v>
      </c>
      <c r="R914" t="str">
        <f>IF(mtn_tbl[[#This Row],[Age]]&lt;=25,"18-25",IF(mtn_tbl[[#This Row],[Age]]&lt;=35,"26-35",IF(mtn_tbl[[#This Row],[Age]]&lt;=45,"36-45",IF(mtn_tbl[[#This Row],[Age]]&lt;=55,"46-55","56+"))))</f>
        <v>56+</v>
      </c>
      <c r="S914">
        <v>29.2</v>
      </c>
      <c r="T9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4" t="s">
        <v>41</v>
      </c>
    </row>
    <row r="915" spans="1:22">
      <c r="A915" t="s">
        <v>1293</v>
      </c>
      <c r="B915" t="s">
        <v>1294</v>
      </c>
      <c r="C915" s="1" t="s">
        <v>1088</v>
      </c>
      <c r="D915" t="str">
        <f>IF((LEFT(mtn_tbl[[#This Row],[Date of Purchase]],1)="1"),"January",IF((LEFT(mtn_tbl[[#This Row],[Date of Purchase]],1)="2"),"February","March"))</f>
        <v>March</v>
      </c>
      <c r="E915">
        <v>38</v>
      </c>
      <c r="F915" t="s">
        <v>634</v>
      </c>
      <c r="G915" t="s">
        <v>84</v>
      </c>
      <c r="H915" t="s">
        <v>25</v>
      </c>
      <c r="I915">
        <v>2</v>
      </c>
      <c r="J915" t="s">
        <v>26</v>
      </c>
      <c r="K915">
        <v>8</v>
      </c>
      <c r="L915" t="s">
        <v>45</v>
      </c>
      <c r="M915" t="s">
        <v>46</v>
      </c>
      <c r="N915" t="s">
        <v>47</v>
      </c>
      <c r="O915">
        <v>19</v>
      </c>
      <c r="P915">
        <v>570000</v>
      </c>
      <c r="Q915" t="s">
        <v>111</v>
      </c>
      <c r="R915" t="str">
        <f>IF(mtn_tbl[[#This Row],[Age]]&lt;=25,"18-25",IF(mtn_tbl[[#This Row],[Age]]&lt;=35,"26-35",IF(mtn_tbl[[#This Row],[Age]]&lt;=45,"36-45",IF(mtn_tbl[[#This Row],[Age]]&lt;=55,"46-55","56+"))))</f>
        <v>36-45</v>
      </c>
      <c r="S915">
        <v>88.01</v>
      </c>
      <c r="T91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15" t="s">
        <v>41</v>
      </c>
    </row>
    <row r="916" spans="1:22">
      <c r="A916" t="s">
        <v>1295</v>
      </c>
      <c r="B916" t="s">
        <v>1296</v>
      </c>
      <c r="C916" s="1" t="s">
        <v>1088</v>
      </c>
      <c r="D916" t="str">
        <f>IF((LEFT(mtn_tbl[[#This Row],[Date of Purchase]],1)="1"),"January",IF((LEFT(mtn_tbl[[#This Row],[Date of Purchase]],1)="2"),"February","March"))</f>
        <v>March</v>
      </c>
      <c r="E916">
        <v>38</v>
      </c>
      <c r="F916" t="s">
        <v>268</v>
      </c>
      <c r="G916" t="s">
        <v>62</v>
      </c>
      <c r="H916" t="s">
        <v>25</v>
      </c>
      <c r="I916">
        <v>3</v>
      </c>
      <c r="J916" t="s">
        <v>36</v>
      </c>
      <c r="K916">
        <v>4</v>
      </c>
      <c r="L916" t="s">
        <v>63</v>
      </c>
      <c r="M916" t="s">
        <v>64</v>
      </c>
      <c r="N916" t="s">
        <v>65</v>
      </c>
      <c r="O916">
        <v>18</v>
      </c>
      <c r="P916">
        <v>18000</v>
      </c>
      <c r="Q916" t="s">
        <v>66</v>
      </c>
      <c r="R916" t="str">
        <f>IF(mtn_tbl[[#This Row],[Age]]&lt;=25,"18-25",IF(mtn_tbl[[#This Row],[Age]]&lt;=35,"26-35",IF(mtn_tbl[[#This Row],[Age]]&lt;=45,"36-45",IF(mtn_tbl[[#This Row],[Age]]&lt;=55,"46-55","56+"))))</f>
        <v>36-45</v>
      </c>
      <c r="S916">
        <v>148.21</v>
      </c>
      <c r="T9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16" t="s">
        <v>31</v>
      </c>
      <c r="V916" t="s">
        <v>290</v>
      </c>
    </row>
    <row r="917" spans="1:22">
      <c r="A917" t="s">
        <v>1295</v>
      </c>
      <c r="B917" t="s">
        <v>1296</v>
      </c>
      <c r="C917" s="1" t="s">
        <v>1088</v>
      </c>
      <c r="D917" t="str">
        <f>IF((LEFT(mtn_tbl[[#This Row],[Date of Purchase]],1)="1"),"January",IF((LEFT(mtn_tbl[[#This Row],[Date of Purchase]],1)="2"),"February","March"))</f>
        <v>March</v>
      </c>
      <c r="E917">
        <v>38</v>
      </c>
      <c r="F917" t="s">
        <v>268</v>
      </c>
      <c r="G917" t="s">
        <v>44</v>
      </c>
      <c r="H917" t="s">
        <v>25</v>
      </c>
      <c r="I917">
        <v>3</v>
      </c>
      <c r="J917" t="s">
        <v>36</v>
      </c>
      <c r="K917">
        <v>4</v>
      </c>
      <c r="L917" t="s">
        <v>80</v>
      </c>
      <c r="M917" t="s">
        <v>81</v>
      </c>
      <c r="N917" t="s">
        <v>82</v>
      </c>
      <c r="O917">
        <v>1</v>
      </c>
      <c r="P917">
        <v>20000</v>
      </c>
      <c r="Q917" t="s">
        <v>485</v>
      </c>
      <c r="R917" t="str">
        <f>IF(mtn_tbl[[#This Row],[Age]]&lt;=25,"18-25",IF(mtn_tbl[[#This Row],[Age]]&lt;=35,"26-35",IF(mtn_tbl[[#This Row],[Age]]&lt;=45,"36-45",IF(mtn_tbl[[#This Row],[Age]]&lt;=55,"46-55","56+"))))</f>
        <v>36-45</v>
      </c>
      <c r="S917">
        <v>32.03</v>
      </c>
      <c r="T91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7" t="s">
        <v>31</v>
      </c>
      <c r="V917" t="s">
        <v>290</v>
      </c>
    </row>
    <row r="918" spans="1:22">
      <c r="A918" t="s">
        <v>1297</v>
      </c>
      <c r="B918" t="s">
        <v>1298</v>
      </c>
      <c r="C918" s="1" t="s">
        <v>1088</v>
      </c>
      <c r="D918" t="str">
        <f>IF((LEFT(mtn_tbl[[#This Row],[Date of Purchase]],1)="1"),"January",IF((LEFT(mtn_tbl[[#This Row],[Date of Purchase]],1)="2"),"February","March"))</f>
        <v>March</v>
      </c>
      <c r="E918">
        <v>17</v>
      </c>
      <c r="F918" t="s">
        <v>274</v>
      </c>
      <c r="G918" t="s">
        <v>62</v>
      </c>
      <c r="H918" t="s">
        <v>25</v>
      </c>
      <c r="I918">
        <v>3</v>
      </c>
      <c r="J918" t="s">
        <v>36</v>
      </c>
      <c r="K918">
        <v>9</v>
      </c>
      <c r="L918" t="s">
        <v>156</v>
      </c>
      <c r="M918" t="s">
        <v>157</v>
      </c>
      <c r="N918" t="s">
        <v>158</v>
      </c>
      <c r="O918">
        <v>15</v>
      </c>
      <c r="P918">
        <v>7500</v>
      </c>
      <c r="Q918" t="s">
        <v>875</v>
      </c>
      <c r="R918" t="str">
        <f>IF(mtn_tbl[[#This Row],[Age]]&lt;=25,"18-25",IF(mtn_tbl[[#This Row],[Age]]&lt;=35,"26-35",IF(mtn_tbl[[#This Row],[Age]]&lt;=45,"36-45",IF(mtn_tbl[[#This Row],[Age]]&lt;=55,"46-55","56+"))))</f>
        <v>18-25</v>
      </c>
      <c r="S918">
        <v>32.78</v>
      </c>
      <c r="T91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8" t="s">
        <v>31</v>
      </c>
      <c r="V918" t="s">
        <v>79</v>
      </c>
    </row>
    <row r="919" spans="1:22">
      <c r="A919" t="s">
        <v>1299</v>
      </c>
      <c r="B919" t="s">
        <v>1300</v>
      </c>
      <c r="C919" s="1" t="s">
        <v>1088</v>
      </c>
      <c r="D919" t="str">
        <f>IF((LEFT(mtn_tbl[[#This Row],[Date of Purchase]],1)="1"),"January",IF((LEFT(mtn_tbl[[#This Row],[Date of Purchase]],1)="2"),"February","March"))</f>
        <v>March</v>
      </c>
      <c r="E919">
        <v>20</v>
      </c>
      <c r="F919" t="s">
        <v>302</v>
      </c>
      <c r="G919" t="s">
        <v>44</v>
      </c>
      <c r="H919" t="s">
        <v>57</v>
      </c>
      <c r="I919">
        <v>5</v>
      </c>
      <c r="J919" t="s">
        <v>52</v>
      </c>
      <c r="K919">
        <v>49</v>
      </c>
      <c r="L919" t="s">
        <v>165</v>
      </c>
      <c r="M919" t="s">
        <v>166</v>
      </c>
      <c r="N919" t="s">
        <v>167</v>
      </c>
      <c r="O919">
        <v>2</v>
      </c>
      <c r="P919">
        <v>48000</v>
      </c>
      <c r="Q919" t="s">
        <v>226</v>
      </c>
      <c r="R919" t="str">
        <f>IF(mtn_tbl[[#This Row],[Age]]&lt;=25,"18-25",IF(mtn_tbl[[#This Row],[Age]]&lt;=35,"26-35",IF(mtn_tbl[[#This Row],[Age]]&lt;=45,"36-45",IF(mtn_tbl[[#This Row],[Age]]&lt;=55,"46-55","56+"))))</f>
        <v>18-25</v>
      </c>
      <c r="S919">
        <v>176.23</v>
      </c>
      <c r="T9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19" t="s">
        <v>41</v>
      </c>
    </row>
    <row r="920" spans="1:22">
      <c r="A920" t="s">
        <v>1301</v>
      </c>
      <c r="B920" t="s">
        <v>1302</v>
      </c>
      <c r="C920" s="1" t="s">
        <v>1088</v>
      </c>
      <c r="D920" t="str">
        <f>IF((LEFT(mtn_tbl[[#This Row],[Date of Purchase]],1)="1"),"January",IF((LEFT(mtn_tbl[[#This Row],[Date of Purchase]],1)="2"),"February","March"))</f>
        <v>March</v>
      </c>
      <c r="E920">
        <v>62</v>
      </c>
      <c r="F920" t="s">
        <v>35</v>
      </c>
      <c r="G920" t="s">
        <v>84</v>
      </c>
      <c r="H920" t="s">
        <v>25</v>
      </c>
      <c r="I920">
        <v>4</v>
      </c>
      <c r="J920" t="s">
        <v>70</v>
      </c>
      <c r="K920">
        <v>25</v>
      </c>
      <c r="L920" t="s">
        <v>80</v>
      </c>
      <c r="M920" t="s">
        <v>81</v>
      </c>
      <c r="N920" t="s">
        <v>82</v>
      </c>
      <c r="O920">
        <v>7</v>
      </c>
      <c r="P920">
        <v>140000</v>
      </c>
      <c r="Q920" t="s">
        <v>991</v>
      </c>
      <c r="R920" t="str">
        <f>IF(mtn_tbl[[#This Row],[Age]]&lt;=25,"18-25",IF(mtn_tbl[[#This Row],[Age]]&lt;=35,"26-35",IF(mtn_tbl[[#This Row],[Age]]&lt;=45,"36-45",IF(mtn_tbl[[#This Row],[Age]]&lt;=55,"46-55","56+"))))</f>
        <v>56+</v>
      </c>
      <c r="S920">
        <v>112.37</v>
      </c>
      <c r="T9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20" t="s">
        <v>41</v>
      </c>
    </row>
    <row r="921" spans="1:22">
      <c r="A921" t="s">
        <v>1301</v>
      </c>
      <c r="B921" t="s">
        <v>1302</v>
      </c>
      <c r="C921" s="1" t="s">
        <v>1088</v>
      </c>
      <c r="D921" t="str">
        <f>IF((LEFT(mtn_tbl[[#This Row],[Date of Purchase]],1)="1"),"January",IF((LEFT(mtn_tbl[[#This Row],[Date of Purchase]],1)="2"),"February","March"))</f>
        <v>March</v>
      </c>
      <c r="E921">
        <v>62</v>
      </c>
      <c r="F921" t="s">
        <v>35</v>
      </c>
      <c r="G921" t="s">
        <v>44</v>
      </c>
      <c r="H921" t="s">
        <v>25</v>
      </c>
      <c r="I921">
        <v>4</v>
      </c>
      <c r="J921" t="s">
        <v>70</v>
      </c>
      <c r="K921">
        <v>25</v>
      </c>
      <c r="L921" t="s">
        <v>80</v>
      </c>
      <c r="M921" t="s">
        <v>81</v>
      </c>
      <c r="N921" t="s">
        <v>82</v>
      </c>
      <c r="O921">
        <v>8</v>
      </c>
      <c r="P921">
        <v>160000</v>
      </c>
      <c r="Q921" t="s">
        <v>751</v>
      </c>
      <c r="R921" t="str">
        <f>IF(mtn_tbl[[#This Row],[Age]]&lt;=25,"18-25",IF(mtn_tbl[[#This Row],[Age]]&lt;=35,"26-35",IF(mtn_tbl[[#This Row],[Age]]&lt;=45,"36-45",IF(mtn_tbl[[#This Row],[Age]]&lt;=55,"46-55","56+"))))</f>
        <v>56+</v>
      </c>
      <c r="S921">
        <v>196.26</v>
      </c>
      <c r="T9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1" t="s">
        <v>41</v>
      </c>
    </row>
    <row r="922" spans="1:22">
      <c r="A922" t="s">
        <v>1303</v>
      </c>
      <c r="B922" t="s">
        <v>1304</v>
      </c>
      <c r="C922" s="1" t="s">
        <v>1088</v>
      </c>
      <c r="D922" t="str">
        <f>IF((LEFT(mtn_tbl[[#This Row],[Date of Purchase]],1)="1"),"January",IF((LEFT(mtn_tbl[[#This Row],[Date of Purchase]],1)="2"),"February","March"))</f>
        <v>March</v>
      </c>
      <c r="E922">
        <v>76</v>
      </c>
      <c r="F922" t="s">
        <v>411</v>
      </c>
      <c r="G922" t="s">
        <v>44</v>
      </c>
      <c r="H922" t="s">
        <v>57</v>
      </c>
      <c r="I922">
        <v>1</v>
      </c>
      <c r="J922" t="s">
        <v>164</v>
      </c>
      <c r="K922">
        <v>29</v>
      </c>
      <c r="L922" t="s">
        <v>119</v>
      </c>
      <c r="M922" t="s">
        <v>120</v>
      </c>
      <c r="N922" t="s">
        <v>121</v>
      </c>
      <c r="O922">
        <v>10</v>
      </c>
      <c r="P922">
        <v>145000</v>
      </c>
      <c r="Q922" t="s">
        <v>482</v>
      </c>
      <c r="R922" t="str">
        <f>IF(mtn_tbl[[#This Row],[Age]]&lt;=25,"18-25",IF(mtn_tbl[[#This Row],[Age]]&lt;=35,"26-35",IF(mtn_tbl[[#This Row],[Age]]&lt;=45,"36-45",IF(mtn_tbl[[#This Row],[Age]]&lt;=55,"46-55","56+"))))</f>
        <v>56+</v>
      </c>
      <c r="S922">
        <v>179.64</v>
      </c>
      <c r="T92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2" t="s">
        <v>31</v>
      </c>
      <c r="V922" t="s">
        <v>101</v>
      </c>
    </row>
    <row r="923" spans="1:22">
      <c r="A923" t="s">
        <v>1305</v>
      </c>
      <c r="B923" t="s">
        <v>1306</v>
      </c>
      <c r="C923" s="1" t="s">
        <v>1088</v>
      </c>
      <c r="D923" t="str">
        <f>IF((LEFT(mtn_tbl[[#This Row],[Date of Purchase]],1)="1"),"January",IF((LEFT(mtn_tbl[[#This Row],[Date of Purchase]],1)="2"),"February","March"))</f>
        <v>March</v>
      </c>
      <c r="E923">
        <v>58</v>
      </c>
      <c r="F923" t="s">
        <v>274</v>
      </c>
      <c r="G923" t="s">
        <v>62</v>
      </c>
      <c r="H923" t="s">
        <v>57</v>
      </c>
      <c r="I923">
        <v>4</v>
      </c>
      <c r="J923" t="s">
        <v>70</v>
      </c>
      <c r="K923">
        <v>42</v>
      </c>
      <c r="L923" t="s">
        <v>208</v>
      </c>
      <c r="M923" t="s">
        <v>209</v>
      </c>
      <c r="N923" t="s">
        <v>210</v>
      </c>
      <c r="O923">
        <v>10</v>
      </c>
      <c r="P923">
        <v>6000</v>
      </c>
      <c r="Q923" t="s">
        <v>1010</v>
      </c>
      <c r="R923" t="str">
        <f>IF(mtn_tbl[[#This Row],[Age]]&lt;=25,"18-25",IF(mtn_tbl[[#This Row],[Age]]&lt;=35,"26-35",IF(mtn_tbl[[#This Row],[Age]]&lt;=45,"36-45",IF(mtn_tbl[[#This Row],[Age]]&lt;=55,"46-55","56+"))))</f>
        <v>56+</v>
      </c>
      <c r="S923">
        <v>179.71</v>
      </c>
      <c r="T9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3" t="s">
        <v>41</v>
      </c>
    </row>
    <row r="924" spans="1:22">
      <c r="A924" t="s">
        <v>1305</v>
      </c>
      <c r="B924" t="s">
        <v>1306</v>
      </c>
      <c r="C924" s="1" t="s">
        <v>1088</v>
      </c>
      <c r="D924" t="str">
        <f>IF((LEFT(mtn_tbl[[#This Row],[Date of Purchase]],1)="1"),"January",IF((LEFT(mtn_tbl[[#This Row],[Date of Purchase]],1)="2"),"February","March"))</f>
        <v>March</v>
      </c>
      <c r="E924">
        <v>58</v>
      </c>
      <c r="F924" t="s">
        <v>274</v>
      </c>
      <c r="G924" t="s">
        <v>24</v>
      </c>
      <c r="H924" t="s">
        <v>57</v>
      </c>
      <c r="I924">
        <v>4</v>
      </c>
      <c r="J924" t="s">
        <v>70</v>
      </c>
      <c r="K924">
        <v>42</v>
      </c>
      <c r="L924" t="s">
        <v>58</v>
      </c>
      <c r="M924" t="s">
        <v>59</v>
      </c>
      <c r="N924" t="s">
        <v>60</v>
      </c>
      <c r="O924">
        <v>8</v>
      </c>
      <c r="P924">
        <v>36000</v>
      </c>
      <c r="Q924" t="s">
        <v>61</v>
      </c>
      <c r="R924" t="str">
        <f>IF(mtn_tbl[[#This Row],[Age]]&lt;=25,"18-25",IF(mtn_tbl[[#This Row],[Age]]&lt;=35,"26-35",IF(mtn_tbl[[#This Row],[Age]]&lt;=45,"36-45",IF(mtn_tbl[[#This Row],[Age]]&lt;=55,"46-55","56+"))))</f>
        <v>56+</v>
      </c>
      <c r="S924">
        <v>157.96</v>
      </c>
      <c r="T92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4" t="s">
        <v>41</v>
      </c>
    </row>
    <row r="925" spans="1:22">
      <c r="A925" t="s">
        <v>1305</v>
      </c>
      <c r="B925" t="s">
        <v>1306</v>
      </c>
      <c r="C925" s="1" t="s">
        <v>1088</v>
      </c>
      <c r="D925" t="str">
        <f>IF((LEFT(mtn_tbl[[#This Row],[Date of Purchase]],1)="1"),"January",IF((LEFT(mtn_tbl[[#This Row],[Date of Purchase]],1)="2"),"February","March"))</f>
        <v>March</v>
      </c>
      <c r="E925">
        <v>58</v>
      </c>
      <c r="F925" t="s">
        <v>274</v>
      </c>
      <c r="G925" t="s">
        <v>84</v>
      </c>
      <c r="H925" t="s">
        <v>57</v>
      </c>
      <c r="I925">
        <v>4</v>
      </c>
      <c r="J925" t="s">
        <v>70</v>
      </c>
      <c r="K925">
        <v>42</v>
      </c>
      <c r="L925" t="s">
        <v>145</v>
      </c>
      <c r="M925" t="s">
        <v>146</v>
      </c>
      <c r="N925" t="s">
        <v>147</v>
      </c>
      <c r="O925">
        <v>10</v>
      </c>
      <c r="P925">
        <v>1500000</v>
      </c>
      <c r="Q925" t="s">
        <v>1307</v>
      </c>
      <c r="R925" t="str">
        <f>IF(mtn_tbl[[#This Row],[Age]]&lt;=25,"18-25",IF(mtn_tbl[[#This Row],[Age]]&lt;=35,"26-35",IF(mtn_tbl[[#This Row],[Age]]&lt;=45,"36-45",IF(mtn_tbl[[#This Row],[Age]]&lt;=55,"46-55","56+"))))</f>
        <v>56+</v>
      </c>
      <c r="S925">
        <v>74.69</v>
      </c>
      <c r="T92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25" t="s">
        <v>41</v>
      </c>
    </row>
    <row r="926" spans="1:22">
      <c r="A926" t="s">
        <v>1308</v>
      </c>
      <c r="B926" t="s">
        <v>1309</v>
      </c>
      <c r="C926" s="1" t="s">
        <v>1088</v>
      </c>
      <c r="D926" t="str">
        <f>IF((LEFT(mtn_tbl[[#This Row],[Date of Purchase]],1)="1"),"January",IF((LEFT(mtn_tbl[[#This Row],[Date of Purchase]],1)="2"),"February","March"))</f>
        <v>March</v>
      </c>
      <c r="E926">
        <v>65</v>
      </c>
      <c r="F926" t="s">
        <v>51</v>
      </c>
      <c r="G926" t="s">
        <v>44</v>
      </c>
      <c r="H926" t="s">
        <v>25</v>
      </c>
      <c r="I926">
        <v>3</v>
      </c>
      <c r="J926" t="s">
        <v>36</v>
      </c>
      <c r="K926">
        <v>19</v>
      </c>
      <c r="L926" t="s">
        <v>119</v>
      </c>
      <c r="M926" t="s">
        <v>120</v>
      </c>
      <c r="N926" t="s">
        <v>121</v>
      </c>
      <c r="O926">
        <v>14</v>
      </c>
      <c r="P926">
        <v>203000</v>
      </c>
      <c r="Q926" t="s">
        <v>544</v>
      </c>
      <c r="R926" t="str">
        <f>IF(mtn_tbl[[#This Row],[Age]]&lt;=25,"18-25",IF(mtn_tbl[[#This Row],[Age]]&lt;=35,"26-35",IF(mtn_tbl[[#This Row],[Age]]&lt;=45,"36-45",IF(mtn_tbl[[#This Row],[Age]]&lt;=55,"46-55","56+"))))</f>
        <v>56+</v>
      </c>
      <c r="S926">
        <v>148.43</v>
      </c>
      <c r="T9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26" t="s">
        <v>41</v>
      </c>
    </row>
    <row r="927" spans="1:22">
      <c r="A927" t="s">
        <v>1308</v>
      </c>
      <c r="B927" t="s">
        <v>1309</v>
      </c>
      <c r="C927" s="1" t="s">
        <v>1088</v>
      </c>
      <c r="D927" t="str">
        <f>IF((LEFT(mtn_tbl[[#This Row],[Date of Purchase]],1)="1"),"January",IF((LEFT(mtn_tbl[[#This Row],[Date of Purchase]],1)="2"),"February","March"))</f>
        <v>March</v>
      </c>
      <c r="E927">
        <v>65</v>
      </c>
      <c r="F927" t="s">
        <v>51</v>
      </c>
      <c r="G927" t="s">
        <v>62</v>
      </c>
      <c r="H927" t="s">
        <v>25</v>
      </c>
      <c r="I927">
        <v>3</v>
      </c>
      <c r="J927" t="s">
        <v>36</v>
      </c>
      <c r="K927">
        <v>19</v>
      </c>
      <c r="L927" t="s">
        <v>115</v>
      </c>
      <c r="M927" t="s">
        <v>116</v>
      </c>
      <c r="N927" t="s">
        <v>117</v>
      </c>
      <c r="O927">
        <v>14</v>
      </c>
      <c r="P927">
        <v>77000</v>
      </c>
      <c r="Q927" t="s">
        <v>847</v>
      </c>
      <c r="R927" t="str">
        <f>IF(mtn_tbl[[#This Row],[Age]]&lt;=25,"18-25",IF(mtn_tbl[[#This Row],[Age]]&lt;=35,"26-35",IF(mtn_tbl[[#This Row],[Age]]&lt;=45,"36-45",IF(mtn_tbl[[#This Row],[Age]]&lt;=55,"46-55","56+"))))</f>
        <v>56+</v>
      </c>
      <c r="S927">
        <v>58.08</v>
      </c>
      <c r="T9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27" t="s">
        <v>41</v>
      </c>
    </row>
    <row r="928" spans="1:22">
      <c r="A928" t="s">
        <v>1310</v>
      </c>
      <c r="B928" t="s">
        <v>1311</v>
      </c>
      <c r="C928" s="1" t="s">
        <v>1088</v>
      </c>
      <c r="D928" t="str">
        <f>IF((LEFT(mtn_tbl[[#This Row],[Date of Purchase]],1)="1"),"January",IF((LEFT(mtn_tbl[[#This Row],[Date of Purchase]],1)="2"),"February","March"))</f>
        <v>March</v>
      </c>
      <c r="E928">
        <v>33</v>
      </c>
      <c r="F928" t="s">
        <v>281</v>
      </c>
      <c r="G928" t="s">
        <v>84</v>
      </c>
      <c r="H928" t="s">
        <v>25</v>
      </c>
      <c r="I928">
        <v>4</v>
      </c>
      <c r="J928" t="s">
        <v>70</v>
      </c>
      <c r="K928">
        <v>14</v>
      </c>
      <c r="L928" t="s">
        <v>80</v>
      </c>
      <c r="M928" t="s">
        <v>81</v>
      </c>
      <c r="N928" t="s">
        <v>82</v>
      </c>
      <c r="O928">
        <v>9</v>
      </c>
      <c r="P928">
        <v>180000</v>
      </c>
      <c r="Q928" t="s">
        <v>83</v>
      </c>
      <c r="R928" t="str">
        <f>IF(mtn_tbl[[#This Row],[Age]]&lt;=25,"18-25",IF(mtn_tbl[[#This Row],[Age]]&lt;=35,"26-35",IF(mtn_tbl[[#This Row],[Age]]&lt;=45,"36-45",IF(mtn_tbl[[#This Row],[Age]]&lt;=55,"46-55","56+"))))</f>
        <v>26-35</v>
      </c>
      <c r="S928">
        <v>1.82</v>
      </c>
      <c r="T92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28" t="s">
        <v>41</v>
      </c>
    </row>
    <row r="929" spans="1:22">
      <c r="A929" t="s">
        <v>1310</v>
      </c>
      <c r="B929" t="s">
        <v>1311</v>
      </c>
      <c r="C929" s="1" t="s">
        <v>1088</v>
      </c>
      <c r="D929" t="str">
        <f>IF((LEFT(mtn_tbl[[#This Row],[Date of Purchase]],1)="1"),"January",IF((LEFT(mtn_tbl[[#This Row],[Date of Purchase]],1)="2"),"February","March"))</f>
        <v>March</v>
      </c>
      <c r="E929">
        <v>33</v>
      </c>
      <c r="F929" t="s">
        <v>281</v>
      </c>
      <c r="G929" t="s">
        <v>44</v>
      </c>
      <c r="H929" t="s">
        <v>25</v>
      </c>
      <c r="I929">
        <v>4</v>
      </c>
      <c r="J929" t="s">
        <v>70</v>
      </c>
      <c r="K929">
        <v>14</v>
      </c>
      <c r="L929" t="s">
        <v>119</v>
      </c>
      <c r="M929" t="s">
        <v>120</v>
      </c>
      <c r="N929" t="s">
        <v>121</v>
      </c>
      <c r="O929">
        <v>15</v>
      </c>
      <c r="P929">
        <v>217500</v>
      </c>
      <c r="Q929" t="s">
        <v>579</v>
      </c>
      <c r="R929" t="str">
        <f>IF(mtn_tbl[[#This Row],[Age]]&lt;=25,"18-25",IF(mtn_tbl[[#This Row],[Age]]&lt;=35,"26-35",IF(mtn_tbl[[#This Row],[Age]]&lt;=45,"36-45",IF(mtn_tbl[[#This Row],[Age]]&lt;=55,"46-55","56+"))))</f>
        <v>26-35</v>
      </c>
      <c r="S929">
        <v>35.39</v>
      </c>
      <c r="T92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29" t="s">
        <v>41</v>
      </c>
    </row>
    <row r="930" spans="1:22">
      <c r="A930" t="s">
        <v>1310</v>
      </c>
      <c r="B930" t="s">
        <v>1311</v>
      </c>
      <c r="C930" s="1" t="s">
        <v>1088</v>
      </c>
      <c r="D930" t="str">
        <f>IF((LEFT(mtn_tbl[[#This Row],[Date of Purchase]],1)="1"),"January",IF((LEFT(mtn_tbl[[#This Row],[Date of Purchase]],1)="2"),"February","March"))</f>
        <v>March</v>
      </c>
      <c r="E930">
        <v>33</v>
      </c>
      <c r="F930" t="s">
        <v>281</v>
      </c>
      <c r="G930" t="s">
        <v>24</v>
      </c>
      <c r="H930" t="s">
        <v>25</v>
      </c>
      <c r="I930">
        <v>4</v>
      </c>
      <c r="J930" t="s">
        <v>70</v>
      </c>
      <c r="K930">
        <v>14</v>
      </c>
      <c r="L930" t="s">
        <v>58</v>
      </c>
      <c r="M930" t="s">
        <v>59</v>
      </c>
      <c r="N930" t="s">
        <v>60</v>
      </c>
      <c r="O930">
        <v>13</v>
      </c>
      <c r="P930">
        <v>58500</v>
      </c>
      <c r="Q930" t="s">
        <v>238</v>
      </c>
      <c r="R930" t="str">
        <f>IF(mtn_tbl[[#This Row],[Age]]&lt;=25,"18-25",IF(mtn_tbl[[#This Row],[Age]]&lt;=35,"26-35",IF(mtn_tbl[[#This Row],[Age]]&lt;=45,"36-45",IF(mtn_tbl[[#This Row],[Age]]&lt;=55,"46-55","56+"))))</f>
        <v>26-35</v>
      </c>
      <c r="S930">
        <v>40.25</v>
      </c>
      <c r="T93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0" t="s">
        <v>41</v>
      </c>
    </row>
    <row r="931" spans="1:22">
      <c r="A931" t="s">
        <v>1312</v>
      </c>
      <c r="B931" t="s">
        <v>1313</v>
      </c>
      <c r="C931" s="1" t="s">
        <v>1088</v>
      </c>
      <c r="D931" t="str">
        <f>IF((LEFT(mtn_tbl[[#This Row],[Date of Purchase]],1)="1"),"January",IF((LEFT(mtn_tbl[[#This Row],[Date of Purchase]],1)="2"),"February","March"))</f>
        <v>March</v>
      </c>
      <c r="E931">
        <v>78</v>
      </c>
      <c r="F931" t="s">
        <v>69</v>
      </c>
      <c r="G931" t="s">
        <v>24</v>
      </c>
      <c r="H931" t="s">
        <v>57</v>
      </c>
      <c r="I931">
        <v>4</v>
      </c>
      <c r="J931" t="s">
        <v>70</v>
      </c>
      <c r="K931">
        <v>54</v>
      </c>
      <c r="L931" t="s">
        <v>148</v>
      </c>
      <c r="M931" t="s">
        <v>149</v>
      </c>
      <c r="N931" t="s">
        <v>150</v>
      </c>
      <c r="O931">
        <v>10</v>
      </c>
      <c r="P931">
        <v>160000</v>
      </c>
      <c r="Q931" t="s">
        <v>751</v>
      </c>
      <c r="R931" t="str">
        <f>IF(mtn_tbl[[#This Row],[Age]]&lt;=25,"18-25",IF(mtn_tbl[[#This Row],[Age]]&lt;=35,"26-35",IF(mtn_tbl[[#This Row],[Age]]&lt;=45,"36-45",IF(mtn_tbl[[#This Row],[Age]]&lt;=55,"46-55","56+"))))</f>
        <v>56+</v>
      </c>
      <c r="S931">
        <v>31.23</v>
      </c>
      <c r="T9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1" t="s">
        <v>41</v>
      </c>
    </row>
    <row r="932" spans="1:22">
      <c r="A932" t="s">
        <v>1312</v>
      </c>
      <c r="B932" t="s">
        <v>1313</v>
      </c>
      <c r="C932" s="1" t="s">
        <v>1088</v>
      </c>
      <c r="D932" t="str">
        <f>IF((LEFT(mtn_tbl[[#This Row],[Date of Purchase]],1)="1"),"January",IF((LEFT(mtn_tbl[[#This Row],[Date of Purchase]],1)="2"),"February","March"))</f>
        <v>March</v>
      </c>
      <c r="E932">
        <v>78</v>
      </c>
      <c r="F932" t="s">
        <v>69</v>
      </c>
      <c r="G932" t="s">
        <v>44</v>
      </c>
      <c r="H932" t="s">
        <v>57</v>
      </c>
      <c r="I932">
        <v>4</v>
      </c>
      <c r="J932" t="s">
        <v>70</v>
      </c>
      <c r="K932">
        <v>54</v>
      </c>
      <c r="L932" t="s">
        <v>119</v>
      </c>
      <c r="M932" t="s">
        <v>120</v>
      </c>
      <c r="N932" t="s">
        <v>121</v>
      </c>
      <c r="O932">
        <v>10</v>
      </c>
      <c r="P932">
        <v>145000</v>
      </c>
      <c r="Q932" t="s">
        <v>482</v>
      </c>
      <c r="R932" t="str">
        <f>IF(mtn_tbl[[#This Row],[Age]]&lt;=25,"18-25",IF(mtn_tbl[[#This Row],[Age]]&lt;=35,"26-35",IF(mtn_tbl[[#This Row],[Age]]&lt;=45,"36-45",IF(mtn_tbl[[#This Row],[Age]]&lt;=55,"46-55","56+"))))</f>
        <v>56+</v>
      </c>
      <c r="S932">
        <v>25.27</v>
      </c>
      <c r="T9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2" t="s">
        <v>41</v>
      </c>
    </row>
    <row r="933" spans="1:22">
      <c r="A933" t="s">
        <v>1314</v>
      </c>
      <c r="B933" t="s">
        <v>1315</v>
      </c>
      <c r="C933" s="1" t="s">
        <v>1088</v>
      </c>
      <c r="D933" t="str">
        <f>IF((LEFT(mtn_tbl[[#This Row],[Date of Purchase]],1)="1"),"January",IF((LEFT(mtn_tbl[[#This Row],[Date of Purchase]],1)="2"),"February","March"))</f>
        <v>March</v>
      </c>
      <c r="E933">
        <v>31</v>
      </c>
      <c r="F933" t="s">
        <v>51</v>
      </c>
      <c r="G933" t="s">
        <v>84</v>
      </c>
      <c r="H933" t="s">
        <v>25</v>
      </c>
      <c r="I933">
        <v>2</v>
      </c>
      <c r="J933" t="s">
        <v>26</v>
      </c>
      <c r="K933">
        <v>55</v>
      </c>
      <c r="L933" t="s">
        <v>145</v>
      </c>
      <c r="M933" t="s">
        <v>146</v>
      </c>
      <c r="N933" t="s">
        <v>147</v>
      </c>
      <c r="O933">
        <v>5</v>
      </c>
      <c r="P933">
        <v>750000</v>
      </c>
      <c r="Q933" t="s">
        <v>1107</v>
      </c>
      <c r="R933" t="str">
        <f>IF(mtn_tbl[[#This Row],[Age]]&lt;=25,"18-25",IF(mtn_tbl[[#This Row],[Age]]&lt;=35,"26-35",IF(mtn_tbl[[#This Row],[Age]]&lt;=45,"36-45",IF(mtn_tbl[[#This Row],[Age]]&lt;=55,"46-55","56+"))))</f>
        <v>26-35</v>
      </c>
      <c r="S933">
        <v>175.72</v>
      </c>
      <c r="T93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3" t="s">
        <v>41</v>
      </c>
    </row>
    <row r="934" spans="1:22">
      <c r="A934" t="s">
        <v>1316</v>
      </c>
      <c r="B934" t="s">
        <v>1317</v>
      </c>
      <c r="C934" s="1" t="s">
        <v>1088</v>
      </c>
      <c r="D934" t="str">
        <f>IF((LEFT(mtn_tbl[[#This Row],[Date of Purchase]],1)="1"),"January",IF((LEFT(mtn_tbl[[#This Row],[Date of Purchase]],1)="2"),"February","March"))</f>
        <v>March</v>
      </c>
      <c r="E934">
        <v>61</v>
      </c>
      <c r="F934" t="s">
        <v>135</v>
      </c>
      <c r="G934" t="s">
        <v>84</v>
      </c>
      <c r="H934" t="s">
        <v>25</v>
      </c>
      <c r="I934">
        <v>3</v>
      </c>
      <c r="J934" t="s">
        <v>36</v>
      </c>
      <c r="K934">
        <v>9</v>
      </c>
      <c r="L934" t="s">
        <v>80</v>
      </c>
      <c r="M934" t="s">
        <v>81</v>
      </c>
      <c r="N934" t="s">
        <v>82</v>
      </c>
      <c r="O934">
        <v>17</v>
      </c>
      <c r="P934">
        <v>340000</v>
      </c>
      <c r="Q934" t="s">
        <v>412</v>
      </c>
      <c r="R934" t="str">
        <f>IF(mtn_tbl[[#This Row],[Age]]&lt;=25,"18-25",IF(mtn_tbl[[#This Row],[Age]]&lt;=35,"26-35",IF(mtn_tbl[[#This Row],[Age]]&lt;=45,"36-45",IF(mtn_tbl[[#This Row],[Age]]&lt;=55,"46-55","56+"))))</f>
        <v>56+</v>
      </c>
      <c r="S934">
        <v>43.97</v>
      </c>
      <c r="T93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4" t="s">
        <v>41</v>
      </c>
    </row>
    <row r="935" spans="1:22">
      <c r="A935" t="s">
        <v>1316</v>
      </c>
      <c r="B935" t="s">
        <v>1317</v>
      </c>
      <c r="C935" s="1" t="s">
        <v>1088</v>
      </c>
      <c r="D935" t="str">
        <f>IF((LEFT(mtn_tbl[[#This Row],[Date of Purchase]],1)="1"),"January",IF((LEFT(mtn_tbl[[#This Row],[Date of Purchase]],1)="2"),"February","March"))</f>
        <v>March</v>
      </c>
      <c r="E935">
        <v>61</v>
      </c>
      <c r="F935" t="s">
        <v>135</v>
      </c>
      <c r="G935" t="s">
        <v>44</v>
      </c>
      <c r="H935" t="s">
        <v>25</v>
      </c>
      <c r="I935">
        <v>3</v>
      </c>
      <c r="J935" t="s">
        <v>36</v>
      </c>
      <c r="K935">
        <v>9</v>
      </c>
      <c r="L935" t="s">
        <v>80</v>
      </c>
      <c r="M935" t="s">
        <v>81</v>
      </c>
      <c r="N935" t="s">
        <v>82</v>
      </c>
      <c r="O935">
        <v>18</v>
      </c>
      <c r="P935">
        <v>360000</v>
      </c>
      <c r="Q935" t="s">
        <v>192</v>
      </c>
      <c r="R935" t="str">
        <f>IF(mtn_tbl[[#This Row],[Age]]&lt;=25,"18-25",IF(mtn_tbl[[#This Row],[Age]]&lt;=35,"26-35",IF(mtn_tbl[[#This Row],[Age]]&lt;=45,"36-45",IF(mtn_tbl[[#This Row],[Age]]&lt;=55,"46-55","56+"))))</f>
        <v>56+</v>
      </c>
      <c r="S935">
        <v>166.4</v>
      </c>
      <c r="T93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5" t="s">
        <v>41</v>
      </c>
    </row>
    <row r="936" spans="1:22">
      <c r="A936" t="s">
        <v>1318</v>
      </c>
      <c r="B936" t="s">
        <v>1319</v>
      </c>
      <c r="C936" s="1" t="s">
        <v>1088</v>
      </c>
      <c r="D936" t="str">
        <f>IF((LEFT(mtn_tbl[[#This Row],[Date of Purchase]],1)="1"),"January",IF((LEFT(mtn_tbl[[#This Row],[Date of Purchase]],1)="2"),"February","March"))</f>
        <v>March</v>
      </c>
      <c r="E936">
        <v>72</v>
      </c>
      <c r="F936" t="s">
        <v>225</v>
      </c>
      <c r="G936" t="s">
        <v>24</v>
      </c>
      <c r="H936" t="s">
        <v>57</v>
      </c>
      <c r="I936">
        <v>1</v>
      </c>
      <c r="J936" t="s">
        <v>164</v>
      </c>
      <c r="K936">
        <v>12</v>
      </c>
      <c r="L936" t="s">
        <v>58</v>
      </c>
      <c r="M936" t="s">
        <v>59</v>
      </c>
      <c r="N936" t="s">
        <v>60</v>
      </c>
      <c r="O936">
        <v>5</v>
      </c>
      <c r="P936">
        <v>22500</v>
      </c>
      <c r="Q936" t="s">
        <v>71</v>
      </c>
      <c r="R936" t="str">
        <f>IF(mtn_tbl[[#This Row],[Age]]&lt;=25,"18-25",IF(mtn_tbl[[#This Row],[Age]]&lt;=35,"26-35",IF(mtn_tbl[[#This Row],[Age]]&lt;=45,"36-45",IF(mtn_tbl[[#This Row],[Age]]&lt;=55,"46-55","56+"))))</f>
        <v>56+</v>
      </c>
      <c r="S936">
        <v>171.43</v>
      </c>
      <c r="T93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6" t="s">
        <v>41</v>
      </c>
    </row>
    <row r="937" spans="1:22">
      <c r="A937" t="s">
        <v>1320</v>
      </c>
      <c r="B937" t="s">
        <v>1321</v>
      </c>
      <c r="C937" s="1" t="s">
        <v>1088</v>
      </c>
      <c r="D937" t="str">
        <f>IF((LEFT(mtn_tbl[[#This Row],[Date of Purchase]],1)="1"),"January",IF((LEFT(mtn_tbl[[#This Row],[Date of Purchase]],1)="2"),"February","March"))</f>
        <v>March</v>
      </c>
      <c r="E937">
        <v>42</v>
      </c>
      <c r="F937" t="s">
        <v>340</v>
      </c>
      <c r="G937" t="s">
        <v>84</v>
      </c>
      <c r="H937" t="s">
        <v>25</v>
      </c>
      <c r="I937">
        <v>1</v>
      </c>
      <c r="J937" t="s">
        <v>164</v>
      </c>
      <c r="K937">
        <v>43</v>
      </c>
      <c r="L937" t="s">
        <v>85</v>
      </c>
      <c r="M937" t="s">
        <v>86</v>
      </c>
      <c r="N937" t="s">
        <v>87</v>
      </c>
      <c r="O937">
        <v>17</v>
      </c>
      <c r="P937">
        <v>425000</v>
      </c>
      <c r="Q937" t="s">
        <v>271</v>
      </c>
      <c r="R937" t="str">
        <f>IF(mtn_tbl[[#This Row],[Age]]&lt;=25,"18-25",IF(mtn_tbl[[#This Row],[Age]]&lt;=35,"26-35",IF(mtn_tbl[[#This Row],[Age]]&lt;=45,"36-45",IF(mtn_tbl[[#This Row],[Age]]&lt;=55,"46-55","56+"))))</f>
        <v>36-45</v>
      </c>
      <c r="S937">
        <v>32.53</v>
      </c>
      <c r="T9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7" t="s">
        <v>31</v>
      </c>
      <c r="V937" t="s">
        <v>182</v>
      </c>
    </row>
    <row r="938" spans="1:22">
      <c r="A938" t="s">
        <v>1320</v>
      </c>
      <c r="B938" t="s">
        <v>1321</v>
      </c>
      <c r="C938" s="1" t="s">
        <v>1088</v>
      </c>
      <c r="D938" t="str">
        <f>IF((LEFT(mtn_tbl[[#This Row],[Date of Purchase]],1)="1"),"January",IF((LEFT(mtn_tbl[[#This Row],[Date of Purchase]],1)="2"),"February","March"))</f>
        <v>March</v>
      </c>
      <c r="E938">
        <v>42</v>
      </c>
      <c r="F938" t="s">
        <v>340</v>
      </c>
      <c r="G938" t="s">
        <v>62</v>
      </c>
      <c r="H938" t="s">
        <v>25</v>
      </c>
      <c r="I938">
        <v>1</v>
      </c>
      <c r="J938" t="s">
        <v>164</v>
      </c>
      <c r="K938">
        <v>43</v>
      </c>
      <c r="L938" t="s">
        <v>92</v>
      </c>
      <c r="M938" t="s">
        <v>93</v>
      </c>
      <c r="N938" t="s">
        <v>94</v>
      </c>
      <c r="O938">
        <v>3</v>
      </c>
      <c r="P938">
        <v>1050</v>
      </c>
      <c r="Q938" t="s">
        <v>765</v>
      </c>
      <c r="R938" t="str">
        <f>IF(mtn_tbl[[#This Row],[Age]]&lt;=25,"18-25",IF(mtn_tbl[[#This Row],[Age]]&lt;=35,"26-35",IF(mtn_tbl[[#This Row],[Age]]&lt;=45,"36-45",IF(mtn_tbl[[#This Row],[Age]]&lt;=55,"46-55","56+"))))</f>
        <v>36-45</v>
      </c>
      <c r="S938">
        <v>101.23</v>
      </c>
      <c r="T93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38" t="s">
        <v>31</v>
      </c>
      <c r="V938" t="s">
        <v>182</v>
      </c>
    </row>
    <row r="939" spans="1:22">
      <c r="A939" t="s">
        <v>1320</v>
      </c>
      <c r="B939" t="s">
        <v>1321</v>
      </c>
      <c r="C939" s="1" t="s">
        <v>1088</v>
      </c>
      <c r="D939" t="str">
        <f>IF((LEFT(mtn_tbl[[#This Row],[Date of Purchase]],1)="1"),"January",IF((LEFT(mtn_tbl[[#This Row],[Date of Purchase]],1)="2"),"February","March"))</f>
        <v>March</v>
      </c>
      <c r="E939">
        <v>42</v>
      </c>
      <c r="F939" t="s">
        <v>340</v>
      </c>
      <c r="G939" t="s">
        <v>24</v>
      </c>
      <c r="H939" t="s">
        <v>25</v>
      </c>
      <c r="I939">
        <v>1</v>
      </c>
      <c r="J939" t="s">
        <v>164</v>
      </c>
      <c r="K939">
        <v>43</v>
      </c>
      <c r="L939" t="s">
        <v>148</v>
      </c>
      <c r="M939" t="s">
        <v>149</v>
      </c>
      <c r="N939" t="s">
        <v>150</v>
      </c>
      <c r="O939">
        <v>1</v>
      </c>
      <c r="P939">
        <v>16000</v>
      </c>
      <c r="Q939" t="s">
        <v>327</v>
      </c>
      <c r="R939" t="str">
        <f>IF(mtn_tbl[[#This Row],[Age]]&lt;=25,"18-25",IF(mtn_tbl[[#This Row],[Age]]&lt;=35,"26-35",IF(mtn_tbl[[#This Row],[Age]]&lt;=45,"36-45",IF(mtn_tbl[[#This Row],[Age]]&lt;=55,"46-55","56+"))))</f>
        <v>36-45</v>
      </c>
      <c r="S939">
        <v>164.01</v>
      </c>
      <c r="T9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9" t="s">
        <v>31</v>
      </c>
      <c r="V939" t="s">
        <v>182</v>
      </c>
    </row>
    <row r="940" spans="1:22">
      <c r="A940" t="s">
        <v>1322</v>
      </c>
      <c r="B940" t="s">
        <v>1323</v>
      </c>
      <c r="C940" s="1" t="s">
        <v>1088</v>
      </c>
      <c r="D940" t="str">
        <f>IF((LEFT(mtn_tbl[[#This Row],[Date of Purchase]],1)="1"),"January",IF((LEFT(mtn_tbl[[#This Row],[Date of Purchase]],1)="2"),"February","March"))</f>
        <v>March</v>
      </c>
      <c r="E940">
        <v>23</v>
      </c>
      <c r="F940" t="s">
        <v>234</v>
      </c>
      <c r="G940" t="s">
        <v>84</v>
      </c>
      <c r="H940" t="s">
        <v>25</v>
      </c>
      <c r="I940">
        <v>5</v>
      </c>
      <c r="J940" t="s">
        <v>52</v>
      </c>
      <c r="K940">
        <v>16</v>
      </c>
      <c r="L940" t="s">
        <v>80</v>
      </c>
      <c r="M940" t="s">
        <v>81</v>
      </c>
      <c r="N940" t="s">
        <v>82</v>
      </c>
      <c r="O940">
        <v>1</v>
      </c>
      <c r="P940">
        <v>20000</v>
      </c>
      <c r="Q940" t="s">
        <v>485</v>
      </c>
      <c r="R940" t="str">
        <f>IF(mtn_tbl[[#This Row],[Age]]&lt;=25,"18-25",IF(mtn_tbl[[#This Row],[Age]]&lt;=35,"26-35",IF(mtn_tbl[[#This Row],[Age]]&lt;=45,"36-45",IF(mtn_tbl[[#This Row],[Age]]&lt;=55,"46-55","56+"))))</f>
        <v>18-25</v>
      </c>
      <c r="S940">
        <v>67.849999999999994</v>
      </c>
      <c r="T94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0" t="s">
        <v>31</v>
      </c>
      <c r="V940" t="s">
        <v>275</v>
      </c>
    </row>
    <row r="941" spans="1:22">
      <c r="A941" t="s">
        <v>1324</v>
      </c>
      <c r="B941" t="s">
        <v>1325</v>
      </c>
      <c r="C941" s="1" t="s">
        <v>1088</v>
      </c>
      <c r="D941" t="str">
        <f>IF((LEFT(mtn_tbl[[#This Row],[Date of Purchase]],1)="1"),"January",IF((LEFT(mtn_tbl[[#This Row],[Date of Purchase]],1)="2"),"February","March"))</f>
        <v>March</v>
      </c>
      <c r="E941">
        <v>80</v>
      </c>
      <c r="F941" t="s">
        <v>91</v>
      </c>
      <c r="G941" t="s">
        <v>62</v>
      </c>
      <c r="H941" t="s">
        <v>57</v>
      </c>
      <c r="I941">
        <v>2</v>
      </c>
      <c r="J941" t="s">
        <v>26</v>
      </c>
      <c r="K941">
        <v>43</v>
      </c>
      <c r="L941" t="s">
        <v>235</v>
      </c>
      <c r="M941" t="s">
        <v>236</v>
      </c>
      <c r="N941" t="s">
        <v>237</v>
      </c>
      <c r="O941">
        <v>1</v>
      </c>
      <c r="P941">
        <v>6500</v>
      </c>
      <c r="Q941" t="s">
        <v>159</v>
      </c>
      <c r="R941" t="str">
        <f>IF(mtn_tbl[[#This Row],[Age]]&lt;=25,"18-25",IF(mtn_tbl[[#This Row],[Age]]&lt;=35,"26-35",IF(mtn_tbl[[#This Row],[Age]]&lt;=45,"36-45",IF(mtn_tbl[[#This Row],[Age]]&lt;=55,"46-55","56+"))))</f>
        <v>56+</v>
      </c>
      <c r="S941">
        <v>36.53</v>
      </c>
      <c r="T9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41" t="s">
        <v>41</v>
      </c>
    </row>
    <row r="942" spans="1:22">
      <c r="A942" t="s">
        <v>1324</v>
      </c>
      <c r="B942" t="s">
        <v>1325</v>
      </c>
      <c r="C942" s="1" t="s">
        <v>1088</v>
      </c>
      <c r="D942" t="str">
        <f>IF((LEFT(mtn_tbl[[#This Row],[Date of Purchase]],1)="1"),"January",IF((LEFT(mtn_tbl[[#This Row],[Date of Purchase]],1)="2"),"February","March"))</f>
        <v>March</v>
      </c>
      <c r="E942">
        <v>80</v>
      </c>
      <c r="F942" t="s">
        <v>91</v>
      </c>
      <c r="G942" t="s">
        <v>84</v>
      </c>
      <c r="H942" t="s">
        <v>57</v>
      </c>
      <c r="I942">
        <v>2</v>
      </c>
      <c r="J942" t="s">
        <v>26</v>
      </c>
      <c r="K942">
        <v>43</v>
      </c>
      <c r="L942" t="s">
        <v>45</v>
      </c>
      <c r="M942" t="s">
        <v>46</v>
      </c>
      <c r="N942" t="s">
        <v>47</v>
      </c>
      <c r="O942">
        <v>7</v>
      </c>
      <c r="P942">
        <v>210000</v>
      </c>
      <c r="Q942" t="s">
        <v>698</v>
      </c>
      <c r="R942" t="str">
        <f>IF(mtn_tbl[[#This Row],[Age]]&lt;=25,"18-25",IF(mtn_tbl[[#This Row],[Age]]&lt;=35,"26-35",IF(mtn_tbl[[#This Row],[Age]]&lt;=45,"36-45",IF(mtn_tbl[[#This Row],[Age]]&lt;=55,"46-55","56+"))))</f>
        <v>56+</v>
      </c>
      <c r="S942">
        <v>115.58</v>
      </c>
      <c r="T9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2" t="s">
        <v>41</v>
      </c>
    </row>
    <row r="943" spans="1:22">
      <c r="A943" t="s">
        <v>1326</v>
      </c>
      <c r="B943" t="s">
        <v>1327</v>
      </c>
      <c r="C943" s="1" t="s">
        <v>1088</v>
      </c>
      <c r="D943" t="str">
        <f>IF((LEFT(mtn_tbl[[#This Row],[Date of Purchase]],1)="1"),"January",IF((LEFT(mtn_tbl[[#This Row],[Date of Purchase]],1)="2"),"February","March"))</f>
        <v>March</v>
      </c>
      <c r="E943">
        <v>54</v>
      </c>
      <c r="F943" t="s">
        <v>78</v>
      </c>
      <c r="G943" t="s">
        <v>24</v>
      </c>
      <c r="H943" t="s">
        <v>57</v>
      </c>
      <c r="I943">
        <v>1</v>
      </c>
      <c r="J943" t="s">
        <v>164</v>
      </c>
      <c r="K943">
        <v>58</v>
      </c>
      <c r="L943" t="s">
        <v>148</v>
      </c>
      <c r="M943" t="s">
        <v>149</v>
      </c>
      <c r="N943" t="s">
        <v>150</v>
      </c>
      <c r="O943">
        <v>19</v>
      </c>
      <c r="P943">
        <v>304000</v>
      </c>
      <c r="Q943" t="s">
        <v>212</v>
      </c>
      <c r="R943" t="str">
        <f>IF(mtn_tbl[[#This Row],[Age]]&lt;=25,"18-25",IF(mtn_tbl[[#This Row],[Age]]&lt;=35,"26-35",IF(mtn_tbl[[#This Row],[Age]]&lt;=45,"36-45",IF(mtn_tbl[[#This Row],[Age]]&lt;=55,"46-55","56+"))))</f>
        <v>46-55</v>
      </c>
      <c r="S943">
        <v>104.63</v>
      </c>
      <c r="T94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3" t="s">
        <v>41</v>
      </c>
    </row>
    <row r="944" spans="1:22">
      <c r="A944" t="s">
        <v>1326</v>
      </c>
      <c r="B944" t="s">
        <v>1327</v>
      </c>
      <c r="C944" s="1" t="s">
        <v>1088</v>
      </c>
      <c r="D944" t="str">
        <f>IF((LEFT(mtn_tbl[[#This Row],[Date of Purchase]],1)="1"),"January",IF((LEFT(mtn_tbl[[#This Row],[Date of Purchase]],1)="2"),"February","March"))</f>
        <v>March</v>
      </c>
      <c r="E944">
        <v>54</v>
      </c>
      <c r="F944" t="s">
        <v>78</v>
      </c>
      <c r="G944" t="s">
        <v>44</v>
      </c>
      <c r="H944" t="s">
        <v>57</v>
      </c>
      <c r="I944">
        <v>1</v>
      </c>
      <c r="J944" t="s">
        <v>164</v>
      </c>
      <c r="K944">
        <v>58</v>
      </c>
      <c r="L944" t="s">
        <v>165</v>
      </c>
      <c r="M944" t="s">
        <v>166</v>
      </c>
      <c r="N944" t="s">
        <v>167</v>
      </c>
      <c r="O944">
        <v>3</v>
      </c>
      <c r="P944">
        <v>72000</v>
      </c>
      <c r="Q944" t="s">
        <v>132</v>
      </c>
      <c r="R944" t="str">
        <f>IF(mtn_tbl[[#This Row],[Age]]&lt;=25,"18-25",IF(mtn_tbl[[#This Row],[Age]]&lt;=35,"26-35",IF(mtn_tbl[[#This Row],[Age]]&lt;=45,"36-45",IF(mtn_tbl[[#This Row],[Age]]&lt;=55,"46-55","56+"))))</f>
        <v>46-55</v>
      </c>
      <c r="S944">
        <v>50.74</v>
      </c>
      <c r="T9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4" t="s">
        <v>41</v>
      </c>
    </row>
    <row r="945" spans="1:22">
      <c r="A945" t="s">
        <v>1326</v>
      </c>
      <c r="B945" t="s">
        <v>1327</v>
      </c>
      <c r="C945" s="1" t="s">
        <v>1088</v>
      </c>
      <c r="D945" t="str">
        <f>IF((LEFT(mtn_tbl[[#This Row],[Date of Purchase]],1)="1"),"January",IF((LEFT(mtn_tbl[[#This Row],[Date of Purchase]],1)="2"),"February","March"))</f>
        <v>March</v>
      </c>
      <c r="E945">
        <v>54</v>
      </c>
      <c r="F945" t="s">
        <v>78</v>
      </c>
      <c r="G945" t="s">
        <v>84</v>
      </c>
      <c r="H945" t="s">
        <v>57</v>
      </c>
      <c r="I945">
        <v>1</v>
      </c>
      <c r="J945" t="s">
        <v>164</v>
      </c>
      <c r="K945">
        <v>58</v>
      </c>
      <c r="L945" t="s">
        <v>119</v>
      </c>
      <c r="M945" t="s">
        <v>120</v>
      </c>
      <c r="N945" t="s">
        <v>121</v>
      </c>
      <c r="O945">
        <v>11</v>
      </c>
      <c r="P945">
        <v>159500</v>
      </c>
      <c r="Q945" t="s">
        <v>371</v>
      </c>
      <c r="R945" t="str">
        <f>IF(mtn_tbl[[#This Row],[Age]]&lt;=25,"18-25",IF(mtn_tbl[[#This Row],[Age]]&lt;=35,"26-35",IF(mtn_tbl[[#This Row],[Age]]&lt;=45,"36-45",IF(mtn_tbl[[#This Row],[Age]]&lt;=55,"46-55","56+"))))</f>
        <v>46-55</v>
      </c>
      <c r="S945">
        <v>120.16</v>
      </c>
      <c r="T9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5" t="s">
        <v>41</v>
      </c>
    </row>
    <row r="946" spans="1:22">
      <c r="A946" t="s">
        <v>1328</v>
      </c>
      <c r="B946" t="s">
        <v>1329</v>
      </c>
      <c r="C946" s="1" t="s">
        <v>1088</v>
      </c>
      <c r="D946" t="str">
        <f>IF((LEFT(mtn_tbl[[#This Row],[Date of Purchase]],1)="1"),"January",IF((LEFT(mtn_tbl[[#This Row],[Date of Purchase]],1)="2"),"February","March"))</f>
        <v>March</v>
      </c>
      <c r="E946">
        <v>42</v>
      </c>
      <c r="F946" t="s">
        <v>268</v>
      </c>
      <c r="G946" t="s">
        <v>44</v>
      </c>
      <c r="H946" t="s">
        <v>57</v>
      </c>
      <c r="I946">
        <v>4</v>
      </c>
      <c r="J946" t="s">
        <v>70</v>
      </c>
      <c r="K946">
        <v>41</v>
      </c>
      <c r="L946" t="s">
        <v>119</v>
      </c>
      <c r="M946" t="s">
        <v>120</v>
      </c>
      <c r="N946" t="s">
        <v>121</v>
      </c>
      <c r="O946">
        <v>11</v>
      </c>
      <c r="P946">
        <v>159500</v>
      </c>
      <c r="Q946" t="s">
        <v>371</v>
      </c>
      <c r="R946" t="str">
        <f>IF(mtn_tbl[[#This Row],[Age]]&lt;=25,"18-25",IF(mtn_tbl[[#This Row],[Age]]&lt;=35,"26-35",IF(mtn_tbl[[#This Row],[Age]]&lt;=45,"36-45",IF(mtn_tbl[[#This Row],[Age]]&lt;=55,"46-55","56+"))))</f>
        <v>36-45</v>
      </c>
      <c r="S946">
        <v>147.52000000000001</v>
      </c>
      <c r="T9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6" t="s">
        <v>41</v>
      </c>
    </row>
    <row r="947" spans="1:22">
      <c r="A947" t="s">
        <v>1328</v>
      </c>
      <c r="B947" t="s">
        <v>1329</v>
      </c>
      <c r="C947" s="1" t="s">
        <v>1088</v>
      </c>
      <c r="D947" t="str">
        <f>IF((LEFT(mtn_tbl[[#This Row],[Date of Purchase]],1)="1"),"January",IF((LEFT(mtn_tbl[[#This Row],[Date of Purchase]],1)="2"),"February","March"))</f>
        <v>March</v>
      </c>
      <c r="E947">
        <v>42</v>
      </c>
      <c r="F947" t="s">
        <v>268</v>
      </c>
      <c r="G947" t="s">
        <v>24</v>
      </c>
      <c r="H947" t="s">
        <v>57</v>
      </c>
      <c r="I947">
        <v>4</v>
      </c>
      <c r="J947" t="s">
        <v>70</v>
      </c>
      <c r="K947">
        <v>41</v>
      </c>
      <c r="L947" t="s">
        <v>27</v>
      </c>
      <c r="M947" t="s">
        <v>28</v>
      </c>
      <c r="N947" t="s">
        <v>29</v>
      </c>
      <c r="O947">
        <v>4</v>
      </c>
      <c r="P947">
        <v>140000</v>
      </c>
      <c r="Q947" t="s">
        <v>991</v>
      </c>
      <c r="R947" t="str">
        <f>IF(mtn_tbl[[#This Row],[Age]]&lt;=25,"18-25",IF(mtn_tbl[[#This Row],[Age]]&lt;=35,"26-35",IF(mtn_tbl[[#This Row],[Age]]&lt;=45,"36-45",IF(mtn_tbl[[#This Row],[Age]]&lt;=55,"46-55","56+"))))</f>
        <v>36-45</v>
      </c>
      <c r="S947">
        <v>175.41</v>
      </c>
      <c r="T94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47" t="s">
        <v>41</v>
      </c>
    </row>
    <row r="948" spans="1:22">
      <c r="A948" t="s">
        <v>1330</v>
      </c>
      <c r="B948" t="s">
        <v>1331</v>
      </c>
      <c r="C948" s="1" t="s">
        <v>1088</v>
      </c>
      <c r="D948" t="str">
        <f>IF((LEFT(mtn_tbl[[#This Row],[Date of Purchase]],1)="1"),"January",IF((LEFT(mtn_tbl[[#This Row],[Date of Purchase]],1)="2"),"February","March"))</f>
        <v>March</v>
      </c>
      <c r="E948">
        <v>54</v>
      </c>
      <c r="F948" t="s">
        <v>99</v>
      </c>
      <c r="G948" t="s">
        <v>84</v>
      </c>
      <c r="H948" t="s">
        <v>57</v>
      </c>
      <c r="I948">
        <v>5</v>
      </c>
      <c r="J948" t="s">
        <v>52</v>
      </c>
      <c r="K948">
        <v>48</v>
      </c>
      <c r="L948" t="s">
        <v>119</v>
      </c>
      <c r="M948" t="s">
        <v>120</v>
      </c>
      <c r="N948" t="s">
        <v>121</v>
      </c>
      <c r="O948">
        <v>13</v>
      </c>
      <c r="P948">
        <v>188500</v>
      </c>
      <c r="Q948" t="s">
        <v>667</v>
      </c>
      <c r="R948" t="str">
        <f>IF(mtn_tbl[[#This Row],[Age]]&lt;=25,"18-25",IF(mtn_tbl[[#This Row],[Age]]&lt;=35,"26-35",IF(mtn_tbl[[#This Row],[Age]]&lt;=45,"36-45",IF(mtn_tbl[[#This Row],[Age]]&lt;=55,"46-55","56+"))))</f>
        <v>46-55</v>
      </c>
      <c r="S948">
        <v>98.18</v>
      </c>
      <c r="T94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8" t="s">
        <v>31</v>
      </c>
      <c r="V948" t="s">
        <v>275</v>
      </c>
    </row>
    <row r="949" spans="1:22">
      <c r="A949" t="s">
        <v>1332</v>
      </c>
      <c r="B949" t="s">
        <v>1333</v>
      </c>
      <c r="C949" s="1" t="s">
        <v>1088</v>
      </c>
      <c r="D949" t="str">
        <f>IF((LEFT(mtn_tbl[[#This Row],[Date of Purchase]],1)="1"),"January",IF((LEFT(mtn_tbl[[#This Row],[Date of Purchase]],1)="2"),"February","March"))</f>
        <v>March</v>
      </c>
      <c r="E949">
        <v>71</v>
      </c>
      <c r="F949" t="s">
        <v>411</v>
      </c>
      <c r="G949" t="s">
        <v>44</v>
      </c>
      <c r="H949" t="s">
        <v>25</v>
      </c>
      <c r="I949">
        <v>4</v>
      </c>
      <c r="J949" t="s">
        <v>70</v>
      </c>
      <c r="K949">
        <v>6</v>
      </c>
      <c r="L949" t="s">
        <v>80</v>
      </c>
      <c r="M949" t="s">
        <v>81</v>
      </c>
      <c r="N949" t="s">
        <v>82</v>
      </c>
      <c r="O949">
        <v>15</v>
      </c>
      <c r="P949">
        <v>300000</v>
      </c>
      <c r="Q949" t="s">
        <v>53</v>
      </c>
      <c r="R949" t="str">
        <f>IF(mtn_tbl[[#This Row],[Age]]&lt;=25,"18-25",IF(mtn_tbl[[#This Row],[Age]]&lt;=35,"26-35",IF(mtn_tbl[[#This Row],[Age]]&lt;=45,"36-45",IF(mtn_tbl[[#This Row],[Age]]&lt;=55,"46-55","56+"))))</f>
        <v>56+</v>
      </c>
      <c r="S949">
        <v>180.53</v>
      </c>
      <c r="T94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49" t="s">
        <v>31</v>
      </c>
      <c r="V949" t="s">
        <v>101</v>
      </c>
    </row>
    <row r="950" spans="1:22">
      <c r="A950" t="s">
        <v>1334</v>
      </c>
      <c r="B950" t="s">
        <v>1335</v>
      </c>
      <c r="C950" s="1" t="s">
        <v>1088</v>
      </c>
      <c r="D950" t="str">
        <f>IF((LEFT(mtn_tbl[[#This Row],[Date of Purchase]],1)="1"),"January",IF((LEFT(mtn_tbl[[#This Row],[Date of Purchase]],1)="2"),"February","March"))</f>
        <v>March</v>
      </c>
      <c r="E950">
        <v>36</v>
      </c>
      <c r="F950" t="s">
        <v>302</v>
      </c>
      <c r="G950" t="s">
        <v>84</v>
      </c>
      <c r="H950" t="s">
        <v>25</v>
      </c>
      <c r="I950">
        <v>4</v>
      </c>
      <c r="J950" t="s">
        <v>70</v>
      </c>
      <c r="K950">
        <v>31</v>
      </c>
      <c r="L950" t="s">
        <v>45</v>
      </c>
      <c r="M950" t="s">
        <v>46</v>
      </c>
      <c r="N950" t="s">
        <v>47</v>
      </c>
      <c r="O950">
        <v>13</v>
      </c>
      <c r="P950">
        <v>390000</v>
      </c>
      <c r="Q950" t="s">
        <v>287</v>
      </c>
      <c r="R950" t="str">
        <f>IF(mtn_tbl[[#This Row],[Age]]&lt;=25,"18-25",IF(mtn_tbl[[#This Row],[Age]]&lt;=35,"26-35",IF(mtn_tbl[[#This Row],[Age]]&lt;=45,"36-45",IF(mtn_tbl[[#This Row],[Age]]&lt;=55,"46-55","56+"))))</f>
        <v>36-45</v>
      </c>
      <c r="S950">
        <v>176.69</v>
      </c>
      <c r="T95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0" t="s">
        <v>31</v>
      </c>
      <c r="V950" t="s">
        <v>244</v>
      </c>
    </row>
    <row r="951" spans="1:22">
      <c r="A951" t="s">
        <v>1334</v>
      </c>
      <c r="B951" t="s">
        <v>1335</v>
      </c>
      <c r="C951" s="1" t="s">
        <v>1088</v>
      </c>
      <c r="D951" t="str">
        <f>IF((LEFT(mtn_tbl[[#This Row],[Date of Purchase]],1)="1"),"January",IF((LEFT(mtn_tbl[[#This Row],[Date of Purchase]],1)="2"),"February","March"))</f>
        <v>March</v>
      </c>
      <c r="E951">
        <v>36</v>
      </c>
      <c r="F951" t="s">
        <v>302</v>
      </c>
      <c r="G951" t="s">
        <v>62</v>
      </c>
      <c r="H951" t="s">
        <v>25</v>
      </c>
      <c r="I951">
        <v>4</v>
      </c>
      <c r="J951" t="s">
        <v>70</v>
      </c>
      <c r="K951">
        <v>31</v>
      </c>
      <c r="L951" t="s">
        <v>341</v>
      </c>
      <c r="M951" t="s">
        <v>342</v>
      </c>
      <c r="N951" t="s">
        <v>343</v>
      </c>
      <c r="O951">
        <v>12</v>
      </c>
      <c r="P951">
        <v>90000</v>
      </c>
      <c r="Q951" t="s">
        <v>160</v>
      </c>
      <c r="R951" t="str">
        <f>IF(mtn_tbl[[#This Row],[Age]]&lt;=25,"18-25",IF(mtn_tbl[[#This Row],[Age]]&lt;=35,"26-35",IF(mtn_tbl[[#This Row],[Age]]&lt;=45,"36-45",IF(mtn_tbl[[#This Row],[Age]]&lt;=55,"46-55","56+"))))</f>
        <v>36-45</v>
      </c>
      <c r="S951">
        <v>166.7</v>
      </c>
      <c r="T9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1" t="s">
        <v>31</v>
      </c>
      <c r="V951" t="s">
        <v>244</v>
      </c>
    </row>
    <row r="952" spans="1:22">
      <c r="A952" t="s">
        <v>1334</v>
      </c>
      <c r="B952" t="s">
        <v>1335</v>
      </c>
      <c r="C952" s="1" t="s">
        <v>1088</v>
      </c>
      <c r="D952" t="str">
        <f>IF((LEFT(mtn_tbl[[#This Row],[Date of Purchase]],1)="1"),"January",IF((LEFT(mtn_tbl[[#This Row],[Date of Purchase]],1)="2"),"February","March"))</f>
        <v>March</v>
      </c>
      <c r="E952">
        <v>36</v>
      </c>
      <c r="F952" t="s">
        <v>302</v>
      </c>
      <c r="G952" t="s">
        <v>24</v>
      </c>
      <c r="H952" t="s">
        <v>25</v>
      </c>
      <c r="I952">
        <v>4</v>
      </c>
      <c r="J952" t="s">
        <v>70</v>
      </c>
      <c r="K952">
        <v>31</v>
      </c>
      <c r="L952" t="s">
        <v>27</v>
      </c>
      <c r="M952" t="s">
        <v>28</v>
      </c>
      <c r="N952" t="s">
        <v>29</v>
      </c>
      <c r="O952">
        <v>6</v>
      </c>
      <c r="P952">
        <v>210000</v>
      </c>
      <c r="Q952" t="s">
        <v>698</v>
      </c>
      <c r="R952" t="str">
        <f>IF(mtn_tbl[[#This Row],[Age]]&lt;=25,"18-25",IF(mtn_tbl[[#This Row],[Age]]&lt;=35,"26-35",IF(mtn_tbl[[#This Row],[Age]]&lt;=45,"36-45",IF(mtn_tbl[[#This Row],[Age]]&lt;=55,"46-55","56+"))))</f>
        <v>36-45</v>
      </c>
      <c r="S952">
        <v>160.05000000000001</v>
      </c>
      <c r="T95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2" t="s">
        <v>31</v>
      </c>
      <c r="V952" t="s">
        <v>244</v>
      </c>
    </row>
    <row r="953" spans="1:22">
      <c r="A953" t="s">
        <v>1336</v>
      </c>
      <c r="B953" t="s">
        <v>1337</v>
      </c>
      <c r="C953" s="1" t="s">
        <v>1088</v>
      </c>
      <c r="D953" t="str">
        <f>IF((LEFT(mtn_tbl[[#This Row],[Date of Purchase]],1)="1"),"January",IF((LEFT(mtn_tbl[[#This Row],[Date of Purchase]],1)="2"),"February","March"))</f>
        <v>March</v>
      </c>
      <c r="E953">
        <v>59</v>
      </c>
      <c r="F953" t="s">
        <v>195</v>
      </c>
      <c r="G953" t="s">
        <v>44</v>
      </c>
      <c r="H953" t="s">
        <v>25</v>
      </c>
      <c r="I953">
        <v>2</v>
      </c>
      <c r="J953" t="s">
        <v>26</v>
      </c>
      <c r="K953">
        <v>50</v>
      </c>
      <c r="L953" t="s">
        <v>119</v>
      </c>
      <c r="M953" t="s">
        <v>120</v>
      </c>
      <c r="N953" t="s">
        <v>121</v>
      </c>
      <c r="O953">
        <v>4</v>
      </c>
      <c r="P953">
        <v>58000</v>
      </c>
      <c r="Q953" t="s">
        <v>137</v>
      </c>
      <c r="R953" t="str">
        <f>IF(mtn_tbl[[#This Row],[Age]]&lt;=25,"18-25",IF(mtn_tbl[[#This Row],[Age]]&lt;=35,"26-35",IF(mtn_tbl[[#This Row],[Age]]&lt;=45,"36-45",IF(mtn_tbl[[#This Row],[Age]]&lt;=55,"46-55","56+"))))</f>
        <v>56+</v>
      </c>
      <c r="S953">
        <v>159.9</v>
      </c>
      <c r="T9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3" t="s">
        <v>41</v>
      </c>
    </row>
    <row r="954" spans="1:22">
      <c r="A954" t="s">
        <v>1336</v>
      </c>
      <c r="B954" t="s">
        <v>1337</v>
      </c>
      <c r="C954" s="1" t="s">
        <v>1088</v>
      </c>
      <c r="D954" t="str">
        <f>IF((LEFT(mtn_tbl[[#This Row],[Date of Purchase]],1)="1"),"January",IF((LEFT(mtn_tbl[[#This Row],[Date of Purchase]],1)="2"),"February","March"))</f>
        <v>March</v>
      </c>
      <c r="E954">
        <v>59</v>
      </c>
      <c r="F954" t="s">
        <v>195</v>
      </c>
      <c r="G954" t="s">
        <v>84</v>
      </c>
      <c r="H954" t="s">
        <v>25</v>
      </c>
      <c r="I954">
        <v>2</v>
      </c>
      <c r="J954" t="s">
        <v>26</v>
      </c>
      <c r="K954">
        <v>50</v>
      </c>
      <c r="L954" t="s">
        <v>80</v>
      </c>
      <c r="M954" t="s">
        <v>81</v>
      </c>
      <c r="N954" t="s">
        <v>82</v>
      </c>
      <c r="O954">
        <v>20</v>
      </c>
      <c r="P954">
        <v>400000</v>
      </c>
      <c r="Q954" t="s">
        <v>294</v>
      </c>
      <c r="R954" t="str">
        <f>IF(mtn_tbl[[#This Row],[Age]]&lt;=25,"18-25",IF(mtn_tbl[[#This Row],[Age]]&lt;=35,"26-35",IF(mtn_tbl[[#This Row],[Age]]&lt;=45,"36-45",IF(mtn_tbl[[#This Row],[Age]]&lt;=55,"46-55","56+"))))</f>
        <v>56+</v>
      </c>
      <c r="S954">
        <v>156.44</v>
      </c>
      <c r="T95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4" t="s">
        <v>41</v>
      </c>
    </row>
    <row r="955" spans="1:22">
      <c r="A955" t="s">
        <v>1336</v>
      </c>
      <c r="B955" t="s">
        <v>1337</v>
      </c>
      <c r="C955" s="1" t="s">
        <v>1088</v>
      </c>
      <c r="D955" t="str">
        <f>IF((LEFT(mtn_tbl[[#This Row],[Date of Purchase]],1)="1"),"January",IF((LEFT(mtn_tbl[[#This Row],[Date of Purchase]],1)="2"),"February","March"))</f>
        <v>March</v>
      </c>
      <c r="E955">
        <v>59</v>
      </c>
      <c r="F955" t="s">
        <v>195</v>
      </c>
      <c r="G955" t="s">
        <v>62</v>
      </c>
      <c r="H955" t="s">
        <v>25</v>
      </c>
      <c r="I955">
        <v>2</v>
      </c>
      <c r="J955" t="s">
        <v>26</v>
      </c>
      <c r="K955">
        <v>50</v>
      </c>
      <c r="L955" t="s">
        <v>63</v>
      </c>
      <c r="M955" t="s">
        <v>64</v>
      </c>
      <c r="N955" t="s">
        <v>65</v>
      </c>
      <c r="O955">
        <v>2</v>
      </c>
      <c r="P955">
        <v>2000</v>
      </c>
      <c r="Q955" t="s">
        <v>417</v>
      </c>
      <c r="R955" t="str">
        <f>IF(mtn_tbl[[#This Row],[Age]]&lt;=25,"18-25",IF(mtn_tbl[[#This Row],[Age]]&lt;=35,"26-35",IF(mtn_tbl[[#This Row],[Age]]&lt;=45,"36-45",IF(mtn_tbl[[#This Row],[Age]]&lt;=55,"46-55","56+"))))</f>
        <v>56+</v>
      </c>
      <c r="S955">
        <v>164.81</v>
      </c>
      <c r="T95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5" t="s">
        <v>41</v>
      </c>
    </row>
    <row r="956" spans="1:22">
      <c r="A956" t="s">
        <v>1338</v>
      </c>
      <c r="B956" t="s">
        <v>1339</v>
      </c>
      <c r="C956" s="1" t="s">
        <v>1088</v>
      </c>
      <c r="D956" t="str">
        <f>IF((LEFT(mtn_tbl[[#This Row],[Date of Purchase]],1)="1"),"January",IF((LEFT(mtn_tbl[[#This Row],[Date of Purchase]],1)="2"),"February","March"))</f>
        <v>March</v>
      </c>
      <c r="E956">
        <v>68</v>
      </c>
      <c r="F956" t="s">
        <v>274</v>
      </c>
      <c r="G956" t="s">
        <v>44</v>
      </c>
      <c r="H956" t="s">
        <v>57</v>
      </c>
      <c r="I956">
        <v>1</v>
      </c>
      <c r="J956" t="s">
        <v>164</v>
      </c>
      <c r="K956">
        <v>55</v>
      </c>
      <c r="L956" t="s">
        <v>100</v>
      </c>
      <c r="M956" t="s">
        <v>38</v>
      </c>
      <c r="N956" t="s">
        <v>39</v>
      </c>
      <c r="O956">
        <v>13</v>
      </c>
      <c r="P956">
        <v>117000</v>
      </c>
      <c r="Q956" t="s">
        <v>102</v>
      </c>
      <c r="R956" t="str">
        <f>IF(mtn_tbl[[#This Row],[Age]]&lt;=25,"18-25",IF(mtn_tbl[[#This Row],[Age]]&lt;=35,"26-35",IF(mtn_tbl[[#This Row],[Age]]&lt;=45,"36-45",IF(mtn_tbl[[#This Row],[Age]]&lt;=55,"46-55","56+"))))</f>
        <v>56+</v>
      </c>
      <c r="S956">
        <v>67.989999999999995</v>
      </c>
      <c r="T95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56" t="s">
        <v>41</v>
      </c>
    </row>
    <row r="957" spans="1:22">
      <c r="A957" t="s">
        <v>1340</v>
      </c>
      <c r="B957" t="s">
        <v>1341</v>
      </c>
      <c r="C957" s="1" t="s">
        <v>1088</v>
      </c>
      <c r="D957" t="str">
        <f>IF((LEFT(mtn_tbl[[#This Row],[Date of Purchase]],1)="1"),"January",IF((LEFT(mtn_tbl[[#This Row],[Date of Purchase]],1)="2"),"February","March"))</f>
        <v>March</v>
      </c>
      <c r="E957">
        <v>56</v>
      </c>
      <c r="F957" t="s">
        <v>195</v>
      </c>
      <c r="G957" t="s">
        <v>62</v>
      </c>
      <c r="H957" t="s">
        <v>25</v>
      </c>
      <c r="I957">
        <v>5</v>
      </c>
      <c r="J957" t="s">
        <v>52</v>
      </c>
      <c r="K957">
        <v>53</v>
      </c>
      <c r="L957" t="s">
        <v>115</v>
      </c>
      <c r="M957" t="s">
        <v>116</v>
      </c>
      <c r="N957" t="s">
        <v>117</v>
      </c>
      <c r="O957">
        <v>18</v>
      </c>
      <c r="P957">
        <v>99000</v>
      </c>
      <c r="Q957" t="s">
        <v>131</v>
      </c>
      <c r="R957" t="str">
        <f>IF(mtn_tbl[[#This Row],[Age]]&lt;=25,"18-25",IF(mtn_tbl[[#This Row],[Age]]&lt;=35,"26-35",IF(mtn_tbl[[#This Row],[Age]]&lt;=45,"36-45",IF(mtn_tbl[[#This Row],[Age]]&lt;=55,"46-55","56+"))))</f>
        <v>56+</v>
      </c>
      <c r="S957">
        <v>128.94999999999999</v>
      </c>
      <c r="T95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57" t="s">
        <v>41</v>
      </c>
    </row>
    <row r="958" spans="1:22">
      <c r="A958" t="s">
        <v>1342</v>
      </c>
      <c r="B958" t="s">
        <v>1343</v>
      </c>
      <c r="C958" s="1" t="s">
        <v>1088</v>
      </c>
      <c r="D958" t="str">
        <f>IF((LEFT(mtn_tbl[[#This Row],[Date of Purchase]],1)="1"),"January",IF((LEFT(mtn_tbl[[#This Row],[Date of Purchase]],1)="2"),"February","March"))</f>
        <v>March</v>
      </c>
      <c r="E958">
        <v>60</v>
      </c>
      <c r="F958" t="s">
        <v>56</v>
      </c>
      <c r="G958" t="s">
        <v>24</v>
      </c>
      <c r="H958" t="s">
        <v>25</v>
      </c>
      <c r="I958">
        <v>1</v>
      </c>
      <c r="J958" t="s">
        <v>164</v>
      </c>
      <c r="K958">
        <v>57</v>
      </c>
      <c r="L958" t="s">
        <v>37</v>
      </c>
      <c r="M958" t="s">
        <v>38</v>
      </c>
      <c r="N958" t="s">
        <v>39</v>
      </c>
      <c r="O958">
        <v>17</v>
      </c>
      <c r="P958">
        <v>153000</v>
      </c>
      <c r="Q958" t="s">
        <v>305</v>
      </c>
      <c r="R958" t="str">
        <f>IF(mtn_tbl[[#This Row],[Age]]&lt;=25,"18-25",IF(mtn_tbl[[#This Row],[Age]]&lt;=35,"26-35",IF(mtn_tbl[[#This Row],[Age]]&lt;=45,"36-45",IF(mtn_tbl[[#This Row],[Age]]&lt;=55,"46-55","56+"))))</f>
        <v>56+</v>
      </c>
      <c r="S958">
        <v>43.14</v>
      </c>
      <c r="T95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58" t="s">
        <v>31</v>
      </c>
      <c r="V958" t="s">
        <v>290</v>
      </c>
    </row>
    <row r="959" spans="1:22">
      <c r="A959" t="s">
        <v>1342</v>
      </c>
      <c r="B959" t="s">
        <v>1343</v>
      </c>
      <c r="C959" s="1" t="s">
        <v>1088</v>
      </c>
      <c r="D959" t="str">
        <f>IF((LEFT(mtn_tbl[[#This Row],[Date of Purchase]],1)="1"),"January",IF((LEFT(mtn_tbl[[#This Row],[Date of Purchase]],1)="2"),"February","March"))</f>
        <v>March</v>
      </c>
      <c r="E959">
        <v>60</v>
      </c>
      <c r="F959" t="s">
        <v>56</v>
      </c>
      <c r="G959" t="s">
        <v>84</v>
      </c>
      <c r="H959" t="s">
        <v>25</v>
      </c>
      <c r="I959">
        <v>1</v>
      </c>
      <c r="J959" t="s">
        <v>164</v>
      </c>
      <c r="K959">
        <v>57</v>
      </c>
      <c r="L959" t="s">
        <v>165</v>
      </c>
      <c r="M959" t="s">
        <v>166</v>
      </c>
      <c r="N959" t="s">
        <v>167</v>
      </c>
      <c r="O959">
        <v>6</v>
      </c>
      <c r="P959">
        <v>144000</v>
      </c>
      <c r="Q959" t="s">
        <v>40</v>
      </c>
      <c r="R959" t="str">
        <f>IF(mtn_tbl[[#This Row],[Age]]&lt;=25,"18-25",IF(mtn_tbl[[#This Row],[Age]]&lt;=35,"26-35",IF(mtn_tbl[[#This Row],[Age]]&lt;=45,"36-45",IF(mtn_tbl[[#This Row],[Age]]&lt;=55,"46-55","56+"))))</f>
        <v>56+</v>
      </c>
      <c r="S959">
        <v>104.51</v>
      </c>
      <c r="T9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59" t="s">
        <v>31</v>
      </c>
      <c r="V959" t="s">
        <v>290</v>
      </c>
    </row>
    <row r="960" spans="1:22">
      <c r="A960" t="s">
        <v>1344</v>
      </c>
      <c r="B960" t="s">
        <v>777</v>
      </c>
      <c r="C960" s="1" t="s">
        <v>1088</v>
      </c>
      <c r="D960" t="str">
        <f>IF((LEFT(mtn_tbl[[#This Row],[Date of Purchase]],1)="1"),"January",IF((LEFT(mtn_tbl[[#This Row],[Date of Purchase]],1)="2"),"February","March"))</f>
        <v>March</v>
      </c>
      <c r="E960">
        <v>29</v>
      </c>
      <c r="F960" t="s">
        <v>250</v>
      </c>
      <c r="G960" t="s">
        <v>62</v>
      </c>
      <c r="H960" t="s">
        <v>25</v>
      </c>
      <c r="I960">
        <v>4</v>
      </c>
      <c r="J960" t="s">
        <v>70</v>
      </c>
      <c r="K960">
        <v>53</v>
      </c>
      <c r="L960" t="s">
        <v>63</v>
      </c>
      <c r="M960" t="s">
        <v>64</v>
      </c>
      <c r="N960" t="s">
        <v>65</v>
      </c>
      <c r="O960">
        <v>5</v>
      </c>
      <c r="P960">
        <v>5000</v>
      </c>
      <c r="Q960" t="s">
        <v>467</v>
      </c>
      <c r="R960" t="str">
        <f>IF(mtn_tbl[[#This Row],[Age]]&lt;=25,"18-25",IF(mtn_tbl[[#This Row],[Age]]&lt;=35,"26-35",IF(mtn_tbl[[#This Row],[Age]]&lt;=45,"36-45",IF(mtn_tbl[[#This Row],[Age]]&lt;=55,"46-55","56+"))))</f>
        <v>26-35</v>
      </c>
      <c r="S960">
        <v>12.91</v>
      </c>
      <c r="T9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0" t="s">
        <v>31</v>
      </c>
      <c r="V960" t="s">
        <v>275</v>
      </c>
    </row>
    <row r="961" spans="1:22">
      <c r="A961" t="s">
        <v>1344</v>
      </c>
      <c r="B961" t="s">
        <v>777</v>
      </c>
      <c r="C961" s="1" t="s">
        <v>1088</v>
      </c>
      <c r="D961" t="str">
        <f>IF((LEFT(mtn_tbl[[#This Row],[Date of Purchase]],1)="1"),"January",IF((LEFT(mtn_tbl[[#This Row],[Date of Purchase]],1)="2"),"February","March"))</f>
        <v>March</v>
      </c>
      <c r="E961">
        <v>29</v>
      </c>
      <c r="F961" t="s">
        <v>250</v>
      </c>
      <c r="G961" t="s">
        <v>44</v>
      </c>
      <c r="H961" t="s">
        <v>25</v>
      </c>
      <c r="I961">
        <v>4</v>
      </c>
      <c r="J961" t="s">
        <v>70</v>
      </c>
      <c r="K961">
        <v>53</v>
      </c>
      <c r="L961" t="s">
        <v>119</v>
      </c>
      <c r="M961" t="s">
        <v>120</v>
      </c>
      <c r="N961" t="s">
        <v>121</v>
      </c>
      <c r="O961">
        <v>3</v>
      </c>
      <c r="P961">
        <v>43500</v>
      </c>
      <c r="Q961" t="s">
        <v>391</v>
      </c>
      <c r="R961" t="str">
        <f>IF(mtn_tbl[[#This Row],[Age]]&lt;=25,"18-25",IF(mtn_tbl[[#This Row],[Age]]&lt;=35,"26-35",IF(mtn_tbl[[#This Row],[Age]]&lt;=45,"36-45",IF(mtn_tbl[[#This Row],[Age]]&lt;=55,"46-55","56+"))))</f>
        <v>26-35</v>
      </c>
      <c r="S961">
        <v>43.35</v>
      </c>
      <c r="T96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1" t="s">
        <v>31</v>
      </c>
      <c r="V961" t="s">
        <v>275</v>
      </c>
    </row>
    <row r="962" spans="1:22">
      <c r="A962" t="s">
        <v>1345</v>
      </c>
      <c r="B962" t="s">
        <v>1346</v>
      </c>
      <c r="C962" s="1" t="s">
        <v>1088</v>
      </c>
      <c r="D962" t="str">
        <f>IF((LEFT(mtn_tbl[[#This Row],[Date of Purchase]],1)="1"),"January",IF((LEFT(mtn_tbl[[#This Row],[Date of Purchase]],1)="2"),"February","March"))</f>
        <v>March</v>
      </c>
      <c r="E962">
        <v>67</v>
      </c>
      <c r="F962" t="s">
        <v>225</v>
      </c>
      <c r="G962" t="s">
        <v>62</v>
      </c>
      <c r="H962" t="s">
        <v>57</v>
      </c>
      <c r="I962">
        <v>5</v>
      </c>
      <c r="J962" t="s">
        <v>52</v>
      </c>
      <c r="K962">
        <v>56</v>
      </c>
      <c r="L962" t="s">
        <v>115</v>
      </c>
      <c r="M962" t="s">
        <v>116</v>
      </c>
      <c r="N962" t="s">
        <v>117</v>
      </c>
      <c r="O962">
        <v>14</v>
      </c>
      <c r="P962">
        <v>77000</v>
      </c>
      <c r="Q962" t="s">
        <v>847</v>
      </c>
      <c r="R962" t="str">
        <f>IF(mtn_tbl[[#This Row],[Age]]&lt;=25,"18-25",IF(mtn_tbl[[#This Row],[Age]]&lt;=35,"26-35",IF(mtn_tbl[[#This Row],[Age]]&lt;=45,"36-45",IF(mtn_tbl[[#This Row],[Age]]&lt;=55,"46-55","56+"))))</f>
        <v>56+</v>
      </c>
      <c r="S962">
        <v>146.47999999999999</v>
      </c>
      <c r="T96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62" t="s">
        <v>41</v>
      </c>
    </row>
    <row r="963" spans="1:22">
      <c r="A963" t="s">
        <v>1345</v>
      </c>
      <c r="B963" t="s">
        <v>1346</v>
      </c>
      <c r="C963" s="1" t="s">
        <v>1088</v>
      </c>
      <c r="D963" t="str">
        <f>IF((LEFT(mtn_tbl[[#This Row],[Date of Purchase]],1)="1"),"January",IF((LEFT(mtn_tbl[[#This Row],[Date of Purchase]],1)="2"),"February","March"))</f>
        <v>March</v>
      </c>
      <c r="E963">
        <v>67</v>
      </c>
      <c r="F963" t="s">
        <v>225</v>
      </c>
      <c r="G963" t="s">
        <v>84</v>
      </c>
      <c r="H963" t="s">
        <v>57</v>
      </c>
      <c r="I963">
        <v>5</v>
      </c>
      <c r="J963" t="s">
        <v>52</v>
      </c>
      <c r="K963">
        <v>56</v>
      </c>
      <c r="L963" t="s">
        <v>45</v>
      </c>
      <c r="M963" t="s">
        <v>46</v>
      </c>
      <c r="N963" t="s">
        <v>47</v>
      </c>
      <c r="O963">
        <v>5</v>
      </c>
      <c r="P963">
        <v>150000</v>
      </c>
      <c r="Q963" t="s">
        <v>693</v>
      </c>
      <c r="R963" t="str">
        <f>IF(mtn_tbl[[#This Row],[Age]]&lt;=25,"18-25",IF(mtn_tbl[[#This Row],[Age]]&lt;=35,"26-35",IF(mtn_tbl[[#This Row],[Age]]&lt;=45,"36-45",IF(mtn_tbl[[#This Row],[Age]]&lt;=55,"46-55","56+"))))</f>
        <v>56+</v>
      </c>
      <c r="S963">
        <v>29.3</v>
      </c>
      <c r="T96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3" t="s">
        <v>41</v>
      </c>
    </row>
    <row r="964" spans="1:22">
      <c r="A964" t="s">
        <v>1347</v>
      </c>
      <c r="B964" t="s">
        <v>1348</v>
      </c>
      <c r="C964" s="1" t="s">
        <v>1088</v>
      </c>
      <c r="D964" t="str">
        <f>IF((LEFT(mtn_tbl[[#This Row],[Date of Purchase]],1)="1"),"January",IF((LEFT(mtn_tbl[[#This Row],[Date of Purchase]],1)="2"),"February","March"))</f>
        <v>March</v>
      </c>
      <c r="E964">
        <v>63</v>
      </c>
      <c r="F964" t="s">
        <v>91</v>
      </c>
      <c r="G964" t="s">
        <v>62</v>
      </c>
      <c r="H964" t="s">
        <v>57</v>
      </c>
      <c r="I964">
        <v>4</v>
      </c>
      <c r="J964" t="s">
        <v>70</v>
      </c>
      <c r="K964">
        <v>20</v>
      </c>
      <c r="L964" t="s">
        <v>72</v>
      </c>
      <c r="M964" t="s">
        <v>73</v>
      </c>
      <c r="N964" t="s">
        <v>74</v>
      </c>
      <c r="O964">
        <v>10</v>
      </c>
      <c r="P964">
        <v>9000</v>
      </c>
      <c r="Q964" t="s">
        <v>357</v>
      </c>
      <c r="R964" t="str">
        <f>IF(mtn_tbl[[#This Row],[Age]]&lt;=25,"18-25",IF(mtn_tbl[[#This Row],[Age]]&lt;=35,"26-35",IF(mtn_tbl[[#This Row],[Age]]&lt;=45,"36-45",IF(mtn_tbl[[#This Row],[Age]]&lt;=55,"46-55","56+"))))</f>
        <v>56+</v>
      </c>
      <c r="S964">
        <v>187.4</v>
      </c>
      <c r="T9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64" t="s">
        <v>31</v>
      </c>
      <c r="V964" t="s">
        <v>244</v>
      </c>
    </row>
    <row r="965" spans="1:22">
      <c r="A965" t="s">
        <v>1349</v>
      </c>
      <c r="B965" t="s">
        <v>1350</v>
      </c>
      <c r="C965" s="1" t="s">
        <v>1088</v>
      </c>
      <c r="D965" t="str">
        <f>IF((LEFT(mtn_tbl[[#This Row],[Date of Purchase]],1)="1"),"January",IF((LEFT(mtn_tbl[[#This Row],[Date of Purchase]],1)="2"),"February","March"))</f>
        <v>March</v>
      </c>
      <c r="E965">
        <v>79</v>
      </c>
      <c r="F965" t="s">
        <v>261</v>
      </c>
      <c r="G965" t="s">
        <v>62</v>
      </c>
      <c r="H965" t="s">
        <v>57</v>
      </c>
      <c r="I965">
        <v>1</v>
      </c>
      <c r="J965" t="s">
        <v>164</v>
      </c>
      <c r="K965">
        <v>8</v>
      </c>
      <c r="L965" t="s">
        <v>72</v>
      </c>
      <c r="M965" t="s">
        <v>73</v>
      </c>
      <c r="N965" t="s">
        <v>74</v>
      </c>
      <c r="O965">
        <v>8</v>
      </c>
      <c r="P965">
        <v>7200</v>
      </c>
      <c r="Q965" t="s">
        <v>541</v>
      </c>
      <c r="R965" t="str">
        <f>IF(mtn_tbl[[#This Row],[Age]]&lt;=25,"18-25",IF(mtn_tbl[[#This Row],[Age]]&lt;=35,"26-35",IF(mtn_tbl[[#This Row],[Age]]&lt;=45,"36-45",IF(mtn_tbl[[#This Row],[Age]]&lt;=55,"46-55","56+"))))</f>
        <v>56+</v>
      </c>
      <c r="S965">
        <v>81.8</v>
      </c>
      <c r="T9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65" t="s">
        <v>41</v>
      </c>
    </row>
    <row r="966" spans="1:22">
      <c r="A966" t="s">
        <v>1349</v>
      </c>
      <c r="B966" t="s">
        <v>1350</v>
      </c>
      <c r="C966" s="1" t="s">
        <v>1088</v>
      </c>
      <c r="D966" t="str">
        <f>IF((LEFT(mtn_tbl[[#This Row],[Date of Purchase]],1)="1"),"January",IF((LEFT(mtn_tbl[[#This Row],[Date of Purchase]],1)="2"),"February","March"))</f>
        <v>March</v>
      </c>
      <c r="E966">
        <v>79</v>
      </c>
      <c r="F966" t="s">
        <v>261</v>
      </c>
      <c r="G966" t="s">
        <v>44</v>
      </c>
      <c r="H966" t="s">
        <v>57</v>
      </c>
      <c r="I966">
        <v>1</v>
      </c>
      <c r="J966" t="s">
        <v>164</v>
      </c>
      <c r="K966">
        <v>8</v>
      </c>
      <c r="L966" t="s">
        <v>100</v>
      </c>
      <c r="M966" t="s">
        <v>38</v>
      </c>
      <c r="N966" t="s">
        <v>39</v>
      </c>
      <c r="O966">
        <v>19</v>
      </c>
      <c r="P966">
        <v>171000</v>
      </c>
      <c r="Q966" t="s">
        <v>141</v>
      </c>
      <c r="R966" t="str">
        <f>IF(mtn_tbl[[#This Row],[Age]]&lt;=25,"18-25",IF(mtn_tbl[[#This Row],[Age]]&lt;=35,"26-35",IF(mtn_tbl[[#This Row],[Age]]&lt;=45,"36-45",IF(mtn_tbl[[#This Row],[Age]]&lt;=55,"46-55","56+"))))</f>
        <v>56+</v>
      </c>
      <c r="S966">
        <v>54.2</v>
      </c>
      <c r="T96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66" t="s">
        <v>41</v>
      </c>
    </row>
    <row r="967" spans="1:22">
      <c r="A967" t="s">
        <v>1349</v>
      </c>
      <c r="B967" t="s">
        <v>1350</v>
      </c>
      <c r="C967" s="1" t="s">
        <v>1088</v>
      </c>
      <c r="D967" t="str">
        <f>IF((LEFT(mtn_tbl[[#This Row],[Date of Purchase]],1)="1"),"January",IF((LEFT(mtn_tbl[[#This Row],[Date of Purchase]],1)="2"),"February","March"))</f>
        <v>March</v>
      </c>
      <c r="E967">
        <v>79</v>
      </c>
      <c r="F967" t="s">
        <v>261</v>
      </c>
      <c r="G967" t="s">
        <v>24</v>
      </c>
      <c r="H967" t="s">
        <v>57</v>
      </c>
      <c r="I967">
        <v>1</v>
      </c>
      <c r="J967" t="s">
        <v>164</v>
      </c>
      <c r="K967">
        <v>8</v>
      </c>
      <c r="L967" t="s">
        <v>148</v>
      </c>
      <c r="M967" t="s">
        <v>149</v>
      </c>
      <c r="N967" t="s">
        <v>150</v>
      </c>
      <c r="O967">
        <v>18</v>
      </c>
      <c r="P967">
        <v>288000</v>
      </c>
      <c r="Q967" t="s">
        <v>168</v>
      </c>
      <c r="R967" t="str">
        <f>IF(mtn_tbl[[#This Row],[Age]]&lt;=25,"18-25",IF(mtn_tbl[[#This Row],[Age]]&lt;=35,"26-35",IF(mtn_tbl[[#This Row],[Age]]&lt;=45,"36-45",IF(mtn_tbl[[#This Row],[Age]]&lt;=55,"46-55","56+"))))</f>
        <v>56+</v>
      </c>
      <c r="S967">
        <v>49.64</v>
      </c>
      <c r="T9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7" t="s">
        <v>41</v>
      </c>
    </row>
    <row r="968" spans="1:22">
      <c r="A968" t="s">
        <v>1351</v>
      </c>
      <c r="B968" t="s">
        <v>1352</v>
      </c>
      <c r="C968" s="1" t="s">
        <v>1088</v>
      </c>
      <c r="D968" t="str">
        <f>IF((LEFT(mtn_tbl[[#This Row],[Date of Purchase]],1)="1"),"January",IF((LEFT(mtn_tbl[[#This Row],[Date of Purchase]],1)="2"),"February","March"))</f>
        <v>March</v>
      </c>
      <c r="E968">
        <v>21</v>
      </c>
      <c r="F968" t="s">
        <v>354</v>
      </c>
      <c r="G968" t="s">
        <v>84</v>
      </c>
      <c r="H968" t="s">
        <v>57</v>
      </c>
      <c r="I968">
        <v>2</v>
      </c>
      <c r="J968" t="s">
        <v>26</v>
      </c>
      <c r="K968">
        <v>54</v>
      </c>
      <c r="L968" t="s">
        <v>171</v>
      </c>
      <c r="M968" t="s">
        <v>172</v>
      </c>
      <c r="N968" t="s">
        <v>173</v>
      </c>
      <c r="O968">
        <v>7</v>
      </c>
      <c r="P968">
        <v>525000</v>
      </c>
      <c r="Q968" t="s">
        <v>363</v>
      </c>
      <c r="R968" t="str">
        <f>IF(mtn_tbl[[#This Row],[Age]]&lt;=25,"18-25",IF(mtn_tbl[[#This Row],[Age]]&lt;=35,"26-35",IF(mtn_tbl[[#This Row],[Age]]&lt;=45,"36-45",IF(mtn_tbl[[#This Row],[Age]]&lt;=55,"46-55","56+"))))</f>
        <v>18-25</v>
      </c>
      <c r="S968">
        <v>199.85</v>
      </c>
      <c r="T96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68" t="s">
        <v>31</v>
      </c>
      <c r="V968" t="s">
        <v>101</v>
      </c>
    </row>
    <row r="969" spans="1:22">
      <c r="A969" t="s">
        <v>1351</v>
      </c>
      <c r="B969" t="s">
        <v>1352</v>
      </c>
      <c r="C969" s="1" t="s">
        <v>1088</v>
      </c>
      <c r="D969" t="str">
        <f>IF((LEFT(mtn_tbl[[#This Row],[Date of Purchase]],1)="1"),"January",IF((LEFT(mtn_tbl[[#This Row],[Date of Purchase]],1)="2"),"February","March"))</f>
        <v>March</v>
      </c>
      <c r="E969">
        <v>21</v>
      </c>
      <c r="F969" t="s">
        <v>354</v>
      </c>
      <c r="G969" t="s">
        <v>62</v>
      </c>
      <c r="H969" t="s">
        <v>57</v>
      </c>
      <c r="I969">
        <v>2</v>
      </c>
      <c r="J969" t="s">
        <v>26</v>
      </c>
      <c r="K969">
        <v>54</v>
      </c>
      <c r="L969" t="s">
        <v>235</v>
      </c>
      <c r="M969" t="s">
        <v>236</v>
      </c>
      <c r="N969" t="s">
        <v>237</v>
      </c>
      <c r="O969">
        <v>6</v>
      </c>
      <c r="P969">
        <v>39000</v>
      </c>
      <c r="Q969" t="s">
        <v>827</v>
      </c>
      <c r="R969" t="str">
        <f>IF(mtn_tbl[[#This Row],[Age]]&lt;=25,"18-25",IF(mtn_tbl[[#This Row],[Age]]&lt;=35,"26-35",IF(mtn_tbl[[#This Row],[Age]]&lt;=45,"36-45",IF(mtn_tbl[[#This Row],[Age]]&lt;=55,"46-55","56+"))))</f>
        <v>18-25</v>
      </c>
      <c r="S969">
        <v>56.62</v>
      </c>
      <c r="T9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69" t="s">
        <v>31</v>
      </c>
      <c r="V969" t="s">
        <v>101</v>
      </c>
    </row>
    <row r="970" spans="1:22">
      <c r="A970" t="s">
        <v>1353</v>
      </c>
      <c r="B970" t="s">
        <v>1354</v>
      </c>
      <c r="C970" s="1" t="s">
        <v>1088</v>
      </c>
      <c r="D970" t="str">
        <f>IF((LEFT(mtn_tbl[[#This Row],[Date of Purchase]],1)="1"),"January",IF((LEFT(mtn_tbl[[#This Row],[Date of Purchase]],1)="2"),"February","March"))</f>
        <v>March</v>
      </c>
      <c r="E970">
        <v>32</v>
      </c>
      <c r="F970" t="s">
        <v>163</v>
      </c>
      <c r="G970" t="s">
        <v>84</v>
      </c>
      <c r="H970" t="s">
        <v>25</v>
      </c>
      <c r="I970">
        <v>2</v>
      </c>
      <c r="J970" t="s">
        <v>26</v>
      </c>
      <c r="K970">
        <v>57</v>
      </c>
      <c r="L970" t="s">
        <v>145</v>
      </c>
      <c r="M970" t="s">
        <v>146</v>
      </c>
      <c r="N970" t="s">
        <v>147</v>
      </c>
      <c r="O970">
        <v>14</v>
      </c>
      <c r="P970">
        <v>2100000</v>
      </c>
      <c r="Q970" t="s">
        <v>1355</v>
      </c>
      <c r="R970" t="str">
        <f>IF(mtn_tbl[[#This Row],[Age]]&lt;=25,"18-25",IF(mtn_tbl[[#This Row],[Age]]&lt;=35,"26-35",IF(mtn_tbl[[#This Row],[Age]]&lt;=45,"36-45",IF(mtn_tbl[[#This Row],[Age]]&lt;=55,"46-55","56+"))))</f>
        <v>26-35</v>
      </c>
      <c r="S970">
        <v>0.89</v>
      </c>
      <c r="T97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70" t="s">
        <v>41</v>
      </c>
    </row>
    <row r="971" spans="1:22">
      <c r="A971" t="s">
        <v>1356</v>
      </c>
      <c r="B971" t="s">
        <v>1357</v>
      </c>
      <c r="C971" s="1" t="s">
        <v>1088</v>
      </c>
      <c r="D971" t="str">
        <f>IF((LEFT(mtn_tbl[[#This Row],[Date of Purchase]],1)="1"),"January",IF((LEFT(mtn_tbl[[#This Row],[Date of Purchase]],1)="2"),"February","March"))</f>
        <v>March</v>
      </c>
      <c r="E971">
        <v>42</v>
      </c>
      <c r="F971" t="s">
        <v>91</v>
      </c>
      <c r="G971" t="s">
        <v>62</v>
      </c>
      <c r="H971" t="s">
        <v>57</v>
      </c>
      <c r="I971">
        <v>3</v>
      </c>
      <c r="J971" t="s">
        <v>36</v>
      </c>
      <c r="K971">
        <v>16</v>
      </c>
      <c r="L971" t="s">
        <v>63</v>
      </c>
      <c r="M971" t="s">
        <v>64</v>
      </c>
      <c r="N971" t="s">
        <v>65</v>
      </c>
      <c r="O971">
        <v>5</v>
      </c>
      <c r="P971">
        <v>5000</v>
      </c>
      <c r="Q971" t="s">
        <v>467</v>
      </c>
      <c r="R971" t="str">
        <f>IF(mtn_tbl[[#This Row],[Age]]&lt;=25,"18-25",IF(mtn_tbl[[#This Row],[Age]]&lt;=35,"26-35",IF(mtn_tbl[[#This Row],[Age]]&lt;=45,"36-45",IF(mtn_tbl[[#This Row],[Age]]&lt;=55,"46-55","56+"))))</f>
        <v>36-45</v>
      </c>
      <c r="S971">
        <v>29.31</v>
      </c>
      <c r="T9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71" t="s">
        <v>41</v>
      </c>
    </row>
    <row r="972" spans="1:22">
      <c r="A972" t="s">
        <v>1356</v>
      </c>
      <c r="B972" t="s">
        <v>1357</v>
      </c>
      <c r="C972" s="1" t="s">
        <v>1088</v>
      </c>
      <c r="D972" t="str">
        <f>IF((LEFT(mtn_tbl[[#This Row],[Date of Purchase]],1)="1"),"January",IF((LEFT(mtn_tbl[[#This Row],[Date of Purchase]],1)="2"),"February","March"))</f>
        <v>March</v>
      </c>
      <c r="E972">
        <v>42</v>
      </c>
      <c r="F972" t="s">
        <v>91</v>
      </c>
      <c r="G972" t="s">
        <v>84</v>
      </c>
      <c r="H972" t="s">
        <v>57</v>
      </c>
      <c r="I972">
        <v>3</v>
      </c>
      <c r="J972" t="s">
        <v>36</v>
      </c>
      <c r="K972">
        <v>16</v>
      </c>
      <c r="L972" t="s">
        <v>119</v>
      </c>
      <c r="M972" t="s">
        <v>120</v>
      </c>
      <c r="N972" t="s">
        <v>121</v>
      </c>
      <c r="O972">
        <v>13</v>
      </c>
      <c r="P972">
        <v>188500</v>
      </c>
      <c r="Q972" t="s">
        <v>667</v>
      </c>
      <c r="R972" t="str">
        <f>IF(mtn_tbl[[#This Row],[Age]]&lt;=25,"18-25",IF(mtn_tbl[[#This Row],[Age]]&lt;=35,"26-35",IF(mtn_tbl[[#This Row],[Age]]&lt;=45,"36-45",IF(mtn_tbl[[#This Row],[Age]]&lt;=55,"46-55","56+"))))</f>
        <v>36-45</v>
      </c>
      <c r="S972">
        <v>38.74</v>
      </c>
      <c r="T97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72" t="s">
        <v>41</v>
      </c>
    </row>
    <row r="973" spans="1:22">
      <c r="A973" t="s">
        <v>1356</v>
      </c>
      <c r="B973" t="s">
        <v>1357</v>
      </c>
      <c r="C973" s="1" t="s">
        <v>1088</v>
      </c>
      <c r="D973" t="str">
        <f>IF((LEFT(mtn_tbl[[#This Row],[Date of Purchase]],1)="1"),"January",IF((LEFT(mtn_tbl[[#This Row],[Date of Purchase]],1)="2"),"February","March"))</f>
        <v>March</v>
      </c>
      <c r="E973">
        <v>42</v>
      </c>
      <c r="F973" t="s">
        <v>91</v>
      </c>
      <c r="G973" t="s">
        <v>44</v>
      </c>
      <c r="H973" t="s">
        <v>57</v>
      </c>
      <c r="I973">
        <v>3</v>
      </c>
      <c r="J973" t="s">
        <v>36</v>
      </c>
      <c r="K973">
        <v>16</v>
      </c>
      <c r="L973" t="s">
        <v>45</v>
      </c>
      <c r="M973" t="s">
        <v>46</v>
      </c>
      <c r="N973" t="s">
        <v>47</v>
      </c>
      <c r="O973">
        <v>14</v>
      </c>
      <c r="P973">
        <v>420000</v>
      </c>
      <c r="Q973" t="s">
        <v>360</v>
      </c>
      <c r="R973" t="str">
        <f>IF(mtn_tbl[[#This Row],[Age]]&lt;=25,"18-25",IF(mtn_tbl[[#This Row],[Age]]&lt;=35,"26-35",IF(mtn_tbl[[#This Row],[Age]]&lt;=45,"36-45",IF(mtn_tbl[[#This Row],[Age]]&lt;=55,"46-55","56+"))))</f>
        <v>36-45</v>
      </c>
      <c r="S973">
        <v>63.93</v>
      </c>
      <c r="T97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73" t="s">
        <v>41</v>
      </c>
    </row>
    <row r="974" spans="1:22">
      <c r="A974" t="s">
        <v>1358</v>
      </c>
      <c r="B974" t="s">
        <v>1359</v>
      </c>
      <c r="C974" s="1" t="s">
        <v>1088</v>
      </c>
      <c r="D974" t="str">
        <f>IF((LEFT(mtn_tbl[[#This Row],[Date of Purchase]],1)="1"),"January",IF((LEFT(mtn_tbl[[#This Row],[Date of Purchase]],1)="2"),"February","March"))</f>
        <v>March</v>
      </c>
      <c r="E974">
        <v>37</v>
      </c>
      <c r="F974" t="s">
        <v>261</v>
      </c>
      <c r="G974" t="s">
        <v>84</v>
      </c>
      <c r="H974" t="s">
        <v>57</v>
      </c>
      <c r="I974">
        <v>4</v>
      </c>
      <c r="J974" t="s">
        <v>70</v>
      </c>
      <c r="K974">
        <v>49</v>
      </c>
      <c r="L974" t="s">
        <v>85</v>
      </c>
      <c r="M974" t="s">
        <v>86</v>
      </c>
      <c r="N974" t="s">
        <v>87</v>
      </c>
      <c r="O974">
        <v>16</v>
      </c>
      <c r="P974">
        <v>400000</v>
      </c>
      <c r="Q974" t="s">
        <v>294</v>
      </c>
      <c r="R974" t="str">
        <f>IF(mtn_tbl[[#This Row],[Age]]&lt;=25,"18-25",IF(mtn_tbl[[#This Row],[Age]]&lt;=35,"26-35",IF(mtn_tbl[[#This Row],[Age]]&lt;=45,"36-45",IF(mtn_tbl[[#This Row],[Age]]&lt;=55,"46-55","56+"))))</f>
        <v>36-45</v>
      </c>
      <c r="S974">
        <v>105.33</v>
      </c>
      <c r="T9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74" t="s">
        <v>41</v>
      </c>
    </row>
    <row r="975" spans="1:22">
      <c r="A975" t="s">
        <v>1360</v>
      </c>
      <c r="B975" t="s">
        <v>1361</v>
      </c>
      <c r="C975" s="1" t="s">
        <v>1088</v>
      </c>
      <c r="D975" t="str">
        <f>IF((LEFT(mtn_tbl[[#This Row],[Date of Purchase]],1)="1"),"January",IF((LEFT(mtn_tbl[[#This Row],[Date of Purchase]],1)="2"),"February","March"))</f>
        <v>March</v>
      </c>
      <c r="E975">
        <v>41</v>
      </c>
      <c r="F975" t="s">
        <v>634</v>
      </c>
      <c r="G975" t="s">
        <v>84</v>
      </c>
      <c r="H975" t="s">
        <v>57</v>
      </c>
      <c r="I975">
        <v>2</v>
      </c>
      <c r="J975" t="s">
        <v>26</v>
      </c>
      <c r="K975">
        <v>20</v>
      </c>
      <c r="L975" t="s">
        <v>100</v>
      </c>
      <c r="M975" t="s">
        <v>38</v>
      </c>
      <c r="N975" t="s">
        <v>39</v>
      </c>
      <c r="O975">
        <v>10</v>
      </c>
      <c r="P975">
        <v>90000</v>
      </c>
      <c r="Q975" t="s">
        <v>160</v>
      </c>
      <c r="R975" t="str">
        <f>IF(mtn_tbl[[#This Row],[Age]]&lt;=25,"18-25",IF(mtn_tbl[[#This Row],[Age]]&lt;=35,"26-35",IF(mtn_tbl[[#This Row],[Age]]&lt;=45,"36-45",IF(mtn_tbl[[#This Row],[Age]]&lt;=55,"46-55","56+"))))</f>
        <v>36-45</v>
      </c>
      <c r="S975">
        <v>154.13</v>
      </c>
      <c r="T97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75" t="s">
        <v>41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showGridLines="0" tabSelected="1" topLeftCell="A4" zoomScaleNormal="100" workbookViewId="0">
      <selection activeCell="Q2" sqref="Q2"/>
    </sheetView>
  </sheetViews>
  <sheetFormatPr defaultRowHeight="13.8"/>
  <cols>
    <col min="17" max="18" width="8.8984375" customWidth="1"/>
  </cols>
  <sheetData>
    <row r="1" spans="1:21" ht="34.950000000000003" customHeight="1">
      <c r="A1" s="4"/>
      <c r="B1" s="5" t="s">
        <v>1362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 t="s">
        <v>1363</v>
      </c>
      <c r="R1" s="4"/>
      <c r="S1" s="4"/>
      <c r="T1" s="4"/>
      <c r="U1" s="4"/>
    </row>
    <row r="2" spans="1:21" ht="21" customHeight="1">
      <c r="B2" s="8"/>
      <c r="P2" s="9" t="s">
        <v>1364</v>
      </c>
      <c r="Q2" s="30" t="s">
        <v>1365</v>
      </c>
    </row>
    <row r="3" spans="1:21" ht="17.399999999999999">
      <c r="B3" s="3"/>
      <c r="P3" s="2"/>
    </row>
    <row r="14" spans="1:21" ht="26.4">
      <c r="L14" s="23" t="s">
        <v>1366</v>
      </c>
      <c r="M14" s="14"/>
      <c r="N14" s="14"/>
      <c r="R14" s="31" t="s">
        <v>1374</v>
      </c>
    </row>
  </sheetData>
  <sheetProtection sheet="1" objects="1" scenarios="1" selectLockedCells="1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1927D7-A9A7-427A-8965-298EFFE0C240}">
          <x14:formula1>
            <xm:f>data_validation!$A$2:$A$5</xm:f>
          </x14:formula1>
          <xm:sqref>Q2</xm:sqref>
        </x14:dataValidation>
        <x14:dataValidation type="list" allowBlank="1" showInputMessage="1" showErrorMessage="1" xr:uid="{CE15F359-A931-4E43-B707-9A3892C79E77}">
          <x14:formula1>
            <xm:f>data_validation!$B$2:$B$4</xm:f>
          </x14:formula1>
          <xm:sqref>R14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98A0-6910-4702-A679-CD8A223C47FE}">
  <dimension ref="A1:U14"/>
  <sheetViews>
    <sheetView showGridLines="0" zoomScaleNormal="100" workbookViewId="0">
      <selection activeCell="R2" sqref="R2"/>
    </sheetView>
  </sheetViews>
  <sheetFormatPr defaultRowHeight="13.8"/>
  <cols>
    <col min="16" max="16" width="8.796875" customWidth="1"/>
    <col min="17" max="17" width="8.69921875" customWidth="1"/>
    <col min="18" max="18" width="11.796875" customWidth="1"/>
  </cols>
  <sheetData>
    <row r="1" spans="1:21" ht="34.950000000000003" customHeight="1">
      <c r="A1" s="4"/>
      <c r="B1" s="5" t="s">
        <v>1389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 t="s">
        <v>1363</v>
      </c>
      <c r="R1" s="4"/>
      <c r="S1" s="4"/>
      <c r="T1" s="4"/>
      <c r="U1" s="4"/>
    </row>
    <row r="2" spans="1:21" ht="21" customHeight="1">
      <c r="B2" s="8"/>
      <c r="P2" s="9"/>
      <c r="Q2" s="28" t="s">
        <v>1408</v>
      </c>
      <c r="R2" s="29" t="s">
        <v>1365</v>
      </c>
    </row>
    <row r="3" spans="1:21" ht="24">
      <c r="B3" s="3"/>
      <c r="E3" s="26"/>
      <c r="P3" s="2"/>
    </row>
    <row r="14" spans="1:21" ht="26.4">
      <c r="L14" s="23"/>
      <c r="M14" s="14"/>
      <c r="N14" s="14"/>
      <c r="R14" s="27"/>
    </row>
  </sheetData>
  <sheetProtection sheet="1" objects="1" scenarios="1" selectLockedCells="1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275CD2-EABC-4896-9468-C90A69FCE1AC}">
          <x14:formula1>
            <xm:f>data_validation!$B$2:$B$4</xm:f>
          </x14:formula1>
          <xm:sqref>R14</xm:sqref>
        </x14:dataValidation>
        <x14:dataValidation type="list" allowBlank="1" showInputMessage="1" showErrorMessage="1" xr:uid="{DCC1A143-65DE-49BB-89F2-B64161951159}">
          <x14:formula1>
            <xm:f>data_validation!$A$2:$A$5</xm:f>
          </x14:formula1>
          <xm:sqref>R2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650C-935E-483C-A9A5-E5B2932F85F7}">
  <dimension ref="A1:C41"/>
  <sheetViews>
    <sheetView topLeftCell="A13" workbookViewId="0">
      <selection activeCell="A36" sqref="A36"/>
    </sheetView>
  </sheetViews>
  <sheetFormatPr defaultRowHeight="13.8"/>
  <cols>
    <col min="1" max="1" width="18.69921875" bestFit="1" customWidth="1"/>
    <col min="2" max="2" width="20.5" bestFit="1" customWidth="1"/>
    <col min="3" max="3" width="17.69921875" bestFit="1" customWidth="1"/>
  </cols>
  <sheetData>
    <row r="1" spans="1:2">
      <c r="A1" t="s">
        <v>1410</v>
      </c>
    </row>
    <row r="2" spans="1:2">
      <c r="A2" s="19" t="s">
        <v>1390</v>
      </c>
      <c r="B2" t="s">
        <v>1411</v>
      </c>
    </row>
    <row r="3" spans="1:2">
      <c r="A3" s="20" t="s">
        <v>1403</v>
      </c>
      <c r="B3" s="24">
        <v>106.06709090909091</v>
      </c>
    </row>
    <row r="4" spans="1:2">
      <c r="A4" s="20" t="s">
        <v>1404</v>
      </c>
      <c r="B4" s="24">
        <v>95.315329949238517</v>
      </c>
    </row>
    <row r="5" spans="1:2">
      <c r="A5" s="20" t="s">
        <v>1405</v>
      </c>
      <c r="B5" s="24">
        <v>103.08126865671639</v>
      </c>
    </row>
    <row r="6" spans="1:2">
      <c r="A6" s="20" t="s">
        <v>1406</v>
      </c>
      <c r="B6" s="24">
        <v>102.3542580645162</v>
      </c>
    </row>
    <row r="7" spans="1:2">
      <c r="A7" s="20" t="s">
        <v>1407</v>
      </c>
      <c r="B7" s="24">
        <v>96.826825396825399</v>
      </c>
    </row>
    <row r="8" spans="1:2">
      <c r="A8" s="20" t="s">
        <v>1375</v>
      </c>
      <c r="B8" s="24">
        <v>99.304763860369661</v>
      </c>
    </row>
    <row r="18" spans="1:2">
      <c r="A18" t="s">
        <v>1412</v>
      </c>
    </row>
    <row r="19" spans="1:2">
      <c r="A19" s="19" t="s">
        <v>1390</v>
      </c>
      <c r="B19" t="s">
        <v>1409</v>
      </c>
    </row>
    <row r="20" spans="1:2">
      <c r="A20" s="20" t="s">
        <v>207</v>
      </c>
      <c r="B20">
        <v>571.88</v>
      </c>
    </row>
    <row r="21" spans="1:2">
      <c r="A21" s="20" t="s">
        <v>673</v>
      </c>
      <c r="B21">
        <v>561.67000000000007</v>
      </c>
    </row>
    <row r="22" spans="1:2">
      <c r="A22" s="20" t="s">
        <v>229</v>
      </c>
      <c r="B22">
        <v>534.07999999999993</v>
      </c>
    </row>
    <row r="23" spans="1:2">
      <c r="A23" s="20" t="s">
        <v>813</v>
      </c>
      <c r="B23">
        <v>520.15</v>
      </c>
    </row>
    <row r="24" spans="1:2">
      <c r="A24" s="20" t="s">
        <v>713</v>
      </c>
      <c r="B24">
        <v>508.51</v>
      </c>
    </row>
    <row r="25" spans="1:2">
      <c r="A25" s="20" t="s">
        <v>1375</v>
      </c>
      <c r="B25">
        <v>2696.29</v>
      </c>
    </row>
    <row r="27" spans="1:2">
      <c r="A27" s="20" t="s">
        <v>1414</v>
      </c>
    </row>
    <row r="28" spans="1:2">
      <c r="A28" s="19" t="s">
        <v>1390</v>
      </c>
      <c r="B28" t="s">
        <v>1419</v>
      </c>
    </row>
    <row r="29" spans="1:2">
      <c r="A29" s="20" t="s">
        <v>1415</v>
      </c>
      <c r="B29">
        <v>254</v>
      </c>
    </row>
    <row r="30" spans="1:2">
      <c r="A30" s="20" t="s">
        <v>1418</v>
      </c>
      <c r="B30">
        <v>220</v>
      </c>
    </row>
    <row r="31" spans="1:2">
      <c r="A31" s="20" t="s">
        <v>1416</v>
      </c>
      <c r="B31">
        <v>258</v>
      </c>
    </row>
    <row r="32" spans="1:2">
      <c r="A32" s="20" t="s">
        <v>1417</v>
      </c>
      <c r="B32">
        <v>242</v>
      </c>
    </row>
    <row r="33" spans="1:3">
      <c r="A33" s="20" t="s">
        <v>1375</v>
      </c>
      <c r="B33">
        <v>974</v>
      </c>
    </row>
    <row r="35" spans="1:3">
      <c r="A35" s="20" t="s">
        <v>1420</v>
      </c>
    </row>
    <row r="36" spans="1:3">
      <c r="A36" s="19" t="s">
        <v>1390</v>
      </c>
      <c r="B36" t="s">
        <v>1396</v>
      </c>
      <c r="C36" t="s">
        <v>1409</v>
      </c>
    </row>
    <row r="37" spans="1:3">
      <c r="A37" s="20" t="s">
        <v>24</v>
      </c>
      <c r="B37">
        <v>37028000</v>
      </c>
      <c r="C37">
        <v>20821.110000000008</v>
      </c>
    </row>
    <row r="38" spans="1:3">
      <c r="A38" s="20" t="s">
        <v>84</v>
      </c>
      <c r="B38">
        <v>100818000</v>
      </c>
      <c r="C38">
        <v>21789.340000000004</v>
      </c>
    </row>
    <row r="39" spans="1:3">
      <c r="A39" s="20" t="s">
        <v>44</v>
      </c>
      <c r="B39">
        <v>48067500</v>
      </c>
      <c r="C39">
        <v>23589.880000000005</v>
      </c>
    </row>
    <row r="40" spans="1:3">
      <c r="A40" s="20" t="s">
        <v>62</v>
      </c>
      <c r="B40">
        <v>13434700</v>
      </c>
      <c r="C40">
        <v>30522.51</v>
      </c>
    </row>
    <row r="41" spans="1:3">
      <c r="A41" s="20" t="s">
        <v>1375</v>
      </c>
      <c r="B41">
        <v>199348200</v>
      </c>
      <c r="C41">
        <v>96722.840000000011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1A26-B03E-45F8-988A-E998835D42C6}">
  <dimension ref="H1"/>
  <sheetViews>
    <sheetView showGridLines="0" topLeftCell="A22" workbookViewId="0">
      <selection activeCell="G1" sqref="G1"/>
    </sheetView>
  </sheetViews>
  <sheetFormatPr defaultRowHeight="13.8"/>
  <sheetData>
    <row r="1" spans="8:8" ht="31.8">
      <c r="H1" s="25" t="s">
        <v>1421</v>
      </c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589E-7365-4F73-9FEF-CA118F1E7195}">
  <dimension ref="A1"/>
  <sheetViews>
    <sheetView workbookViewId="0"/>
  </sheetViews>
  <sheetFormatPr defaultRowHeight="13.8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BA44-89CC-4756-9969-54183C02D6A3}">
  <dimension ref="A2:E66"/>
  <sheetViews>
    <sheetView workbookViewId="0">
      <selection activeCell="D68" sqref="D68"/>
    </sheetView>
  </sheetViews>
  <sheetFormatPr defaultRowHeight="13.8"/>
  <cols>
    <col min="1" max="1" width="13.09765625" bestFit="1" customWidth="1"/>
    <col min="2" max="2" width="20.5" bestFit="1" customWidth="1"/>
    <col min="3" max="5" width="11.69921875" bestFit="1" customWidth="1"/>
  </cols>
  <sheetData>
    <row r="2" spans="1:5">
      <c r="A2" t="s">
        <v>1394</v>
      </c>
    </row>
    <row r="3" spans="1:5">
      <c r="A3" s="19" t="s">
        <v>1392</v>
      </c>
      <c r="B3" s="19" t="s">
        <v>1391</v>
      </c>
    </row>
    <row r="4" spans="1:5">
      <c r="A4" s="19" t="s">
        <v>1390</v>
      </c>
      <c r="B4" t="s">
        <v>1380</v>
      </c>
      <c r="C4" t="s">
        <v>1381</v>
      </c>
      <c r="D4" t="s">
        <v>1382</v>
      </c>
      <c r="E4" t="s">
        <v>1365</v>
      </c>
    </row>
    <row r="5" spans="1:5">
      <c r="A5" s="20" t="s">
        <v>24</v>
      </c>
      <c r="B5" s="12">
        <v>12064500</v>
      </c>
      <c r="C5" s="12">
        <v>16616000</v>
      </c>
      <c r="D5" s="12">
        <v>8347500</v>
      </c>
      <c r="E5" s="12">
        <v>37028000</v>
      </c>
    </row>
    <row r="6" spans="1:5">
      <c r="A6" s="20" t="s">
        <v>84</v>
      </c>
      <c r="B6" s="12">
        <v>31557000</v>
      </c>
      <c r="C6" s="12">
        <v>42409000</v>
      </c>
      <c r="D6" s="12">
        <v>26852000</v>
      </c>
      <c r="E6" s="12">
        <v>100818000</v>
      </c>
    </row>
    <row r="7" spans="1:5">
      <c r="A7" s="20" t="s">
        <v>44</v>
      </c>
      <c r="B7" s="12">
        <v>17142000</v>
      </c>
      <c r="C7" s="12">
        <v>20624500</v>
      </c>
      <c r="D7" s="12">
        <v>10301000</v>
      </c>
      <c r="E7" s="12">
        <v>48067500</v>
      </c>
    </row>
    <row r="8" spans="1:5">
      <c r="A8" s="20" t="s">
        <v>62</v>
      </c>
      <c r="B8" s="12">
        <v>2603000</v>
      </c>
      <c r="C8" s="12">
        <v>7524050</v>
      </c>
      <c r="D8" s="12">
        <v>3307650</v>
      </c>
      <c r="E8" s="12">
        <v>13434700</v>
      </c>
    </row>
    <row r="9" spans="1:5">
      <c r="A9" s="20" t="s">
        <v>1365</v>
      </c>
      <c r="B9" s="12">
        <v>63366500</v>
      </c>
      <c r="C9" s="12">
        <v>87173550</v>
      </c>
      <c r="D9" s="12">
        <v>48808150</v>
      </c>
      <c r="E9" s="12">
        <v>199348200</v>
      </c>
    </row>
    <row r="11" spans="1:5">
      <c r="A11" s="20" t="s">
        <v>1393</v>
      </c>
      <c r="B11" t="str">
        <f>rev_month_dropdwon</f>
        <v>1st Quarter</v>
      </c>
    </row>
    <row r="12" spans="1:5">
      <c r="A12" t="str" cm="1">
        <f t="array" ref="A12:A15">A5:A8</f>
        <v>4G Router</v>
      </c>
      <c r="B12" s="12" cm="1">
        <f t="array" ref="B12:B15">_xlfn._xlws.SORT(INDEX($A$5:$E$8,0,MATCH(rev_month_dropdwon,A4:E4,0)),,1)</f>
        <v>13434700</v>
      </c>
    </row>
    <row r="13" spans="1:5">
      <c r="A13" t="str">
        <v>5G Broadband Router</v>
      </c>
      <c r="B13" s="12">
        <v>37028000</v>
      </c>
    </row>
    <row r="14" spans="1:5">
      <c r="A14" t="str">
        <v>Broadband MiFi</v>
      </c>
      <c r="B14" s="12">
        <v>48067500</v>
      </c>
    </row>
    <row r="15" spans="1:5">
      <c r="A15" t="str">
        <v>Mobile SIM Card</v>
      </c>
      <c r="B15" s="12">
        <v>100818000</v>
      </c>
    </row>
    <row r="18" spans="1:5">
      <c r="A18" t="s">
        <v>1395</v>
      </c>
    </row>
    <row r="19" spans="1:5">
      <c r="A19" s="19" t="s">
        <v>1396</v>
      </c>
      <c r="B19" s="19" t="s">
        <v>1391</v>
      </c>
    </row>
    <row r="20" spans="1:5">
      <c r="A20" s="19" t="s">
        <v>1390</v>
      </c>
      <c r="B20" t="s">
        <v>1380</v>
      </c>
      <c r="C20" t="s">
        <v>1381</v>
      </c>
      <c r="D20" t="s">
        <v>1382</v>
      </c>
      <c r="E20" t="s">
        <v>1365</v>
      </c>
    </row>
    <row r="21" spans="1:5">
      <c r="A21" s="20" t="s">
        <v>135</v>
      </c>
      <c r="B21" s="12">
        <v>7017000</v>
      </c>
      <c r="C21" s="12">
        <v>1595100</v>
      </c>
      <c r="D21" s="12">
        <v>851500</v>
      </c>
      <c r="E21" s="12">
        <v>9463600</v>
      </c>
    </row>
    <row r="22" spans="1:5">
      <c r="A22" s="20" t="s">
        <v>195</v>
      </c>
      <c r="B22" s="12">
        <v>2400000</v>
      </c>
      <c r="C22" s="12">
        <v>5176900</v>
      </c>
      <c r="D22" s="12">
        <v>1663350</v>
      </c>
      <c r="E22" s="12">
        <v>9240250</v>
      </c>
    </row>
    <row r="23" spans="1:5">
      <c r="A23" s="20" t="s">
        <v>99</v>
      </c>
      <c r="B23" s="12">
        <v>5978500</v>
      </c>
      <c r="C23" s="12">
        <v>1535700</v>
      </c>
      <c r="D23" s="12">
        <v>1367500</v>
      </c>
      <c r="E23" s="12">
        <v>8881700</v>
      </c>
    </row>
    <row r="24" spans="1:5">
      <c r="A24" s="20" t="s">
        <v>35</v>
      </c>
      <c r="B24" s="12">
        <v>2264000</v>
      </c>
      <c r="C24" s="12">
        <v>3124800</v>
      </c>
      <c r="D24" s="12">
        <v>3211550</v>
      </c>
      <c r="E24" s="12">
        <v>8600350</v>
      </c>
    </row>
    <row r="25" spans="1:5">
      <c r="A25" s="20" t="s">
        <v>163</v>
      </c>
      <c r="B25" s="12">
        <v>1491000</v>
      </c>
      <c r="C25" s="12">
        <v>2254050</v>
      </c>
      <c r="D25" s="12">
        <v>4192600</v>
      </c>
      <c r="E25" s="12">
        <v>7937650</v>
      </c>
    </row>
    <row r="26" spans="1:5">
      <c r="A26" s="20" t="s">
        <v>250</v>
      </c>
      <c r="B26" s="12">
        <v>2341500</v>
      </c>
      <c r="C26" s="12">
        <v>4594500</v>
      </c>
      <c r="D26" s="12">
        <v>804000</v>
      </c>
      <c r="E26" s="12">
        <v>7740000</v>
      </c>
    </row>
    <row r="27" spans="1:5">
      <c r="A27" s="20" t="s">
        <v>261</v>
      </c>
      <c r="B27" s="12">
        <v>1584000</v>
      </c>
      <c r="C27" s="12">
        <v>4656950</v>
      </c>
      <c r="D27" s="12">
        <v>1007100</v>
      </c>
      <c r="E27" s="12">
        <v>7248050</v>
      </c>
    </row>
    <row r="28" spans="1:5">
      <c r="A28" s="20" t="s">
        <v>268</v>
      </c>
      <c r="B28" s="12">
        <v>1612500</v>
      </c>
      <c r="C28" s="12">
        <v>3490000</v>
      </c>
      <c r="D28" s="12">
        <v>2078300</v>
      </c>
      <c r="E28" s="12">
        <v>7180800</v>
      </c>
    </row>
    <row r="29" spans="1:5">
      <c r="A29" s="20" t="s">
        <v>185</v>
      </c>
      <c r="B29" s="12">
        <v>3503000</v>
      </c>
      <c r="C29" s="12">
        <v>2834400</v>
      </c>
      <c r="D29" s="12">
        <v>706000</v>
      </c>
      <c r="E29" s="12">
        <v>7043400</v>
      </c>
    </row>
    <row r="30" spans="1:5">
      <c r="A30" s="20" t="s">
        <v>177</v>
      </c>
      <c r="B30" s="12">
        <v>2630700</v>
      </c>
      <c r="C30" s="12">
        <v>2650600</v>
      </c>
      <c r="D30" s="12">
        <v>1684300</v>
      </c>
      <c r="E30" s="12">
        <v>6965600</v>
      </c>
    </row>
    <row r="31" spans="1:5">
      <c r="A31" s="20" t="s">
        <v>1365</v>
      </c>
      <c r="B31" s="12">
        <v>30822200</v>
      </c>
      <c r="C31" s="12">
        <v>31913000</v>
      </c>
      <c r="D31" s="12">
        <v>17566200</v>
      </c>
      <c r="E31" s="12">
        <v>80301400</v>
      </c>
    </row>
    <row r="33" spans="1:2">
      <c r="A33" s="20" t="s">
        <v>1397</v>
      </c>
      <c r="B33" t="s">
        <v>1398</v>
      </c>
    </row>
    <row r="34" spans="1:2">
      <c r="A34" s="20" t="s">
        <v>135</v>
      </c>
      <c r="B34" s="12" cm="1">
        <f t="array" ref="B34:B43">INDEX($A$21:$E$30,0,MATCH(rev_month_dropdwon,A20:E20,0))</f>
        <v>9463600</v>
      </c>
    </row>
    <row r="35" spans="1:2">
      <c r="A35" s="20" t="s">
        <v>195</v>
      </c>
      <c r="B35" s="12">
        <v>9240250</v>
      </c>
    </row>
    <row r="36" spans="1:2">
      <c r="A36" s="20" t="s">
        <v>99</v>
      </c>
      <c r="B36" s="12">
        <v>8881700</v>
      </c>
    </row>
    <row r="37" spans="1:2">
      <c r="A37" s="20" t="s">
        <v>35</v>
      </c>
      <c r="B37" s="12">
        <v>8600350</v>
      </c>
    </row>
    <row r="38" spans="1:2">
      <c r="A38" s="20" t="s">
        <v>163</v>
      </c>
      <c r="B38" s="12">
        <v>7937650</v>
      </c>
    </row>
    <row r="39" spans="1:2">
      <c r="A39" s="20" t="s">
        <v>250</v>
      </c>
      <c r="B39" s="12">
        <v>7740000</v>
      </c>
    </row>
    <row r="40" spans="1:2">
      <c r="A40" s="20" t="s">
        <v>261</v>
      </c>
      <c r="B40" s="12">
        <v>7248050</v>
      </c>
    </row>
    <row r="41" spans="1:2">
      <c r="A41" s="20" t="s">
        <v>268</v>
      </c>
      <c r="B41" s="12">
        <v>7180800</v>
      </c>
    </row>
    <row r="42" spans="1:2">
      <c r="A42" s="20" t="s">
        <v>185</v>
      </c>
      <c r="B42" s="12">
        <v>7043400</v>
      </c>
    </row>
    <row r="43" spans="1:2">
      <c r="A43" s="20" t="s">
        <v>177</v>
      </c>
      <c r="B43" s="12">
        <v>6965600</v>
      </c>
    </row>
    <row r="45" spans="1:2">
      <c r="A45" s="20" t="s">
        <v>1399</v>
      </c>
    </row>
    <row r="46" spans="1:2">
      <c r="A46" s="20" t="s">
        <v>1397</v>
      </c>
      <c r="B46" t="s">
        <v>1400</v>
      </c>
    </row>
    <row r="47" spans="1:2">
      <c r="A47" t="str" cm="1">
        <f t="array" ref="A47:B56">_xlfn._xlws.SORT(A34:B43,2,1)</f>
        <v>Osun</v>
      </c>
      <c r="B47" s="12">
        <v>6965600</v>
      </c>
    </row>
    <row r="48" spans="1:2">
      <c r="A48" t="str">
        <v>Borno</v>
      </c>
      <c r="B48" s="12">
        <v>7043400</v>
      </c>
    </row>
    <row r="49" spans="1:2">
      <c r="A49" t="str">
        <v>Abuja (FCT)</v>
      </c>
      <c r="B49" s="12">
        <v>7180800</v>
      </c>
    </row>
    <row r="50" spans="1:2">
      <c r="A50" t="str">
        <v>Zamfara</v>
      </c>
      <c r="B50" s="12">
        <v>7248050</v>
      </c>
    </row>
    <row r="51" spans="1:2">
      <c r="A51" t="str">
        <v>Niger</v>
      </c>
      <c r="B51" s="12">
        <v>7740000</v>
      </c>
    </row>
    <row r="52" spans="1:2">
      <c r="A52" t="str">
        <v>Edo</v>
      </c>
      <c r="B52" s="12">
        <v>7937650</v>
      </c>
    </row>
    <row r="53" spans="1:2">
      <c r="A53" t="str">
        <v>Oyo</v>
      </c>
      <c r="B53" s="12">
        <v>8600350</v>
      </c>
    </row>
    <row r="54" spans="1:2">
      <c r="A54" t="str">
        <v>Yobe</v>
      </c>
      <c r="B54" s="12">
        <v>8881700</v>
      </c>
    </row>
    <row r="55" spans="1:2">
      <c r="A55" t="str">
        <v>Ekiti</v>
      </c>
      <c r="B55" s="12">
        <v>9240250</v>
      </c>
    </row>
    <row r="56" spans="1:2">
      <c r="A56" t="str">
        <v>Plateau</v>
      </c>
      <c r="B56" s="12">
        <v>9463600</v>
      </c>
    </row>
    <row r="59" spans="1:2">
      <c r="A59" t="s">
        <v>1402</v>
      </c>
    </row>
    <row r="60" spans="1:2">
      <c r="A60" s="19" t="s">
        <v>1390</v>
      </c>
      <c r="B60" t="s">
        <v>1396</v>
      </c>
    </row>
    <row r="61" spans="1:2">
      <c r="A61" s="20" t="s">
        <v>1403</v>
      </c>
      <c r="B61" s="12">
        <v>25367350</v>
      </c>
    </row>
    <row r="62" spans="1:2">
      <c r="A62" s="20" t="s">
        <v>1404</v>
      </c>
      <c r="B62" s="12">
        <v>43265100</v>
      </c>
    </row>
    <row r="63" spans="1:2">
      <c r="A63" s="20" t="s">
        <v>1405</v>
      </c>
      <c r="B63" s="12">
        <v>30485200</v>
      </c>
    </row>
    <row r="64" spans="1:2">
      <c r="A64" s="20" t="s">
        <v>1406</v>
      </c>
      <c r="B64" s="12">
        <v>28851450</v>
      </c>
    </row>
    <row r="65" spans="1:2">
      <c r="A65" s="20" t="s">
        <v>1407</v>
      </c>
      <c r="B65" s="12">
        <v>71379100</v>
      </c>
    </row>
    <row r="66" spans="1:2">
      <c r="A66" s="20" t="s">
        <v>1375</v>
      </c>
      <c r="B66" s="12">
        <v>199348200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8121FB-7008-4E1D-B490-33842CAF0E35}">
          <x14:formula1>
            <xm:f>data_validation!$A$2:$A$5</xm:f>
          </x14:formula1>
          <xm:sqref>D11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A7C1-5C2C-445F-BB1C-A6B3A6777609}">
  <dimension ref="A1:E42"/>
  <sheetViews>
    <sheetView topLeftCell="A16" workbookViewId="0">
      <selection activeCell="B32" sqref="B32"/>
    </sheetView>
  </sheetViews>
  <sheetFormatPr defaultRowHeight="13.8"/>
  <cols>
    <col min="1" max="1" width="18.69921875" bestFit="1" customWidth="1"/>
    <col min="2" max="2" width="11.69921875" bestFit="1" customWidth="1"/>
    <col min="3" max="3" width="13.8984375" bestFit="1" customWidth="1"/>
    <col min="4" max="4" width="11.69921875" bestFit="1" customWidth="1"/>
    <col min="8" max="8" width="18.69921875" bestFit="1" customWidth="1"/>
    <col min="9" max="9" width="20.59765625" bestFit="1" customWidth="1"/>
  </cols>
  <sheetData>
    <row r="1" spans="1:5">
      <c r="A1" t="s">
        <v>1368</v>
      </c>
    </row>
    <row r="3" spans="1:5">
      <c r="A3" t="s">
        <v>1369</v>
      </c>
      <c r="B3" t="s">
        <v>1370</v>
      </c>
      <c r="D3" t="s">
        <v>1369</v>
      </c>
      <c r="E3" t="s">
        <v>1370</v>
      </c>
    </row>
    <row r="4" spans="1:5">
      <c r="A4" t="str" cm="1">
        <f t="array" ref="A4:A10">_xlfn.UNIQUE(_xlfn._xlws.FILTER(mtn_tbl[Reasons for Churn], mtn_tbl[Reasons for Churn]&lt;&gt;"" ))</f>
        <v>Relocation</v>
      </c>
      <c r="B4" s="10">
        <f>COUNTIF(mtn_tbl[Reasons for Churn],A4)/COUNTA(mtn_tbl[Reasons for Churn])</f>
        <v>9.5070422535211266E-2</v>
      </c>
      <c r="D4" t="str" cm="1">
        <f t="array" ref="D4:E10">_xlfn._xlws.SORT(A4:B10,2,-1)</f>
        <v>High Call Tarriffs</v>
      </c>
      <c r="E4" s="10">
        <v>0.19014084507042253</v>
      </c>
    </row>
    <row r="5" spans="1:5">
      <c r="A5" t="str">
        <v>Poor Network</v>
      </c>
      <c r="B5" s="10">
        <f>COUNTIF(mtn_tbl[Reasons for Churn],A5)/COUNTA(mtn_tbl[Reasons for Churn])</f>
        <v>0.15845070422535212</v>
      </c>
      <c r="D5" t="str">
        <v>Better Offers from Competitors</v>
      </c>
      <c r="E5" s="10">
        <v>0.18309859154929578</v>
      </c>
    </row>
    <row r="6" spans="1:5">
      <c r="A6" t="str">
        <v>Fast Data Consumption</v>
      </c>
      <c r="B6" s="10">
        <f>COUNTIF(mtn_tbl[Reasons for Churn],A6)/COUNTA(mtn_tbl[Reasons for Churn])</f>
        <v>0.11267605633802817</v>
      </c>
      <c r="D6" t="str">
        <v>Poor Network</v>
      </c>
      <c r="E6" s="10">
        <v>0.15845070422535212</v>
      </c>
    </row>
    <row r="7" spans="1:5">
      <c r="A7" t="str">
        <v>Better Offers from Competitors</v>
      </c>
      <c r="B7" s="10">
        <f>COUNTIF(mtn_tbl[Reasons for Churn],A7)/COUNTA(mtn_tbl[Reasons for Churn])</f>
        <v>0.18309859154929578</v>
      </c>
      <c r="D7" t="str">
        <v>Costly Data Plans</v>
      </c>
      <c r="E7" s="10">
        <v>0.14084507042253522</v>
      </c>
    </row>
    <row r="8" spans="1:5">
      <c r="A8" t="str">
        <v>Poor Customer Service</v>
      </c>
      <c r="B8" s="10">
        <f>COUNTIF(mtn_tbl[Reasons for Churn],A8)/COUNTA(mtn_tbl[Reasons for Churn])</f>
        <v>0.11971830985915492</v>
      </c>
      <c r="D8" t="str">
        <v>Poor Customer Service</v>
      </c>
      <c r="E8" s="10">
        <v>0.11971830985915492</v>
      </c>
    </row>
    <row r="9" spans="1:5">
      <c r="A9" t="str">
        <v>High Call Tarriffs</v>
      </c>
      <c r="B9" s="10">
        <f>COUNTIF(mtn_tbl[Reasons for Churn],A9)/COUNTA(mtn_tbl[Reasons for Churn])</f>
        <v>0.19014084507042253</v>
      </c>
      <c r="D9" t="str">
        <v>Fast Data Consumption</v>
      </c>
      <c r="E9" s="10">
        <v>0.11267605633802817</v>
      </c>
    </row>
    <row r="10" spans="1:5">
      <c r="A10" t="str">
        <v>Costly Data Plans</v>
      </c>
      <c r="B10" s="10">
        <f>COUNTIF(mtn_tbl[Reasons for Churn],A10)/COUNTA(mtn_tbl[Reasons for Churn])</f>
        <v>0.14084507042253522</v>
      </c>
      <c r="D10" t="str">
        <v>Relocation</v>
      </c>
      <c r="E10" s="10">
        <v>9.5070422535211266E-2</v>
      </c>
    </row>
    <row r="11" spans="1:5">
      <c r="B11" s="10"/>
    </row>
    <row r="13" spans="1:5">
      <c r="A13" t="s">
        <v>1366</v>
      </c>
    </row>
    <row r="14" spans="1:5">
      <c r="B14" t="s">
        <v>1371</v>
      </c>
      <c r="C14" t="s">
        <v>1372</v>
      </c>
    </row>
    <row r="15" spans="1:5">
      <c r="A15" t="s">
        <v>1373</v>
      </c>
    </row>
    <row r="16" spans="1:5">
      <c r="A16" t="str" cm="1">
        <f t="array" ref="A16:A19">_xlfn.UNIQUE(mtn_tbl[MTN Device])</f>
        <v>4G Router</v>
      </c>
    </row>
    <row r="17" spans="1:4">
      <c r="A17" t="str">
        <v>Broadband MiFi</v>
      </c>
    </row>
    <row r="18" spans="1:4">
      <c r="A18" t="str">
        <v>Mobile SIM Card</v>
      </c>
    </row>
    <row r="19" spans="1:4">
      <c r="A19" t="str">
        <v>5G Broadband Router</v>
      </c>
    </row>
    <row r="22" spans="1:4">
      <c r="A22" s="19" t="s">
        <v>1373</v>
      </c>
      <c r="B22" t="s">
        <v>1371</v>
      </c>
      <c r="C22" t="s">
        <v>1367</v>
      </c>
      <c r="D22" t="s">
        <v>1374</v>
      </c>
    </row>
    <row r="23" spans="1:4">
      <c r="A23" s="20" t="s">
        <v>24</v>
      </c>
      <c r="B23" s="10">
        <v>0.1857453440763448</v>
      </c>
      <c r="C23" s="10">
        <v>0.21526570146203322</v>
      </c>
      <c r="D23" s="10">
        <v>0.22176591375770022</v>
      </c>
    </row>
    <row r="24" spans="1:4">
      <c r="A24" s="20" t="s">
        <v>84</v>
      </c>
      <c r="B24" s="10">
        <v>0.50573820079639542</v>
      </c>
      <c r="C24" s="10">
        <v>0.22527605682380708</v>
      </c>
      <c r="D24" s="10">
        <v>0.23511293634496919</v>
      </c>
    </row>
    <row r="25" spans="1:4">
      <c r="A25" s="20" t="s">
        <v>44</v>
      </c>
      <c r="B25" s="10">
        <v>0.24112332090282229</v>
      </c>
      <c r="C25" s="10">
        <v>0.24389151517883473</v>
      </c>
      <c r="D25" s="10">
        <v>0.23408624229979466</v>
      </c>
    </row>
    <row r="26" spans="1:4">
      <c r="A26" s="20" t="s">
        <v>62</v>
      </c>
      <c r="B26" s="10">
        <v>6.7393134224437448E-2</v>
      </c>
      <c r="C26" s="10">
        <v>0.31556672653532503</v>
      </c>
      <c r="D26" s="10">
        <v>0.30903490759753593</v>
      </c>
    </row>
    <row r="27" spans="1:4">
      <c r="A27" s="20" t="s">
        <v>1375</v>
      </c>
      <c r="B27" s="10">
        <v>1</v>
      </c>
      <c r="C27" s="10">
        <v>1</v>
      </c>
      <c r="D27" s="10">
        <v>1</v>
      </c>
    </row>
    <row r="29" spans="1:4">
      <c r="A29" s="20" t="s">
        <v>1376</v>
      </c>
    </row>
    <row r="31" spans="1:4">
      <c r="A31" s="21" t="s">
        <v>1373</v>
      </c>
      <c r="B31" s="22">
        <f>F20</f>
        <v>0</v>
      </c>
    </row>
    <row r="32" spans="1:4">
      <c r="A32" s="20" t="s">
        <v>24</v>
      </c>
      <c r="B32" s="10" cm="1">
        <f t="array" ref="B32:B35">INDEX($A$23:$D$26,0,MATCH(pop_dropdown,$A$22:$D$22,0))</f>
        <v>0.22176591375770022</v>
      </c>
    </row>
    <row r="33" spans="1:3">
      <c r="A33" s="20" t="s">
        <v>84</v>
      </c>
      <c r="B33" s="10">
        <v>0.23511293634496919</v>
      </c>
    </row>
    <row r="34" spans="1:3">
      <c r="A34" s="20" t="s">
        <v>44</v>
      </c>
      <c r="B34" s="10">
        <v>0.23408624229979466</v>
      </c>
    </row>
    <row r="35" spans="1:3">
      <c r="A35" s="20" t="s">
        <v>62</v>
      </c>
      <c r="B35" s="10">
        <v>0.30903490759753593</v>
      </c>
    </row>
    <row r="37" spans="1:3">
      <c r="A37" s="20" t="s">
        <v>1377</v>
      </c>
      <c r="C37" t="s">
        <v>1378</v>
      </c>
    </row>
    <row r="38" spans="1:3">
      <c r="A38" s="21" t="s">
        <v>1373</v>
      </c>
      <c r="B38" s="22" t="str">
        <f>pop_dropdown</f>
        <v>By Unit Sold</v>
      </c>
    </row>
    <row r="39" spans="1:3">
      <c r="A39" t="str" cm="1">
        <f t="array" ref="A39:B42">_xlfn._xlws.SORT(A32:B35,2,-1)</f>
        <v>Mobile SIM Card</v>
      </c>
      <c r="B39">
        <v>0.30903490759753593</v>
      </c>
    </row>
    <row r="40" spans="1:3">
      <c r="A40" t="str">
        <v>5G Broadband Router</v>
      </c>
      <c r="B40">
        <v>0.23511293634496919</v>
      </c>
    </row>
    <row r="41" spans="1:3">
      <c r="A41" t="str">
        <v>Broadband MiFi</v>
      </c>
      <c r="B41">
        <v>0.23408624229979466</v>
      </c>
    </row>
    <row r="42" spans="1:3">
      <c r="A42" t="str">
        <v>4G Router</v>
      </c>
      <c r="B42">
        <v>0.22176591375770022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FA783E-3461-4EAA-BDFD-233A950429CE}">
          <x14:formula1>
            <xm:f>data_validation!$B$2:$B$4</xm:f>
          </x14:formula1>
          <xm:sqref>F20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B677-DE4B-485A-81F6-77A7423B3C4E}">
  <dimension ref="A1:F6"/>
  <sheetViews>
    <sheetView workbookViewId="0">
      <selection activeCell="I1" sqref="I1"/>
    </sheetView>
  </sheetViews>
  <sheetFormatPr defaultRowHeight="13.8"/>
  <cols>
    <col min="1" max="1" width="14.09765625" bestFit="1" customWidth="1"/>
    <col min="2" max="4" width="11.69921875" bestFit="1" customWidth="1"/>
    <col min="5" max="6" width="12.69921875" bestFit="1" customWidth="1"/>
  </cols>
  <sheetData>
    <row r="1" spans="1:6">
      <c r="A1" s="13" t="s">
        <v>1379</v>
      </c>
      <c r="B1" s="14"/>
      <c r="C1" s="14"/>
      <c r="D1" s="14"/>
      <c r="E1" s="14"/>
      <c r="F1" s="14"/>
    </row>
    <row r="2" spans="1:6">
      <c r="B2" t="s">
        <v>1380</v>
      </c>
      <c r="C2" t="s">
        <v>1381</v>
      </c>
      <c r="D2" t="s">
        <v>1382</v>
      </c>
      <c r="E2" t="s">
        <v>1365</v>
      </c>
      <c r="F2" t="s">
        <v>1383</v>
      </c>
    </row>
    <row r="3" spans="1:6" ht="14.4">
      <c r="A3" s="7" t="s">
        <v>1384</v>
      </c>
      <c r="B3" cm="1">
        <f t="array" ref="B3">ROWS(_xlfn.UNIQUE(_xlfn._xlws.FILTER(mtn_tbl[Customer ID], mtn_tbl[Month Of Purchase]=B2)))</f>
        <v>136</v>
      </c>
      <c r="C3" cm="1">
        <f t="array" ref="C3">ROWS(_xlfn.UNIQUE(_xlfn._xlws.FILTER(mtn_tbl[Customer ID], mtn_tbl[Month Of Purchase]=C2)))</f>
        <v>229</v>
      </c>
      <c r="D3" cm="1">
        <f t="array" ref="D3">ROWS(_xlfn.UNIQUE(_xlfn._xlws.FILTER(mtn_tbl[Customer ID], mtn_tbl[Month Of Purchase]=D2)))</f>
        <v>132</v>
      </c>
      <c r="E3">
        <f>SUM(B3:D3)</f>
        <v>497</v>
      </c>
      <c r="F3" s="15">
        <f>HLOOKUP(month,$B$2:$E$3,2,FALSE)</f>
        <v>497</v>
      </c>
    </row>
    <row r="4" spans="1:6">
      <c r="A4" t="s">
        <v>1385</v>
      </c>
      <c r="B4" s="10" cm="1">
        <f t="array" ref="B4">ROWS(_xlfn._xlws.FILTER(mtn_tbl[Customer Churn Status], (mtn_tbl[Month Of Purchase]=B2) * (mtn_tbl[Customer Churn Status]="Yes"))) / COUNTIF(mtn_tbl[Month Of Purchase], B2)</f>
        <v>0.23985239852398524</v>
      </c>
      <c r="C4" s="10" cm="1">
        <f t="array" ref="C4">ROWS(_xlfn._xlws.FILTER(mtn_tbl[Customer Churn Status], (mtn_tbl[Month Of Purchase]=C2) * (mtn_tbl[Customer Churn Status]="Yes"))) / COUNTIF(mtn_tbl[Month Of Purchase], C2)</f>
        <v>0.31555555555555553</v>
      </c>
      <c r="D4" s="10" cm="1">
        <f t="array" ref="D4">ROWS(_xlfn._xlws.FILTER(mtn_tbl[Customer Churn Status], (mtn_tbl[Month Of Purchase]=D2) * (mtn_tbl[Customer Churn Status]="Yes"))) / COUNTIF(mtn_tbl[Month Of Purchase], D2)</f>
        <v>0.30434782608695654</v>
      </c>
      <c r="E4" s="10">
        <f>COUNTIF(mtn_tbl[Customer Churn Status],"Yes")/COUNTA(mtn_tbl[Customer Churn Status])</f>
        <v>0.29158110882956878</v>
      </c>
      <c r="F4" s="16">
        <f>HLOOKUP(month,$B$2:$E$11,3,FALSE)</f>
        <v>0.29158110882956878</v>
      </c>
    </row>
    <row r="5" spans="1:6">
      <c r="A5" t="s">
        <v>1386</v>
      </c>
      <c r="B5" s="11" cm="1">
        <f t="array" ref="B5">AVERAGE(_xlfn._xlws.FILTER(mtn_tbl[Satisfaction Rate], (mtn_tbl[Satisfaction Rate]&lt;&gt;0) * (mtn_tbl[Month Of Purchase]=B2)))</f>
        <v>3.1476014760147604</v>
      </c>
      <c r="C5" s="11" cm="1">
        <f t="array" ref="C5">AVERAGE(_xlfn._xlws.FILTER(mtn_tbl[Satisfaction Rate], (mtn_tbl[Satisfaction Rate]&lt;&gt;0) * (mtn_tbl[Month Of Purchase]=C2)))</f>
        <v>2.9911111111111111</v>
      </c>
      <c r="D5" s="11" cm="1">
        <f t="array" ref="D5">AVERAGE(_xlfn._xlws.FILTER(mtn_tbl[Satisfaction Rate], (mtn_tbl[Satisfaction Rate]&lt;&gt;0) * (mtn_tbl[Month Of Purchase]=D2)))</f>
        <v>2.6561264822134389</v>
      </c>
      <c r="E5" s="11">
        <f>AVERAGE(mtn_tbl[Satisfaction Rate])</f>
        <v>2.9476386036960984</v>
      </c>
      <c r="F5" s="17" t="str">
        <f>ROUND(HLOOKUP(month,$B$2:$E$11,4,FALSE),1) &amp; "/5"</f>
        <v>2.9/5</v>
      </c>
    </row>
    <row r="6" spans="1:6">
      <c r="A6" t="s">
        <v>15</v>
      </c>
      <c r="B6" s="12" cm="1">
        <f t="array" ref="B6">SUM(IF((mtn_tbl[Total Revenue]&lt;&gt;0) * (mtn_tbl[Month Of Purchase]=B2),mtn_tbl[Total Revenue]))</f>
        <v>63366500</v>
      </c>
      <c r="C6" s="12" cm="1">
        <f t="array" ref="C6">SUM(IF((mtn_tbl[Total Revenue]&lt;&gt;0) * (mtn_tbl[Month Of Purchase]=C2),mtn_tbl[Total Revenue]))</f>
        <v>87173550</v>
      </c>
      <c r="D6" s="12" cm="1">
        <f t="array" ref="D6">SUM(IF((mtn_tbl[Total Revenue]&lt;&gt;0) * (mtn_tbl[Month Of Purchase]=D2),mtn_tbl[Total Revenue]))</f>
        <v>48808150</v>
      </c>
      <c r="E6" s="12" cm="1">
        <f t="array" ref="E6">SUM(IF((mtn_tbl[Total Revenue]&lt;&gt;0),mtn_tbl[Total Revenue]))</f>
        <v>199348200</v>
      </c>
      <c r="F6" s="18">
        <f>HLOOKUP(month,$B$2:$E$11,5,FALSE)</f>
        <v>199348200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1491-7EDC-40CE-9DAD-3D99AB30615F}">
  <dimension ref="A1:B5"/>
  <sheetViews>
    <sheetView workbookViewId="0">
      <selection activeCell="C9" sqref="C9"/>
    </sheetView>
  </sheetViews>
  <sheetFormatPr defaultRowHeight="13.8"/>
  <sheetData>
    <row r="1" spans="1:2" ht="14.4">
      <c r="A1" s="7" t="s">
        <v>1387</v>
      </c>
      <c r="B1" s="7" t="s">
        <v>1388</v>
      </c>
    </row>
    <row r="2" spans="1:2">
      <c r="A2" t="s">
        <v>1365</v>
      </c>
      <c r="B2" t="str" cm="1">
        <f t="array" ref="B2:B4">TRANSPOSE(dashbord_graphs!B22:D22)</f>
        <v>By Revenue</v>
      </c>
    </row>
    <row r="3" spans="1:2">
      <c r="A3" t="str" cm="1">
        <f t="array" ref="A3:A5">_xlfn.UNIQUE(mtn_tbl[Month Of Purchase])</f>
        <v>January</v>
      </c>
      <c r="B3" t="str">
        <v>By Data Usage</v>
      </c>
    </row>
    <row r="4" spans="1:2">
      <c r="A4" t="str">
        <v>February</v>
      </c>
      <c r="B4" t="str">
        <v>By Unit Sold</v>
      </c>
    </row>
    <row r="5" spans="1:2">
      <c r="A5" t="str">
        <v>March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5"/>
  <sheetViews>
    <sheetView workbookViewId="0">
      <selection activeCell="C2" sqref="C2"/>
    </sheetView>
  </sheetViews>
  <sheetFormatPr defaultRowHeight="13.8"/>
  <cols>
    <col min="1" max="1" width="13.3984375" customWidth="1"/>
    <col min="2" max="2" width="11.3984375" customWidth="1"/>
    <col min="3" max="3" width="17.3984375" customWidth="1"/>
    <col min="6" max="6" width="13.09765625" customWidth="1"/>
    <col min="7" max="7" width="9.09765625" customWidth="1"/>
    <col min="8" max="8" width="17.296875" customWidth="1"/>
    <col min="9" max="9" width="18.296875" customWidth="1"/>
    <col min="10" max="10" width="27.09765625" customWidth="1"/>
    <col min="11" max="11" width="17.8984375" customWidth="1"/>
    <col min="12" max="12" width="16.3984375" customWidth="1"/>
    <col min="13" max="13" width="17.09765625" customWidth="1"/>
    <col min="14" max="14" width="27.3984375" customWidth="1"/>
    <col min="15" max="15" width="15.296875" customWidth="1"/>
    <col min="16" max="16" width="19.8984375" customWidth="1"/>
    <col min="17" max="17" width="12.3984375" customWidth="1"/>
    <col min="18" max="18" width="23" customWidth="1"/>
    <col min="19" max="19" width="18.8984375" customWidth="1"/>
  </cols>
  <sheetData>
    <row r="1" spans="1:1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>
      <c r="A2" t="s">
        <v>20</v>
      </c>
      <c r="B2" t="s">
        <v>21</v>
      </c>
      <c r="C2" t="s">
        <v>22</v>
      </c>
      <c r="D2">
        <v>27</v>
      </c>
      <c r="E2" t="s">
        <v>23</v>
      </c>
      <c r="F2" t="s">
        <v>24</v>
      </c>
      <c r="G2" t="s">
        <v>25</v>
      </c>
      <c r="H2">
        <v>2</v>
      </c>
      <c r="I2" t="s">
        <v>26</v>
      </c>
      <c r="J2">
        <v>2</v>
      </c>
      <c r="K2" t="s">
        <v>27</v>
      </c>
      <c r="L2" t="s">
        <v>28</v>
      </c>
      <c r="M2" t="s">
        <v>29</v>
      </c>
      <c r="N2">
        <v>19</v>
      </c>
      <c r="O2">
        <v>665000</v>
      </c>
      <c r="P2" t="s">
        <v>30</v>
      </c>
      <c r="Q2">
        <v>44.48</v>
      </c>
      <c r="R2" t="s">
        <v>31</v>
      </c>
      <c r="S2" t="s">
        <v>32</v>
      </c>
    </row>
    <row r="3" spans="1:19">
      <c r="A3" t="s">
        <v>33</v>
      </c>
      <c r="B3" t="s">
        <v>34</v>
      </c>
      <c r="C3" t="s">
        <v>22</v>
      </c>
      <c r="D3">
        <v>57</v>
      </c>
      <c r="E3" t="s">
        <v>35</v>
      </c>
      <c r="F3" t="s">
        <v>24</v>
      </c>
      <c r="G3" t="s">
        <v>25</v>
      </c>
      <c r="H3">
        <v>3</v>
      </c>
      <c r="I3" t="s">
        <v>36</v>
      </c>
      <c r="J3">
        <v>53</v>
      </c>
      <c r="K3" t="s">
        <v>37</v>
      </c>
      <c r="L3" t="s">
        <v>38</v>
      </c>
      <c r="M3" t="s">
        <v>39</v>
      </c>
      <c r="N3">
        <v>16</v>
      </c>
      <c r="O3">
        <v>144000</v>
      </c>
      <c r="P3" t="s">
        <v>40</v>
      </c>
      <c r="Q3">
        <v>42.92</v>
      </c>
      <c r="R3" t="s">
        <v>41</v>
      </c>
    </row>
    <row r="4" spans="1:19">
      <c r="A4" t="s">
        <v>42</v>
      </c>
      <c r="B4" t="s">
        <v>43</v>
      </c>
      <c r="C4" t="s">
        <v>22</v>
      </c>
      <c r="D4">
        <v>53</v>
      </c>
      <c r="E4" t="s">
        <v>23</v>
      </c>
      <c r="F4" t="s">
        <v>44</v>
      </c>
      <c r="G4" t="s">
        <v>25</v>
      </c>
      <c r="H4">
        <v>3</v>
      </c>
      <c r="I4" t="s">
        <v>36</v>
      </c>
      <c r="J4">
        <v>30</v>
      </c>
      <c r="K4" t="s">
        <v>45</v>
      </c>
      <c r="L4" t="s">
        <v>46</v>
      </c>
      <c r="M4" t="s">
        <v>47</v>
      </c>
      <c r="N4">
        <v>17</v>
      </c>
      <c r="O4">
        <v>510000</v>
      </c>
      <c r="P4" t="s">
        <v>48</v>
      </c>
      <c r="Q4">
        <v>168.41</v>
      </c>
      <c r="R4" t="s">
        <v>41</v>
      </c>
    </row>
    <row r="5" spans="1:19">
      <c r="A5" t="s">
        <v>49</v>
      </c>
      <c r="B5" t="s">
        <v>50</v>
      </c>
      <c r="C5" t="s">
        <v>22</v>
      </c>
      <c r="D5">
        <v>35</v>
      </c>
      <c r="E5" t="s">
        <v>51</v>
      </c>
      <c r="F5" t="s">
        <v>44</v>
      </c>
      <c r="G5" t="s">
        <v>25</v>
      </c>
      <c r="H5">
        <v>5</v>
      </c>
      <c r="I5" t="s">
        <v>52</v>
      </c>
      <c r="J5">
        <v>35</v>
      </c>
      <c r="K5" t="s">
        <v>45</v>
      </c>
      <c r="L5" t="s">
        <v>46</v>
      </c>
      <c r="M5" t="s">
        <v>47</v>
      </c>
      <c r="N5">
        <v>10</v>
      </c>
      <c r="O5">
        <v>300000</v>
      </c>
      <c r="P5" t="s">
        <v>53</v>
      </c>
      <c r="Q5">
        <v>175.81</v>
      </c>
      <c r="R5" t="s">
        <v>41</v>
      </c>
    </row>
    <row r="6" spans="1:19">
      <c r="A6" t="s">
        <v>54</v>
      </c>
      <c r="B6" t="s">
        <v>55</v>
      </c>
      <c r="C6" t="s">
        <v>22</v>
      </c>
      <c r="D6">
        <v>23</v>
      </c>
      <c r="E6" t="s">
        <v>56</v>
      </c>
      <c r="F6" t="s">
        <v>24</v>
      </c>
      <c r="G6" t="s">
        <v>57</v>
      </c>
      <c r="H6">
        <v>2</v>
      </c>
      <c r="I6" t="s">
        <v>26</v>
      </c>
      <c r="J6">
        <v>52</v>
      </c>
      <c r="K6" t="s">
        <v>58</v>
      </c>
      <c r="L6" t="s">
        <v>59</v>
      </c>
      <c r="M6" t="s">
        <v>60</v>
      </c>
      <c r="N6">
        <v>8</v>
      </c>
      <c r="O6">
        <v>36000</v>
      </c>
      <c r="P6" t="s">
        <v>61</v>
      </c>
      <c r="Q6">
        <v>56.07</v>
      </c>
      <c r="R6" t="s">
        <v>31</v>
      </c>
      <c r="S6" t="s">
        <v>32</v>
      </c>
    </row>
    <row r="7" spans="1:19">
      <c r="A7" t="s">
        <v>54</v>
      </c>
      <c r="B7" t="s">
        <v>55</v>
      </c>
      <c r="C7" t="s">
        <v>22</v>
      </c>
      <c r="D7">
        <v>23</v>
      </c>
      <c r="E7" t="s">
        <v>56</v>
      </c>
      <c r="F7" t="s">
        <v>62</v>
      </c>
      <c r="G7" t="s">
        <v>57</v>
      </c>
      <c r="H7">
        <v>2</v>
      </c>
      <c r="I7" t="s">
        <v>26</v>
      </c>
      <c r="J7">
        <v>52</v>
      </c>
      <c r="K7" t="s">
        <v>63</v>
      </c>
      <c r="L7" t="s">
        <v>64</v>
      </c>
      <c r="M7" t="s">
        <v>65</v>
      </c>
      <c r="N7">
        <v>18</v>
      </c>
      <c r="O7">
        <v>18000</v>
      </c>
      <c r="P7" t="s">
        <v>66</v>
      </c>
      <c r="Q7">
        <v>88.9</v>
      </c>
      <c r="R7" t="s">
        <v>31</v>
      </c>
      <c r="S7" t="s">
        <v>32</v>
      </c>
    </row>
    <row r="8" spans="1:19">
      <c r="A8" t="s">
        <v>67</v>
      </c>
      <c r="B8" t="s">
        <v>68</v>
      </c>
      <c r="C8" t="s">
        <v>22</v>
      </c>
      <c r="D8">
        <v>19</v>
      </c>
      <c r="E8" t="s">
        <v>69</v>
      </c>
      <c r="F8" t="s">
        <v>62</v>
      </c>
      <c r="G8" t="s">
        <v>25</v>
      </c>
      <c r="H8">
        <v>4</v>
      </c>
      <c r="I8" t="s">
        <v>70</v>
      </c>
      <c r="J8">
        <v>31</v>
      </c>
      <c r="K8" t="s">
        <v>58</v>
      </c>
      <c r="L8" t="s">
        <v>59</v>
      </c>
      <c r="M8" t="s">
        <v>60</v>
      </c>
      <c r="N8">
        <v>5</v>
      </c>
      <c r="O8">
        <v>22500</v>
      </c>
      <c r="P8" t="s">
        <v>71</v>
      </c>
      <c r="Q8">
        <v>80.23</v>
      </c>
      <c r="R8" t="s">
        <v>41</v>
      </c>
    </row>
    <row r="9" spans="1:19">
      <c r="A9" t="s">
        <v>67</v>
      </c>
      <c r="B9" t="s">
        <v>68</v>
      </c>
      <c r="C9" t="s">
        <v>22</v>
      </c>
      <c r="D9">
        <v>19</v>
      </c>
      <c r="E9" t="s">
        <v>69</v>
      </c>
      <c r="F9" t="s">
        <v>62</v>
      </c>
      <c r="G9" t="s">
        <v>25</v>
      </c>
      <c r="H9">
        <v>4</v>
      </c>
      <c r="I9" t="s">
        <v>70</v>
      </c>
      <c r="J9">
        <v>31</v>
      </c>
      <c r="K9" t="s">
        <v>72</v>
      </c>
      <c r="L9" t="s">
        <v>73</v>
      </c>
      <c r="M9" t="s">
        <v>74</v>
      </c>
      <c r="N9">
        <v>4</v>
      </c>
      <c r="O9">
        <v>3600</v>
      </c>
      <c r="P9" t="s">
        <v>75</v>
      </c>
      <c r="Q9">
        <v>178.59</v>
      </c>
      <c r="R9" t="s">
        <v>41</v>
      </c>
    </row>
    <row r="10" spans="1:19">
      <c r="A10" t="s">
        <v>76</v>
      </c>
      <c r="B10" t="s">
        <v>77</v>
      </c>
      <c r="C10" t="s">
        <v>22</v>
      </c>
      <c r="D10">
        <v>44</v>
      </c>
      <c r="E10" t="s">
        <v>78</v>
      </c>
      <c r="F10" t="s">
        <v>24</v>
      </c>
      <c r="G10" t="s">
        <v>25</v>
      </c>
      <c r="H10">
        <v>2</v>
      </c>
      <c r="I10" t="s">
        <v>26</v>
      </c>
      <c r="J10">
        <v>49</v>
      </c>
      <c r="K10" t="s">
        <v>27</v>
      </c>
      <c r="L10" t="s">
        <v>28</v>
      </c>
      <c r="M10" t="s">
        <v>29</v>
      </c>
      <c r="N10">
        <v>19</v>
      </c>
      <c r="O10">
        <v>665000</v>
      </c>
      <c r="P10" t="s">
        <v>30</v>
      </c>
      <c r="Q10">
        <v>134.06</v>
      </c>
      <c r="R10" t="s">
        <v>31</v>
      </c>
      <c r="S10" t="s">
        <v>79</v>
      </c>
    </row>
    <row r="11" spans="1:19">
      <c r="A11" t="s">
        <v>76</v>
      </c>
      <c r="B11" t="s">
        <v>77</v>
      </c>
      <c r="C11" t="s">
        <v>22</v>
      </c>
      <c r="D11">
        <v>44</v>
      </c>
      <c r="E11" t="s">
        <v>78</v>
      </c>
      <c r="F11" t="s">
        <v>44</v>
      </c>
      <c r="G11" t="s">
        <v>25</v>
      </c>
      <c r="H11">
        <v>2</v>
      </c>
      <c r="I11" t="s">
        <v>26</v>
      </c>
      <c r="J11">
        <v>49</v>
      </c>
      <c r="K11" t="s">
        <v>80</v>
      </c>
      <c r="L11" t="s">
        <v>81</v>
      </c>
      <c r="M11" t="s">
        <v>82</v>
      </c>
      <c r="N11">
        <v>9</v>
      </c>
      <c r="O11">
        <v>180000</v>
      </c>
      <c r="P11" t="s">
        <v>83</v>
      </c>
      <c r="Q11">
        <v>93.27</v>
      </c>
      <c r="R11" t="s">
        <v>31</v>
      </c>
      <c r="S11" t="s">
        <v>79</v>
      </c>
    </row>
    <row r="12" spans="1:19">
      <c r="A12" t="s">
        <v>76</v>
      </c>
      <c r="B12" t="s">
        <v>77</v>
      </c>
      <c r="C12" t="s">
        <v>22</v>
      </c>
      <c r="D12">
        <v>44</v>
      </c>
      <c r="E12" t="s">
        <v>78</v>
      </c>
      <c r="F12" t="s">
        <v>84</v>
      </c>
      <c r="G12" t="s">
        <v>25</v>
      </c>
      <c r="H12">
        <v>2</v>
      </c>
      <c r="I12" t="s">
        <v>26</v>
      </c>
      <c r="J12">
        <v>49</v>
      </c>
      <c r="K12" t="s">
        <v>85</v>
      </c>
      <c r="L12" t="s">
        <v>86</v>
      </c>
      <c r="M12" t="s">
        <v>87</v>
      </c>
      <c r="N12">
        <v>20</v>
      </c>
      <c r="O12">
        <v>500000</v>
      </c>
      <c r="P12" t="s">
        <v>88</v>
      </c>
      <c r="Q12">
        <v>33.97</v>
      </c>
      <c r="R12" t="s">
        <v>31</v>
      </c>
      <c r="S12" t="s">
        <v>79</v>
      </c>
    </row>
    <row r="13" spans="1:19">
      <c r="A13" t="s">
        <v>89</v>
      </c>
      <c r="B13" t="s">
        <v>90</v>
      </c>
      <c r="C13" t="s">
        <v>22</v>
      </c>
      <c r="D13">
        <v>36</v>
      </c>
      <c r="E13" t="s">
        <v>91</v>
      </c>
      <c r="F13" t="s">
        <v>62</v>
      </c>
      <c r="G13" t="s">
        <v>25</v>
      </c>
      <c r="H13">
        <v>3</v>
      </c>
      <c r="I13" t="s">
        <v>36</v>
      </c>
      <c r="J13">
        <v>38</v>
      </c>
      <c r="K13" t="s">
        <v>92</v>
      </c>
      <c r="L13" t="s">
        <v>93</v>
      </c>
      <c r="M13" t="s">
        <v>94</v>
      </c>
      <c r="N13">
        <v>8</v>
      </c>
      <c r="O13">
        <v>2800</v>
      </c>
      <c r="P13" t="s">
        <v>95</v>
      </c>
      <c r="Q13">
        <v>15.66</v>
      </c>
      <c r="R13" t="s">
        <v>41</v>
      </c>
    </row>
    <row r="14" spans="1:19">
      <c r="A14" t="s">
        <v>89</v>
      </c>
      <c r="B14" t="s">
        <v>90</v>
      </c>
      <c r="C14" t="s">
        <v>22</v>
      </c>
      <c r="D14">
        <v>36</v>
      </c>
      <c r="E14" t="s">
        <v>91</v>
      </c>
      <c r="F14" t="s">
        <v>84</v>
      </c>
      <c r="G14" t="s">
        <v>25</v>
      </c>
      <c r="H14">
        <v>3</v>
      </c>
      <c r="I14" t="s">
        <v>36</v>
      </c>
      <c r="J14">
        <v>38</v>
      </c>
      <c r="K14" t="s">
        <v>80</v>
      </c>
      <c r="L14" t="s">
        <v>81</v>
      </c>
      <c r="M14" t="s">
        <v>82</v>
      </c>
      <c r="N14">
        <v>10</v>
      </c>
      <c r="O14">
        <v>200000</v>
      </c>
      <c r="P14" t="s">
        <v>96</v>
      </c>
      <c r="Q14">
        <v>139.59</v>
      </c>
      <c r="R14" t="s">
        <v>41</v>
      </c>
    </row>
    <row r="15" spans="1:19">
      <c r="A15" t="s">
        <v>97</v>
      </c>
      <c r="B15" t="s">
        <v>98</v>
      </c>
      <c r="C15" t="s">
        <v>22</v>
      </c>
      <c r="D15">
        <v>32</v>
      </c>
      <c r="E15" t="s">
        <v>99</v>
      </c>
      <c r="F15" t="s">
        <v>84</v>
      </c>
      <c r="G15" t="s">
        <v>25</v>
      </c>
      <c r="H15">
        <v>5</v>
      </c>
      <c r="I15" t="s">
        <v>52</v>
      </c>
      <c r="J15">
        <v>56</v>
      </c>
      <c r="K15" t="s">
        <v>100</v>
      </c>
      <c r="L15" t="s">
        <v>38</v>
      </c>
      <c r="M15" t="s">
        <v>39</v>
      </c>
      <c r="N15">
        <v>16</v>
      </c>
      <c r="O15">
        <v>144000</v>
      </c>
      <c r="P15" t="s">
        <v>40</v>
      </c>
      <c r="Q15">
        <v>50.87</v>
      </c>
      <c r="R15" t="s">
        <v>31</v>
      </c>
      <c r="S15" t="s">
        <v>101</v>
      </c>
    </row>
    <row r="16" spans="1:19">
      <c r="A16" t="s">
        <v>97</v>
      </c>
      <c r="B16" t="s">
        <v>98</v>
      </c>
      <c r="C16" t="s">
        <v>22</v>
      </c>
      <c r="D16">
        <v>32</v>
      </c>
      <c r="E16" t="s">
        <v>99</v>
      </c>
      <c r="F16" t="s">
        <v>44</v>
      </c>
      <c r="G16" t="s">
        <v>25</v>
      </c>
      <c r="H16">
        <v>5</v>
      </c>
      <c r="I16" t="s">
        <v>52</v>
      </c>
      <c r="J16">
        <v>56</v>
      </c>
      <c r="K16" t="s">
        <v>100</v>
      </c>
      <c r="L16" t="s">
        <v>38</v>
      </c>
      <c r="M16" t="s">
        <v>39</v>
      </c>
      <c r="N16">
        <v>13</v>
      </c>
      <c r="O16">
        <v>117000</v>
      </c>
      <c r="P16" t="s">
        <v>102</v>
      </c>
      <c r="Q16">
        <v>164.51</v>
      </c>
      <c r="R16" t="s">
        <v>31</v>
      </c>
      <c r="S16" t="s">
        <v>101</v>
      </c>
    </row>
    <row r="17" spans="1:18">
      <c r="A17" t="s">
        <v>103</v>
      </c>
      <c r="B17" t="s">
        <v>104</v>
      </c>
      <c r="C17" t="s">
        <v>22</v>
      </c>
      <c r="D17">
        <v>72</v>
      </c>
      <c r="E17" t="s">
        <v>91</v>
      </c>
      <c r="F17" t="s">
        <v>24</v>
      </c>
      <c r="G17" t="s">
        <v>57</v>
      </c>
      <c r="H17">
        <v>5</v>
      </c>
      <c r="I17" t="s">
        <v>52</v>
      </c>
      <c r="J17">
        <v>20</v>
      </c>
      <c r="K17" t="s">
        <v>58</v>
      </c>
      <c r="L17" t="s">
        <v>59</v>
      </c>
      <c r="M17" t="s">
        <v>60</v>
      </c>
      <c r="N17">
        <v>3</v>
      </c>
      <c r="O17">
        <v>13500</v>
      </c>
      <c r="P17" t="s">
        <v>105</v>
      </c>
      <c r="Q17">
        <v>53.3</v>
      </c>
      <c r="R17" t="s">
        <v>41</v>
      </c>
    </row>
    <row r="18" spans="1:18">
      <c r="A18" t="s">
        <v>106</v>
      </c>
      <c r="B18" t="s">
        <v>107</v>
      </c>
      <c r="C18" t="s">
        <v>22</v>
      </c>
      <c r="D18">
        <v>46</v>
      </c>
      <c r="E18" t="s">
        <v>108</v>
      </c>
      <c r="F18" t="s">
        <v>62</v>
      </c>
      <c r="G18" t="s">
        <v>25</v>
      </c>
      <c r="H18">
        <v>4</v>
      </c>
      <c r="I18" t="s">
        <v>70</v>
      </c>
      <c r="J18">
        <v>11</v>
      </c>
      <c r="K18" t="s">
        <v>92</v>
      </c>
      <c r="L18" t="s">
        <v>93</v>
      </c>
      <c r="M18" t="s">
        <v>94</v>
      </c>
      <c r="N18">
        <v>10</v>
      </c>
      <c r="O18">
        <v>3500</v>
      </c>
      <c r="P18" t="s">
        <v>109</v>
      </c>
      <c r="Q18">
        <v>57.98</v>
      </c>
      <c r="R18" t="s">
        <v>41</v>
      </c>
    </row>
    <row r="19" spans="1:18">
      <c r="A19" t="s">
        <v>106</v>
      </c>
      <c r="B19" t="s">
        <v>107</v>
      </c>
      <c r="C19" t="s">
        <v>22</v>
      </c>
      <c r="D19">
        <v>46</v>
      </c>
      <c r="E19" t="s">
        <v>108</v>
      </c>
      <c r="F19" t="s">
        <v>24</v>
      </c>
      <c r="G19" t="s">
        <v>25</v>
      </c>
      <c r="H19">
        <v>4</v>
      </c>
      <c r="I19" t="s">
        <v>70</v>
      </c>
      <c r="J19">
        <v>11</v>
      </c>
      <c r="K19" t="s">
        <v>27</v>
      </c>
      <c r="L19" t="s">
        <v>28</v>
      </c>
      <c r="M19" t="s">
        <v>29</v>
      </c>
      <c r="N19">
        <v>8</v>
      </c>
      <c r="O19">
        <v>280000</v>
      </c>
      <c r="P19" t="s">
        <v>110</v>
      </c>
      <c r="Q19">
        <v>14.7</v>
      </c>
      <c r="R19" t="s">
        <v>41</v>
      </c>
    </row>
    <row r="20" spans="1:18">
      <c r="A20" t="s">
        <v>106</v>
      </c>
      <c r="B20" t="s">
        <v>107</v>
      </c>
      <c r="C20" t="s">
        <v>22</v>
      </c>
      <c r="D20">
        <v>46</v>
      </c>
      <c r="E20" t="s">
        <v>108</v>
      </c>
      <c r="F20" t="s">
        <v>44</v>
      </c>
      <c r="G20" t="s">
        <v>25</v>
      </c>
      <c r="H20">
        <v>4</v>
      </c>
      <c r="I20" t="s">
        <v>70</v>
      </c>
      <c r="J20">
        <v>11</v>
      </c>
      <c r="K20" t="s">
        <v>45</v>
      </c>
      <c r="L20" t="s">
        <v>46</v>
      </c>
      <c r="M20" t="s">
        <v>47</v>
      </c>
      <c r="N20">
        <v>19</v>
      </c>
      <c r="O20">
        <v>570000</v>
      </c>
      <c r="P20" t="s">
        <v>111</v>
      </c>
      <c r="Q20">
        <v>157.66999999999999</v>
      </c>
      <c r="R20" t="s">
        <v>41</v>
      </c>
    </row>
    <row r="21" spans="1:18">
      <c r="A21" t="s">
        <v>112</v>
      </c>
      <c r="B21" t="s">
        <v>113</v>
      </c>
      <c r="C21" t="s">
        <v>22</v>
      </c>
      <c r="D21">
        <v>68</v>
      </c>
      <c r="E21" t="s">
        <v>108</v>
      </c>
      <c r="F21" t="s">
        <v>24</v>
      </c>
      <c r="G21" t="s">
        <v>25</v>
      </c>
      <c r="H21">
        <v>5</v>
      </c>
      <c r="I21" t="s">
        <v>52</v>
      </c>
      <c r="J21">
        <v>12</v>
      </c>
      <c r="K21" t="s">
        <v>58</v>
      </c>
      <c r="L21" t="s">
        <v>59</v>
      </c>
      <c r="M21" t="s">
        <v>60</v>
      </c>
      <c r="N21">
        <v>9</v>
      </c>
      <c r="O21">
        <v>40500</v>
      </c>
      <c r="P21" t="s">
        <v>114</v>
      </c>
      <c r="Q21">
        <v>92.5</v>
      </c>
      <c r="R21" t="s">
        <v>41</v>
      </c>
    </row>
    <row r="22" spans="1:18">
      <c r="A22" t="s">
        <v>112</v>
      </c>
      <c r="B22" t="s">
        <v>113</v>
      </c>
      <c r="C22" t="s">
        <v>22</v>
      </c>
      <c r="D22">
        <v>68</v>
      </c>
      <c r="E22" t="s">
        <v>108</v>
      </c>
      <c r="F22" t="s">
        <v>62</v>
      </c>
      <c r="G22" t="s">
        <v>25</v>
      </c>
      <c r="H22">
        <v>5</v>
      </c>
      <c r="I22" t="s">
        <v>52</v>
      </c>
      <c r="J22">
        <v>12</v>
      </c>
      <c r="K22" t="s">
        <v>115</v>
      </c>
      <c r="L22" t="s">
        <v>116</v>
      </c>
      <c r="M22" t="s">
        <v>117</v>
      </c>
      <c r="N22">
        <v>1</v>
      </c>
      <c r="O22">
        <v>5500</v>
      </c>
      <c r="P22" t="s">
        <v>118</v>
      </c>
      <c r="Q22">
        <v>51.44</v>
      </c>
      <c r="R22" t="s">
        <v>41</v>
      </c>
    </row>
    <row r="23" spans="1:18">
      <c r="A23" t="s">
        <v>112</v>
      </c>
      <c r="B23" t="s">
        <v>113</v>
      </c>
      <c r="C23" t="s">
        <v>22</v>
      </c>
      <c r="D23">
        <v>68</v>
      </c>
      <c r="E23" t="s">
        <v>108</v>
      </c>
      <c r="F23" t="s">
        <v>44</v>
      </c>
      <c r="G23" t="s">
        <v>25</v>
      </c>
      <c r="H23">
        <v>5</v>
      </c>
      <c r="I23" t="s">
        <v>52</v>
      </c>
      <c r="J23">
        <v>12</v>
      </c>
      <c r="K23" t="s">
        <v>119</v>
      </c>
      <c r="L23" t="s">
        <v>120</v>
      </c>
      <c r="M23" t="s">
        <v>121</v>
      </c>
      <c r="N23">
        <v>18</v>
      </c>
      <c r="O23">
        <v>261000</v>
      </c>
      <c r="P23" t="s">
        <v>122</v>
      </c>
      <c r="Q23">
        <v>180.29</v>
      </c>
      <c r="R23" t="s">
        <v>41</v>
      </c>
    </row>
    <row r="24" spans="1:18">
      <c r="A24" t="s">
        <v>123</v>
      </c>
      <c r="B24" t="s">
        <v>124</v>
      </c>
      <c r="C24" t="s">
        <v>22</v>
      </c>
      <c r="D24">
        <v>53</v>
      </c>
      <c r="E24" t="s">
        <v>125</v>
      </c>
      <c r="F24" t="s">
        <v>44</v>
      </c>
      <c r="G24" t="s">
        <v>57</v>
      </c>
      <c r="H24">
        <v>5</v>
      </c>
      <c r="I24" t="s">
        <v>52</v>
      </c>
      <c r="J24">
        <v>18</v>
      </c>
      <c r="K24" t="s">
        <v>45</v>
      </c>
      <c r="L24" t="s">
        <v>46</v>
      </c>
      <c r="M24" t="s">
        <v>47</v>
      </c>
      <c r="N24">
        <v>8</v>
      </c>
      <c r="O24">
        <v>240000</v>
      </c>
      <c r="P24" t="s">
        <v>126</v>
      </c>
      <c r="Q24">
        <v>155.26</v>
      </c>
      <c r="R24" t="s">
        <v>41</v>
      </c>
    </row>
    <row r="25" spans="1:18">
      <c r="A25" t="s">
        <v>123</v>
      </c>
      <c r="B25" t="s">
        <v>124</v>
      </c>
      <c r="C25" t="s">
        <v>22</v>
      </c>
      <c r="D25">
        <v>53</v>
      </c>
      <c r="E25" t="s">
        <v>125</v>
      </c>
      <c r="F25" t="s">
        <v>84</v>
      </c>
      <c r="G25" t="s">
        <v>57</v>
      </c>
      <c r="H25">
        <v>5</v>
      </c>
      <c r="I25" t="s">
        <v>52</v>
      </c>
      <c r="J25">
        <v>18</v>
      </c>
      <c r="K25" t="s">
        <v>85</v>
      </c>
      <c r="L25" t="s">
        <v>86</v>
      </c>
      <c r="M25" t="s">
        <v>87</v>
      </c>
      <c r="N25">
        <v>7</v>
      </c>
      <c r="O25">
        <v>175000</v>
      </c>
      <c r="P25" t="s">
        <v>127</v>
      </c>
      <c r="Q25">
        <v>44.19</v>
      </c>
      <c r="R25" t="s">
        <v>41</v>
      </c>
    </row>
    <row r="26" spans="1:18">
      <c r="A26" t="s">
        <v>123</v>
      </c>
      <c r="B26" t="s">
        <v>124</v>
      </c>
      <c r="C26" t="s">
        <v>22</v>
      </c>
      <c r="D26">
        <v>53</v>
      </c>
      <c r="E26" t="s">
        <v>125</v>
      </c>
      <c r="F26" t="s">
        <v>24</v>
      </c>
      <c r="G26" t="s">
        <v>57</v>
      </c>
      <c r="H26">
        <v>5</v>
      </c>
      <c r="I26" t="s">
        <v>52</v>
      </c>
      <c r="J26">
        <v>18</v>
      </c>
      <c r="K26" t="s">
        <v>37</v>
      </c>
      <c r="L26" t="s">
        <v>38</v>
      </c>
      <c r="M26" t="s">
        <v>39</v>
      </c>
      <c r="N26">
        <v>5</v>
      </c>
      <c r="O26">
        <v>45000</v>
      </c>
      <c r="P26" t="s">
        <v>128</v>
      </c>
      <c r="Q26">
        <v>135.71</v>
      </c>
      <c r="R26" t="s">
        <v>41</v>
      </c>
    </row>
    <row r="27" spans="1:18">
      <c r="A27" t="s">
        <v>129</v>
      </c>
      <c r="B27" t="s">
        <v>130</v>
      </c>
      <c r="C27" t="s">
        <v>22</v>
      </c>
      <c r="D27">
        <v>27</v>
      </c>
      <c r="E27" t="s">
        <v>56</v>
      </c>
      <c r="F27" t="s">
        <v>84</v>
      </c>
      <c r="G27" t="s">
        <v>25</v>
      </c>
      <c r="H27">
        <v>4</v>
      </c>
      <c r="I27" t="s">
        <v>70</v>
      </c>
      <c r="J27">
        <v>17</v>
      </c>
      <c r="K27" t="s">
        <v>85</v>
      </c>
      <c r="L27" t="s">
        <v>86</v>
      </c>
      <c r="M27" t="s">
        <v>87</v>
      </c>
      <c r="N27">
        <v>8</v>
      </c>
      <c r="O27">
        <v>200000</v>
      </c>
      <c r="P27" t="s">
        <v>96</v>
      </c>
      <c r="Q27">
        <v>22.12</v>
      </c>
      <c r="R27" t="s">
        <v>41</v>
      </c>
    </row>
    <row r="28" spans="1:18">
      <c r="A28" t="s">
        <v>129</v>
      </c>
      <c r="B28" t="s">
        <v>130</v>
      </c>
      <c r="C28" t="s">
        <v>22</v>
      </c>
      <c r="D28">
        <v>27</v>
      </c>
      <c r="E28" t="s">
        <v>56</v>
      </c>
      <c r="F28" t="s">
        <v>62</v>
      </c>
      <c r="G28" t="s">
        <v>25</v>
      </c>
      <c r="H28">
        <v>4</v>
      </c>
      <c r="I28" t="s">
        <v>70</v>
      </c>
      <c r="J28">
        <v>17</v>
      </c>
      <c r="K28" t="s">
        <v>115</v>
      </c>
      <c r="L28" t="s">
        <v>116</v>
      </c>
      <c r="M28" t="s">
        <v>117</v>
      </c>
      <c r="N28">
        <v>18</v>
      </c>
      <c r="O28">
        <v>99000</v>
      </c>
      <c r="P28" t="s">
        <v>131</v>
      </c>
      <c r="Q28">
        <v>5.49</v>
      </c>
      <c r="R28" t="s">
        <v>41</v>
      </c>
    </row>
    <row r="29" spans="1:18">
      <c r="A29" t="s">
        <v>129</v>
      </c>
      <c r="B29" t="s">
        <v>130</v>
      </c>
      <c r="C29" t="s">
        <v>22</v>
      </c>
      <c r="D29">
        <v>27</v>
      </c>
      <c r="E29" t="s">
        <v>56</v>
      </c>
      <c r="F29" t="s">
        <v>24</v>
      </c>
      <c r="G29" t="s">
        <v>25</v>
      </c>
      <c r="H29">
        <v>4</v>
      </c>
      <c r="I29" t="s">
        <v>70</v>
      </c>
      <c r="J29">
        <v>17</v>
      </c>
      <c r="K29" t="s">
        <v>37</v>
      </c>
      <c r="L29" t="s">
        <v>38</v>
      </c>
      <c r="M29" t="s">
        <v>39</v>
      </c>
      <c r="N29">
        <v>8</v>
      </c>
      <c r="O29">
        <v>72000</v>
      </c>
      <c r="P29" t="s">
        <v>132</v>
      </c>
      <c r="Q29">
        <v>183.09</v>
      </c>
      <c r="R29" t="s">
        <v>41</v>
      </c>
    </row>
    <row r="30" spans="1:18">
      <c r="A30" t="s">
        <v>133</v>
      </c>
      <c r="B30" t="s">
        <v>134</v>
      </c>
      <c r="C30" t="s">
        <v>22</v>
      </c>
      <c r="D30">
        <v>69</v>
      </c>
      <c r="E30" t="s">
        <v>135</v>
      </c>
      <c r="F30" t="s">
        <v>44</v>
      </c>
      <c r="G30" t="s">
        <v>57</v>
      </c>
      <c r="H30">
        <v>4</v>
      </c>
      <c r="I30" t="s">
        <v>70</v>
      </c>
      <c r="J30">
        <v>42</v>
      </c>
      <c r="K30" t="s">
        <v>45</v>
      </c>
      <c r="L30" t="s">
        <v>46</v>
      </c>
      <c r="M30" t="s">
        <v>47</v>
      </c>
      <c r="N30">
        <v>15</v>
      </c>
      <c r="O30">
        <v>450000</v>
      </c>
      <c r="P30" t="s">
        <v>136</v>
      </c>
      <c r="Q30">
        <v>43.85</v>
      </c>
      <c r="R30" t="s">
        <v>41</v>
      </c>
    </row>
    <row r="31" spans="1:18">
      <c r="A31" t="s">
        <v>133</v>
      </c>
      <c r="B31" t="s">
        <v>134</v>
      </c>
      <c r="C31" t="s">
        <v>22</v>
      </c>
      <c r="D31">
        <v>69</v>
      </c>
      <c r="E31" t="s">
        <v>135</v>
      </c>
      <c r="F31" t="s">
        <v>84</v>
      </c>
      <c r="G31" t="s">
        <v>57</v>
      </c>
      <c r="H31">
        <v>4</v>
      </c>
      <c r="I31" t="s">
        <v>70</v>
      </c>
      <c r="J31">
        <v>42</v>
      </c>
      <c r="K31" t="s">
        <v>119</v>
      </c>
      <c r="L31" t="s">
        <v>120</v>
      </c>
      <c r="M31" t="s">
        <v>121</v>
      </c>
      <c r="N31">
        <v>4</v>
      </c>
      <c r="O31">
        <v>58000</v>
      </c>
      <c r="P31" t="s">
        <v>137</v>
      </c>
      <c r="Q31">
        <v>171.16</v>
      </c>
      <c r="R31" t="s">
        <v>41</v>
      </c>
    </row>
    <row r="32" spans="1:18">
      <c r="A32" t="s">
        <v>138</v>
      </c>
      <c r="B32" t="s">
        <v>139</v>
      </c>
      <c r="C32" t="s">
        <v>22</v>
      </c>
      <c r="D32">
        <v>78</v>
      </c>
      <c r="E32" t="s">
        <v>140</v>
      </c>
      <c r="F32" t="s">
        <v>24</v>
      </c>
      <c r="G32" t="s">
        <v>25</v>
      </c>
      <c r="H32">
        <v>3</v>
      </c>
      <c r="I32" t="s">
        <v>36</v>
      </c>
      <c r="J32">
        <v>58</v>
      </c>
      <c r="K32" t="s">
        <v>37</v>
      </c>
      <c r="L32" t="s">
        <v>38</v>
      </c>
      <c r="M32" t="s">
        <v>39</v>
      </c>
      <c r="N32">
        <v>19</v>
      </c>
      <c r="O32">
        <v>171000</v>
      </c>
      <c r="P32" t="s">
        <v>141</v>
      </c>
      <c r="Q32">
        <v>125.05</v>
      </c>
      <c r="R32" t="s">
        <v>41</v>
      </c>
    </row>
    <row r="33" spans="1:19">
      <c r="A33" t="s">
        <v>142</v>
      </c>
      <c r="B33" t="s">
        <v>143</v>
      </c>
      <c r="C33" t="s">
        <v>22</v>
      </c>
      <c r="D33">
        <v>59</v>
      </c>
      <c r="E33" t="s">
        <v>144</v>
      </c>
      <c r="F33" t="s">
        <v>84</v>
      </c>
      <c r="G33" t="s">
        <v>57</v>
      </c>
      <c r="H33">
        <v>3</v>
      </c>
      <c r="I33" t="s">
        <v>36</v>
      </c>
      <c r="J33">
        <v>27</v>
      </c>
      <c r="K33" t="s">
        <v>145</v>
      </c>
      <c r="L33" t="s">
        <v>146</v>
      </c>
      <c r="M33" t="s">
        <v>147</v>
      </c>
      <c r="N33">
        <v>3</v>
      </c>
      <c r="O33">
        <v>450000</v>
      </c>
      <c r="P33" t="s">
        <v>136</v>
      </c>
      <c r="Q33">
        <v>13.89</v>
      </c>
      <c r="R33" t="s">
        <v>41</v>
      </c>
    </row>
    <row r="34" spans="1:19">
      <c r="A34" t="s">
        <v>142</v>
      </c>
      <c r="B34" t="s">
        <v>143</v>
      </c>
      <c r="C34" t="s">
        <v>22</v>
      </c>
      <c r="D34">
        <v>59</v>
      </c>
      <c r="E34" t="s">
        <v>144</v>
      </c>
      <c r="F34" t="s">
        <v>24</v>
      </c>
      <c r="G34" t="s">
        <v>57</v>
      </c>
      <c r="H34">
        <v>3</v>
      </c>
      <c r="I34" t="s">
        <v>36</v>
      </c>
      <c r="J34">
        <v>27</v>
      </c>
      <c r="K34" t="s">
        <v>148</v>
      </c>
      <c r="L34" t="s">
        <v>149</v>
      </c>
      <c r="M34" t="s">
        <v>150</v>
      </c>
      <c r="N34">
        <v>12</v>
      </c>
      <c r="O34">
        <v>192000</v>
      </c>
      <c r="P34" t="s">
        <v>151</v>
      </c>
      <c r="Q34">
        <v>86.66</v>
      </c>
      <c r="R34" t="s">
        <v>41</v>
      </c>
    </row>
    <row r="35" spans="1:19">
      <c r="A35" t="s">
        <v>142</v>
      </c>
      <c r="B35" t="s">
        <v>143</v>
      </c>
      <c r="C35" t="s">
        <v>22</v>
      </c>
      <c r="D35">
        <v>59</v>
      </c>
      <c r="E35" t="s">
        <v>144</v>
      </c>
      <c r="F35" t="s">
        <v>44</v>
      </c>
      <c r="G35" t="s">
        <v>57</v>
      </c>
      <c r="H35">
        <v>3</v>
      </c>
      <c r="I35" t="s">
        <v>36</v>
      </c>
      <c r="J35">
        <v>27</v>
      </c>
      <c r="K35" t="s">
        <v>80</v>
      </c>
      <c r="L35" t="s">
        <v>81</v>
      </c>
      <c r="M35" t="s">
        <v>82</v>
      </c>
      <c r="N35">
        <v>19</v>
      </c>
      <c r="O35">
        <v>380000</v>
      </c>
      <c r="P35" t="s">
        <v>152</v>
      </c>
      <c r="Q35">
        <v>111.5</v>
      </c>
      <c r="R35" t="s">
        <v>41</v>
      </c>
    </row>
    <row r="36" spans="1:19">
      <c r="A36" t="s">
        <v>153</v>
      </c>
      <c r="B36" t="s">
        <v>154</v>
      </c>
      <c r="C36" t="s">
        <v>22</v>
      </c>
      <c r="D36">
        <v>69</v>
      </c>
      <c r="E36" t="s">
        <v>155</v>
      </c>
      <c r="F36" t="s">
        <v>62</v>
      </c>
      <c r="G36" t="s">
        <v>25</v>
      </c>
      <c r="H36">
        <v>3</v>
      </c>
      <c r="I36" t="s">
        <v>36</v>
      </c>
      <c r="J36">
        <v>49</v>
      </c>
      <c r="K36" t="s">
        <v>156</v>
      </c>
      <c r="L36" t="s">
        <v>157</v>
      </c>
      <c r="M36" t="s">
        <v>158</v>
      </c>
      <c r="N36">
        <v>13</v>
      </c>
      <c r="O36">
        <v>6500</v>
      </c>
      <c r="P36" t="s">
        <v>159</v>
      </c>
      <c r="Q36">
        <v>9.56</v>
      </c>
      <c r="R36" t="s">
        <v>41</v>
      </c>
    </row>
    <row r="37" spans="1:19">
      <c r="A37" t="s">
        <v>153</v>
      </c>
      <c r="B37" t="s">
        <v>154</v>
      </c>
      <c r="C37" t="s">
        <v>22</v>
      </c>
      <c r="D37">
        <v>69</v>
      </c>
      <c r="E37" t="s">
        <v>155</v>
      </c>
      <c r="F37" t="s">
        <v>84</v>
      </c>
      <c r="G37" t="s">
        <v>25</v>
      </c>
      <c r="H37">
        <v>3</v>
      </c>
      <c r="I37" t="s">
        <v>36</v>
      </c>
      <c r="J37">
        <v>49</v>
      </c>
      <c r="K37" t="s">
        <v>100</v>
      </c>
      <c r="L37" t="s">
        <v>38</v>
      </c>
      <c r="M37" t="s">
        <v>39</v>
      </c>
      <c r="N37">
        <v>10</v>
      </c>
      <c r="O37">
        <v>90000</v>
      </c>
      <c r="P37" t="s">
        <v>160</v>
      </c>
      <c r="Q37">
        <v>2.0299999999999998</v>
      </c>
      <c r="R37" t="s">
        <v>41</v>
      </c>
    </row>
    <row r="38" spans="1:19">
      <c r="A38" t="s">
        <v>161</v>
      </c>
      <c r="B38" t="s">
        <v>162</v>
      </c>
      <c r="C38" t="s">
        <v>22</v>
      </c>
      <c r="D38">
        <v>33</v>
      </c>
      <c r="E38" t="s">
        <v>163</v>
      </c>
      <c r="F38" t="s">
        <v>62</v>
      </c>
      <c r="G38" t="s">
        <v>57</v>
      </c>
      <c r="H38">
        <v>1</v>
      </c>
      <c r="I38" t="s">
        <v>164</v>
      </c>
      <c r="J38">
        <v>21</v>
      </c>
      <c r="K38" t="s">
        <v>27</v>
      </c>
      <c r="L38" t="s">
        <v>28</v>
      </c>
      <c r="M38" t="s">
        <v>29</v>
      </c>
      <c r="N38">
        <v>8</v>
      </c>
      <c r="O38">
        <v>280000</v>
      </c>
      <c r="P38" t="s">
        <v>110</v>
      </c>
      <c r="Q38">
        <v>106.75</v>
      </c>
      <c r="R38" t="s">
        <v>41</v>
      </c>
    </row>
    <row r="39" spans="1:19">
      <c r="A39" t="s">
        <v>161</v>
      </c>
      <c r="B39" t="s">
        <v>162</v>
      </c>
      <c r="C39" t="s">
        <v>22</v>
      </c>
      <c r="D39">
        <v>33</v>
      </c>
      <c r="E39" t="s">
        <v>163</v>
      </c>
      <c r="F39" t="s">
        <v>44</v>
      </c>
      <c r="G39" t="s">
        <v>57</v>
      </c>
      <c r="H39">
        <v>1</v>
      </c>
      <c r="I39" t="s">
        <v>164</v>
      </c>
      <c r="J39">
        <v>21</v>
      </c>
      <c r="K39" t="s">
        <v>165</v>
      </c>
      <c r="L39" t="s">
        <v>166</v>
      </c>
      <c r="M39" t="s">
        <v>167</v>
      </c>
      <c r="N39">
        <v>12</v>
      </c>
      <c r="O39">
        <v>288000</v>
      </c>
      <c r="P39" t="s">
        <v>168</v>
      </c>
      <c r="Q39">
        <v>111.97</v>
      </c>
      <c r="R39" t="s">
        <v>41</v>
      </c>
    </row>
    <row r="40" spans="1:19">
      <c r="A40" t="s">
        <v>169</v>
      </c>
      <c r="B40" t="s">
        <v>170</v>
      </c>
      <c r="C40" t="s">
        <v>22</v>
      </c>
      <c r="D40">
        <v>52</v>
      </c>
      <c r="E40" t="s">
        <v>163</v>
      </c>
      <c r="F40" t="s">
        <v>84</v>
      </c>
      <c r="G40" t="s">
        <v>25</v>
      </c>
      <c r="H40">
        <v>5</v>
      </c>
      <c r="I40" t="s">
        <v>52</v>
      </c>
      <c r="J40">
        <v>22</v>
      </c>
      <c r="K40" t="s">
        <v>171</v>
      </c>
      <c r="L40" t="s">
        <v>172</v>
      </c>
      <c r="M40" t="s">
        <v>173</v>
      </c>
      <c r="N40">
        <v>3</v>
      </c>
      <c r="O40">
        <v>225000</v>
      </c>
      <c r="P40" t="s">
        <v>174</v>
      </c>
      <c r="Q40">
        <v>26.23</v>
      </c>
      <c r="R40" t="s">
        <v>41</v>
      </c>
    </row>
    <row r="41" spans="1:19">
      <c r="A41" t="s">
        <v>169</v>
      </c>
      <c r="B41" t="s">
        <v>170</v>
      </c>
      <c r="C41" t="s">
        <v>22</v>
      </c>
      <c r="D41">
        <v>52</v>
      </c>
      <c r="E41" t="s">
        <v>163</v>
      </c>
      <c r="F41" t="s">
        <v>62</v>
      </c>
      <c r="G41" t="s">
        <v>25</v>
      </c>
      <c r="H41">
        <v>5</v>
      </c>
      <c r="I41" t="s">
        <v>52</v>
      </c>
      <c r="J41">
        <v>22</v>
      </c>
      <c r="K41" t="s">
        <v>156</v>
      </c>
      <c r="L41" t="s">
        <v>157</v>
      </c>
      <c r="M41" t="s">
        <v>158</v>
      </c>
      <c r="N41">
        <v>11</v>
      </c>
      <c r="O41">
        <v>5500</v>
      </c>
      <c r="P41" t="s">
        <v>118</v>
      </c>
      <c r="Q41">
        <v>112</v>
      </c>
      <c r="R41" t="s">
        <v>41</v>
      </c>
    </row>
    <row r="42" spans="1:19">
      <c r="A42" t="s">
        <v>175</v>
      </c>
      <c r="B42" t="s">
        <v>176</v>
      </c>
      <c r="C42" t="s">
        <v>22</v>
      </c>
      <c r="D42">
        <v>63</v>
      </c>
      <c r="E42" t="s">
        <v>177</v>
      </c>
      <c r="F42" t="s">
        <v>44</v>
      </c>
      <c r="G42" t="s">
        <v>25</v>
      </c>
      <c r="H42">
        <v>3</v>
      </c>
      <c r="I42" t="s">
        <v>36</v>
      </c>
      <c r="J42">
        <v>21</v>
      </c>
      <c r="K42" t="s">
        <v>45</v>
      </c>
      <c r="L42" t="s">
        <v>46</v>
      </c>
      <c r="M42" t="s">
        <v>47</v>
      </c>
      <c r="N42">
        <v>16</v>
      </c>
      <c r="O42">
        <v>480000</v>
      </c>
      <c r="P42" t="s">
        <v>178</v>
      </c>
      <c r="Q42">
        <v>183.52</v>
      </c>
      <c r="R42" t="s">
        <v>41</v>
      </c>
    </row>
    <row r="43" spans="1:19">
      <c r="A43" t="s">
        <v>179</v>
      </c>
      <c r="B43" t="s">
        <v>180</v>
      </c>
      <c r="C43" t="s">
        <v>22</v>
      </c>
      <c r="D43">
        <v>76</v>
      </c>
      <c r="E43" t="s">
        <v>140</v>
      </c>
      <c r="F43" t="s">
        <v>62</v>
      </c>
      <c r="G43" t="s">
        <v>25</v>
      </c>
      <c r="H43">
        <v>1</v>
      </c>
      <c r="I43" t="s">
        <v>164</v>
      </c>
      <c r="J43">
        <v>58</v>
      </c>
      <c r="K43" t="s">
        <v>63</v>
      </c>
      <c r="L43" t="s">
        <v>64</v>
      </c>
      <c r="M43" t="s">
        <v>65</v>
      </c>
      <c r="N43">
        <v>8</v>
      </c>
      <c r="O43">
        <v>8000</v>
      </c>
      <c r="P43" t="s">
        <v>181</v>
      </c>
      <c r="Q43">
        <v>155.35</v>
      </c>
      <c r="R43" t="s">
        <v>31</v>
      </c>
      <c r="S43" t="s">
        <v>182</v>
      </c>
    </row>
    <row r="44" spans="1:19">
      <c r="A44" t="s">
        <v>183</v>
      </c>
      <c r="B44" t="s">
        <v>184</v>
      </c>
      <c r="C44" t="s">
        <v>22</v>
      </c>
      <c r="D44">
        <v>39</v>
      </c>
      <c r="E44" t="s">
        <v>185</v>
      </c>
      <c r="F44" t="s">
        <v>62</v>
      </c>
      <c r="G44" t="s">
        <v>57</v>
      </c>
      <c r="H44">
        <v>1</v>
      </c>
      <c r="I44" t="s">
        <v>164</v>
      </c>
      <c r="J44">
        <v>33</v>
      </c>
      <c r="K44" t="s">
        <v>37</v>
      </c>
      <c r="L44" t="s">
        <v>38</v>
      </c>
      <c r="M44" t="s">
        <v>39</v>
      </c>
      <c r="N44">
        <v>8</v>
      </c>
      <c r="O44">
        <v>72000</v>
      </c>
      <c r="P44" t="s">
        <v>132</v>
      </c>
      <c r="Q44">
        <v>186.98</v>
      </c>
      <c r="R44" t="s">
        <v>41</v>
      </c>
    </row>
    <row r="45" spans="1:19">
      <c r="A45" t="s">
        <v>183</v>
      </c>
      <c r="B45" t="s">
        <v>184</v>
      </c>
      <c r="C45" t="s">
        <v>22</v>
      </c>
      <c r="D45">
        <v>39</v>
      </c>
      <c r="E45" t="s">
        <v>185</v>
      </c>
      <c r="F45" t="s">
        <v>44</v>
      </c>
      <c r="G45" t="s">
        <v>57</v>
      </c>
      <c r="H45">
        <v>1</v>
      </c>
      <c r="I45" t="s">
        <v>164</v>
      </c>
      <c r="J45">
        <v>33</v>
      </c>
      <c r="K45" t="s">
        <v>45</v>
      </c>
      <c r="L45" t="s">
        <v>46</v>
      </c>
      <c r="M45" t="s">
        <v>47</v>
      </c>
      <c r="N45">
        <v>17</v>
      </c>
      <c r="O45">
        <v>510000</v>
      </c>
      <c r="P45" t="s">
        <v>48</v>
      </c>
      <c r="Q45">
        <v>189.52</v>
      </c>
      <c r="R45" t="s">
        <v>41</v>
      </c>
    </row>
    <row r="46" spans="1:19">
      <c r="A46" t="s">
        <v>186</v>
      </c>
      <c r="B46" t="s">
        <v>187</v>
      </c>
      <c r="C46" t="s">
        <v>22</v>
      </c>
      <c r="D46">
        <v>47</v>
      </c>
      <c r="E46" t="s">
        <v>56</v>
      </c>
      <c r="F46" t="s">
        <v>62</v>
      </c>
      <c r="G46" t="s">
        <v>57</v>
      </c>
      <c r="H46">
        <v>1</v>
      </c>
      <c r="I46" t="s">
        <v>164</v>
      </c>
      <c r="J46">
        <v>30</v>
      </c>
      <c r="K46" t="s">
        <v>188</v>
      </c>
      <c r="L46" t="s">
        <v>189</v>
      </c>
      <c r="M46" t="s">
        <v>190</v>
      </c>
      <c r="N46">
        <v>11</v>
      </c>
      <c r="O46">
        <v>38500</v>
      </c>
      <c r="P46" t="s">
        <v>191</v>
      </c>
      <c r="Q46">
        <v>121.53</v>
      </c>
      <c r="R46" t="s">
        <v>31</v>
      </c>
      <c r="S46" t="s">
        <v>101</v>
      </c>
    </row>
    <row r="47" spans="1:19">
      <c r="A47" t="s">
        <v>186</v>
      </c>
      <c r="B47" t="s">
        <v>187</v>
      </c>
      <c r="C47" t="s">
        <v>22</v>
      </c>
      <c r="D47">
        <v>47</v>
      </c>
      <c r="E47" t="s">
        <v>56</v>
      </c>
      <c r="F47" t="s">
        <v>44</v>
      </c>
      <c r="G47" t="s">
        <v>57</v>
      </c>
      <c r="H47">
        <v>1</v>
      </c>
      <c r="I47" t="s">
        <v>164</v>
      </c>
      <c r="J47">
        <v>30</v>
      </c>
      <c r="K47" t="s">
        <v>45</v>
      </c>
      <c r="L47" t="s">
        <v>46</v>
      </c>
      <c r="M47" t="s">
        <v>47</v>
      </c>
      <c r="N47">
        <v>12</v>
      </c>
      <c r="O47">
        <v>360000</v>
      </c>
      <c r="P47" t="s">
        <v>192</v>
      </c>
      <c r="Q47">
        <v>146.97</v>
      </c>
      <c r="R47" t="s">
        <v>31</v>
      </c>
      <c r="S47" t="s">
        <v>101</v>
      </c>
    </row>
    <row r="48" spans="1:19">
      <c r="A48" t="s">
        <v>193</v>
      </c>
      <c r="B48" t="s">
        <v>194</v>
      </c>
      <c r="C48" t="s">
        <v>22</v>
      </c>
      <c r="D48">
        <v>66</v>
      </c>
      <c r="E48" t="s">
        <v>195</v>
      </c>
      <c r="F48" t="s">
        <v>84</v>
      </c>
      <c r="G48" t="s">
        <v>25</v>
      </c>
      <c r="H48">
        <v>3</v>
      </c>
      <c r="I48" t="s">
        <v>36</v>
      </c>
      <c r="J48">
        <v>19</v>
      </c>
      <c r="K48" t="s">
        <v>145</v>
      </c>
      <c r="L48" t="s">
        <v>146</v>
      </c>
      <c r="M48" t="s">
        <v>147</v>
      </c>
      <c r="N48">
        <v>16</v>
      </c>
      <c r="O48">
        <v>2400000</v>
      </c>
      <c r="P48" t="s">
        <v>196</v>
      </c>
      <c r="Q48">
        <v>131.37</v>
      </c>
      <c r="R48" t="s">
        <v>41</v>
      </c>
    </row>
    <row r="49" spans="1:18">
      <c r="A49" t="s">
        <v>197</v>
      </c>
      <c r="B49" t="s">
        <v>198</v>
      </c>
      <c r="C49" t="s">
        <v>22</v>
      </c>
      <c r="D49">
        <v>32</v>
      </c>
      <c r="E49" t="s">
        <v>177</v>
      </c>
      <c r="F49" t="s">
        <v>62</v>
      </c>
      <c r="G49" t="s">
        <v>25</v>
      </c>
      <c r="H49">
        <v>3</v>
      </c>
      <c r="I49" t="s">
        <v>36</v>
      </c>
      <c r="J49">
        <v>49</v>
      </c>
      <c r="K49" t="s">
        <v>92</v>
      </c>
      <c r="L49" t="s">
        <v>93</v>
      </c>
      <c r="M49" t="s">
        <v>94</v>
      </c>
      <c r="N49">
        <v>12</v>
      </c>
      <c r="O49">
        <v>4200</v>
      </c>
      <c r="P49" t="s">
        <v>199</v>
      </c>
      <c r="Q49">
        <v>49.88</v>
      </c>
      <c r="R49" t="s">
        <v>41</v>
      </c>
    </row>
    <row r="50" spans="1:18">
      <c r="A50" t="s">
        <v>197</v>
      </c>
      <c r="B50" t="s">
        <v>198</v>
      </c>
      <c r="C50" t="s">
        <v>22</v>
      </c>
      <c r="D50">
        <v>32</v>
      </c>
      <c r="E50" t="s">
        <v>177</v>
      </c>
      <c r="F50" t="s">
        <v>84</v>
      </c>
      <c r="G50" t="s">
        <v>25</v>
      </c>
      <c r="H50">
        <v>3</v>
      </c>
      <c r="I50" t="s">
        <v>36</v>
      </c>
      <c r="J50">
        <v>49</v>
      </c>
      <c r="K50" t="s">
        <v>45</v>
      </c>
      <c r="L50" t="s">
        <v>46</v>
      </c>
      <c r="M50" t="s">
        <v>47</v>
      </c>
      <c r="N50">
        <v>4</v>
      </c>
      <c r="O50">
        <v>120000</v>
      </c>
      <c r="P50" t="s">
        <v>200</v>
      </c>
      <c r="Q50">
        <v>55.49</v>
      </c>
      <c r="R50" t="s">
        <v>41</v>
      </c>
    </row>
    <row r="51" spans="1:18">
      <c r="A51" t="s">
        <v>197</v>
      </c>
      <c r="B51" t="s">
        <v>198</v>
      </c>
      <c r="C51" t="s">
        <v>22</v>
      </c>
      <c r="D51">
        <v>32</v>
      </c>
      <c r="E51" t="s">
        <v>177</v>
      </c>
      <c r="F51" t="s">
        <v>24</v>
      </c>
      <c r="G51" t="s">
        <v>25</v>
      </c>
      <c r="H51">
        <v>3</v>
      </c>
      <c r="I51" t="s">
        <v>36</v>
      </c>
      <c r="J51">
        <v>49</v>
      </c>
      <c r="K51" t="s">
        <v>148</v>
      </c>
      <c r="L51" t="s">
        <v>149</v>
      </c>
      <c r="M51" t="s">
        <v>150</v>
      </c>
      <c r="N51">
        <v>14</v>
      </c>
      <c r="O51">
        <v>224000</v>
      </c>
      <c r="P51" t="s">
        <v>201</v>
      </c>
      <c r="Q51">
        <v>161.99</v>
      </c>
      <c r="R51" t="s">
        <v>41</v>
      </c>
    </row>
    <row r="52" spans="1:18">
      <c r="A52" t="s">
        <v>202</v>
      </c>
      <c r="B52" t="s">
        <v>203</v>
      </c>
      <c r="C52" t="s">
        <v>22</v>
      </c>
      <c r="D52">
        <v>46</v>
      </c>
      <c r="E52" t="s">
        <v>204</v>
      </c>
      <c r="F52" t="s">
        <v>44</v>
      </c>
      <c r="G52" t="s">
        <v>25</v>
      </c>
      <c r="H52">
        <v>4</v>
      </c>
      <c r="I52" t="s">
        <v>70</v>
      </c>
      <c r="J52">
        <v>7</v>
      </c>
      <c r="K52" t="s">
        <v>119</v>
      </c>
      <c r="L52" t="s">
        <v>120</v>
      </c>
      <c r="M52" t="s">
        <v>121</v>
      </c>
      <c r="N52">
        <v>18</v>
      </c>
      <c r="O52">
        <v>261000</v>
      </c>
      <c r="P52" t="s">
        <v>122</v>
      </c>
      <c r="Q52">
        <v>88.07</v>
      </c>
      <c r="R52" t="s">
        <v>41</v>
      </c>
    </row>
    <row r="53" spans="1:18">
      <c r="A53" t="s">
        <v>202</v>
      </c>
      <c r="B53" t="s">
        <v>203</v>
      </c>
      <c r="C53" t="s">
        <v>22</v>
      </c>
      <c r="D53">
        <v>46</v>
      </c>
      <c r="E53" t="s">
        <v>204</v>
      </c>
      <c r="F53" t="s">
        <v>62</v>
      </c>
      <c r="G53" t="s">
        <v>25</v>
      </c>
      <c r="H53">
        <v>4</v>
      </c>
      <c r="I53" t="s">
        <v>70</v>
      </c>
      <c r="J53">
        <v>7</v>
      </c>
      <c r="K53" t="s">
        <v>92</v>
      </c>
      <c r="L53" t="s">
        <v>93</v>
      </c>
      <c r="M53" t="s">
        <v>94</v>
      </c>
      <c r="N53">
        <v>2</v>
      </c>
      <c r="O53">
        <v>700</v>
      </c>
      <c r="P53" t="s">
        <v>205</v>
      </c>
      <c r="Q53">
        <v>151</v>
      </c>
      <c r="R53" t="s">
        <v>41</v>
      </c>
    </row>
    <row r="54" spans="1:18">
      <c r="A54" t="s">
        <v>202</v>
      </c>
      <c r="B54" t="s">
        <v>203</v>
      </c>
      <c r="C54" t="s">
        <v>22</v>
      </c>
      <c r="D54">
        <v>46</v>
      </c>
      <c r="E54" t="s">
        <v>204</v>
      </c>
      <c r="F54" t="s">
        <v>84</v>
      </c>
      <c r="G54" t="s">
        <v>25</v>
      </c>
      <c r="H54">
        <v>4</v>
      </c>
      <c r="I54" t="s">
        <v>70</v>
      </c>
      <c r="J54">
        <v>7</v>
      </c>
      <c r="K54" t="s">
        <v>45</v>
      </c>
      <c r="L54" t="s">
        <v>46</v>
      </c>
      <c r="M54" t="s">
        <v>47</v>
      </c>
      <c r="N54">
        <v>10</v>
      </c>
      <c r="O54">
        <v>300000</v>
      </c>
      <c r="P54" t="s">
        <v>53</v>
      </c>
      <c r="Q54">
        <v>101.03</v>
      </c>
      <c r="R54" t="s">
        <v>41</v>
      </c>
    </row>
    <row r="55" spans="1:18">
      <c r="A55" t="s">
        <v>206</v>
      </c>
      <c r="B55" t="s">
        <v>207</v>
      </c>
      <c r="C55" t="s">
        <v>22</v>
      </c>
      <c r="D55">
        <v>76</v>
      </c>
      <c r="E55" t="s">
        <v>155</v>
      </c>
      <c r="F55" t="s">
        <v>44</v>
      </c>
      <c r="G55" t="s">
        <v>25</v>
      </c>
      <c r="H55">
        <v>3</v>
      </c>
      <c r="I55" t="s">
        <v>36</v>
      </c>
      <c r="J55">
        <v>60</v>
      </c>
      <c r="K55" t="s">
        <v>100</v>
      </c>
      <c r="L55" t="s">
        <v>38</v>
      </c>
      <c r="M55" t="s">
        <v>39</v>
      </c>
      <c r="N55">
        <v>19</v>
      </c>
      <c r="O55">
        <v>171000</v>
      </c>
      <c r="P55" t="s">
        <v>141</v>
      </c>
      <c r="Q55">
        <v>192.31</v>
      </c>
      <c r="R55" t="s">
        <v>41</v>
      </c>
    </row>
    <row r="56" spans="1:18">
      <c r="A56" t="s">
        <v>206</v>
      </c>
      <c r="B56" t="s">
        <v>207</v>
      </c>
      <c r="C56" t="s">
        <v>22</v>
      </c>
      <c r="D56">
        <v>76</v>
      </c>
      <c r="E56" t="s">
        <v>155</v>
      </c>
      <c r="F56" t="s">
        <v>62</v>
      </c>
      <c r="G56" t="s">
        <v>25</v>
      </c>
      <c r="H56">
        <v>3</v>
      </c>
      <c r="I56" t="s">
        <v>36</v>
      </c>
      <c r="J56">
        <v>60</v>
      </c>
      <c r="K56" t="s">
        <v>208</v>
      </c>
      <c r="L56" t="s">
        <v>209</v>
      </c>
      <c r="M56" t="s">
        <v>210</v>
      </c>
      <c r="N56">
        <v>13</v>
      </c>
      <c r="O56">
        <v>7800</v>
      </c>
      <c r="P56" t="s">
        <v>211</v>
      </c>
      <c r="Q56">
        <v>150.57</v>
      </c>
      <c r="R56" t="s">
        <v>41</v>
      </c>
    </row>
    <row r="57" spans="1:18">
      <c r="A57" t="s">
        <v>206</v>
      </c>
      <c r="B57" t="s">
        <v>207</v>
      </c>
      <c r="C57" t="s">
        <v>22</v>
      </c>
      <c r="D57">
        <v>76</v>
      </c>
      <c r="E57" t="s">
        <v>155</v>
      </c>
      <c r="F57" t="s">
        <v>24</v>
      </c>
      <c r="G57" t="s">
        <v>25</v>
      </c>
      <c r="H57">
        <v>3</v>
      </c>
      <c r="I57" t="s">
        <v>36</v>
      </c>
      <c r="J57">
        <v>60</v>
      </c>
      <c r="K57" t="s">
        <v>148</v>
      </c>
      <c r="L57" t="s">
        <v>149</v>
      </c>
      <c r="M57" t="s">
        <v>150</v>
      </c>
      <c r="N57">
        <v>19</v>
      </c>
      <c r="O57">
        <v>304000</v>
      </c>
      <c r="P57" t="s">
        <v>212</v>
      </c>
      <c r="Q57">
        <v>60.21</v>
      </c>
      <c r="R57" t="s">
        <v>41</v>
      </c>
    </row>
    <row r="58" spans="1:18">
      <c r="A58" t="s">
        <v>213</v>
      </c>
      <c r="B58" t="s">
        <v>214</v>
      </c>
      <c r="C58" t="s">
        <v>22</v>
      </c>
      <c r="D58">
        <v>74</v>
      </c>
      <c r="E58" t="s">
        <v>108</v>
      </c>
      <c r="F58" t="s">
        <v>84</v>
      </c>
      <c r="G58" t="s">
        <v>57</v>
      </c>
      <c r="H58">
        <v>2</v>
      </c>
      <c r="I58" t="s">
        <v>26</v>
      </c>
      <c r="J58">
        <v>59</v>
      </c>
      <c r="K58" t="s">
        <v>80</v>
      </c>
      <c r="L58" t="s">
        <v>81</v>
      </c>
      <c r="M58" t="s">
        <v>82</v>
      </c>
      <c r="N58">
        <v>5</v>
      </c>
      <c r="O58">
        <v>100000</v>
      </c>
      <c r="P58" t="s">
        <v>215</v>
      </c>
      <c r="Q58">
        <v>37.020000000000003</v>
      </c>
      <c r="R58" t="s">
        <v>41</v>
      </c>
    </row>
    <row r="59" spans="1:18">
      <c r="A59" t="s">
        <v>216</v>
      </c>
      <c r="B59" t="s">
        <v>217</v>
      </c>
      <c r="C59" t="s">
        <v>22</v>
      </c>
      <c r="D59">
        <v>20</v>
      </c>
      <c r="E59" t="s">
        <v>140</v>
      </c>
      <c r="F59" t="s">
        <v>62</v>
      </c>
      <c r="G59" t="s">
        <v>57</v>
      </c>
      <c r="H59">
        <v>4</v>
      </c>
      <c r="I59" t="s">
        <v>70</v>
      </c>
      <c r="J59">
        <v>23</v>
      </c>
      <c r="K59" t="s">
        <v>58</v>
      </c>
      <c r="L59" t="s">
        <v>59</v>
      </c>
      <c r="M59" t="s">
        <v>60</v>
      </c>
      <c r="N59">
        <v>19</v>
      </c>
      <c r="O59">
        <v>85500</v>
      </c>
      <c r="P59" t="s">
        <v>218</v>
      </c>
      <c r="Q59">
        <v>162.24</v>
      </c>
      <c r="R59" t="s">
        <v>41</v>
      </c>
    </row>
    <row r="60" spans="1:18">
      <c r="A60" t="s">
        <v>219</v>
      </c>
      <c r="B60" t="s">
        <v>220</v>
      </c>
      <c r="C60" t="s">
        <v>22</v>
      </c>
      <c r="D60">
        <v>74</v>
      </c>
      <c r="E60" t="s">
        <v>99</v>
      </c>
      <c r="F60" t="s">
        <v>84</v>
      </c>
      <c r="G60" t="s">
        <v>57</v>
      </c>
      <c r="H60">
        <v>1</v>
      </c>
      <c r="I60" t="s">
        <v>164</v>
      </c>
      <c r="J60">
        <v>38</v>
      </c>
      <c r="K60" t="s">
        <v>171</v>
      </c>
      <c r="L60" t="s">
        <v>172</v>
      </c>
      <c r="M60" t="s">
        <v>173</v>
      </c>
      <c r="N60">
        <v>14</v>
      </c>
      <c r="O60">
        <v>1050000</v>
      </c>
      <c r="P60" t="s">
        <v>221</v>
      </c>
      <c r="Q60">
        <v>43.96</v>
      </c>
      <c r="R60" t="s">
        <v>41</v>
      </c>
    </row>
    <row r="61" spans="1:18">
      <c r="A61" t="s">
        <v>219</v>
      </c>
      <c r="B61" t="s">
        <v>220</v>
      </c>
      <c r="C61" t="s">
        <v>22</v>
      </c>
      <c r="D61">
        <v>74</v>
      </c>
      <c r="E61" t="s">
        <v>99</v>
      </c>
      <c r="F61" t="s">
        <v>44</v>
      </c>
      <c r="G61" t="s">
        <v>57</v>
      </c>
      <c r="H61">
        <v>1</v>
      </c>
      <c r="I61" t="s">
        <v>164</v>
      </c>
      <c r="J61">
        <v>38</v>
      </c>
      <c r="K61" t="s">
        <v>80</v>
      </c>
      <c r="L61" t="s">
        <v>81</v>
      </c>
      <c r="M61" t="s">
        <v>82</v>
      </c>
      <c r="N61">
        <v>11</v>
      </c>
      <c r="O61">
        <v>220000</v>
      </c>
      <c r="P61" t="s">
        <v>222</v>
      </c>
      <c r="Q61">
        <v>99.2</v>
      </c>
      <c r="R61" t="s">
        <v>41</v>
      </c>
    </row>
    <row r="62" spans="1:18">
      <c r="A62" t="s">
        <v>223</v>
      </c>
      <c r="B62" t="s">
        <v>224</v>
      </c>
      <c r="C62" t="s">
        <v>22</v>
      </c>
      <c r="D62">
        <v>44</v>
      </c>
      <c r="E62" t="s">
        <v>225</v>
      </c>
      <c r="F62" t="s">
        <v>24</v>
      </c>
      <c r="G62" t="s">
        <v>57</v>
      </c>
      <c r="H62">
        <v>3</v>
      </c>
      <c r="I62" t="s">
        <v>36</v>
      </c>
      <c r="J62">
        <v>1</v>
      </c>
      <c r="K62" t="s">
        <v>148</v>
      </c>
      <c r="L62" t="s">
        <v>149</v>
      </c>
      <c r="M62" t="s">
        <v>150</v>
      </c>
      <c r="N62">
        <v>3</v>
      </c>
      <c r="O62">
        <v>48000</v>
      </c>
      <c r="P62" t="s">
        <v>226</v>
      </c>
      <c r="Q62">
        <v>46.17</v>
      </c>
      <c r="R62" t="s">
        <v>41</v>
      </c>
    </row>
    <row r="63" spans="1:18">
      <c r="A63" t="s">
        <v>223</v>
      </c>
      <c r="B63" t="s">
        <v>224</v>
      </c>
      <c r="C63" t="s">
        <v>22</v>
      </c>
      <c r="D63">
        <v>44</v>
      </c>
      <c r="E63" t="s">
        <v>225</v>
      </c>
      <c r="F63" t="s">
        <v>62</v>
      </c>
      <c r="G63" t="s">
        <v>57</v>
      </c>
      <c r="H63">
        <v>3</v>
      </c>
      <c r="I63" t="s">
        <v>36</v>
      </c>
      <c r="J63">
        <v>1</v>
      </c>
      <c r="K63" t="s">
        <v>63</v>
      </c>
      <c r="L63" t="s">
        <v>64</v>
      </c>
      <c r="M63" t="s">
        <v>65</v>
      </c>
      <c r="N63">
        <v>12</v>
      </c>
      <c r="O63">
        <v>12000</v>
      </c>
      <c r="P63" t="s">
        <v>227</v>
      </c>
      <c r="Q63">
        <v>21.09</v>
      </c>
      <c r="R63" t="s">
        <v>41</v>
      </c>
    </row>
    <row r="64" spans="1:18">
      <c r="A64" t="s">
        <v>228</v>
      </c>
      <c r="B64" t="s">
        <v>229</v>
      </c>
      <c r="C64" t="s">
        <v>22</v>
      </c>
      <c r="D64">
        <v>68</v>
      </c>
      <c r="E64" t="s">
        <v>140</v>
      </c>
      <c r="F64" t="s">
        <v>62</v>
      </c>
      <c r="G64" t="s">
        <v>25</v>
      </c>
      <c r="H64">
        <v>2</v>
      </c>
      <c r="I64" t="s">
        <v>26</v>
      </c>
      <c r="J64">
        <v>6</v>
      </c>
      <c r="K64" t="s">
        <v>188</v>
      </c>
      <c r="L64" t="s">
        <v>189</v>
      </c>
      <c r="M64" t="s">
        <v>190</v>
      </c>
      <c r="N64">
        <v>8</v>
      </c>
      <c r="O64">
        <v>28000</v>
      </c>
      <c r="P64" t="s">
        <v>230</v>
      </c>
      <c r="Q64">
        <v>158.32</v>
      </c>
      <c r="R64" t="s">
        <v>41</v>
      </c>
    </row>
    <row r="65" spans="1:19">
      <c r="A65" t="s">
        <v>228</v>
      </c>
      <c r="B65" t="s">
        <v>229</v>
      </c>
      <c r="C65" t="s">
        <v>22</v>
      </c>
      <c r="D65">
        <v>68</v>
      </c>
      <c r="E65" t="s">
        <v>140</v>
      </c>
      <c r="F65" t="s">
        <v>24</v>
      </c>
      <c r="G65" t="s">
        <v>25</v>
      </c>
      <c r="H65">
        <v>2</v>
      </c>
      <c r="I65" t="s">
        <v>26</v>
      </c>
      <c r="J65">
        <v>6</v>
      </c>
      <c r="K65" t="s">
        <v>37</v>
      </c>
      <c r="L65" t="s">
        <v>38</v>
      </c>
      <c r="M65" t="s">
        <v>39</v>
      </c>
      <c r="N65">
        <v>8</v>
      </c>
      <c r="O65">
        <v>72000</v>
      </c>
      <c r="P65" t="s">
        <v>132</v>
      </c>
      <c r="Q65">
        <v>129.1</v>
      </c>
      <c r="R65" t="s">
        <v>41</v>
      </c>
    </row>
    <row r="66" spans="1:19">
      <c r="A66" t="s">
        <v>228</v>
      </c>
      <c r="B66" t="s">
        <v>229</v>
      </c>
      <c r="C66" t="s">
        <v>22</v>
      </c>
      <c r="D66">
        <v>68</v>
      </c>
      <c r="E66" t="s">
        <v>140</v>
      </c>
      <c r="F66" t="s">
        <v>84</v>
      </c>
      <c r="G66" t="s">
        <v>25</v>
      </c>
      <c r="H66">
        <v>2</v>
      </c>
      <c r="I66" t="s">
        <v>26</v>
      </c>
      <c r="J66">
        <v>6</v>
      </c>
      <c r="K66" t="s">
        <v>165</v>
      </c>
      <c r="L66" t="s">
        <v>166</v>
      </c>
      <c r="M66" t="s">
        <v>167</v>
      </c>
      <c r="N66">
        <v>1</v>
      </c>
      <c r="O66">
        <v>24000</v>
      </c>
      <c r="P66" t="s">
        <v>231</v>
      </c>
      <c r="Q66">
        <v>155.9</v>
      </c>
      <c r="R66" t="s">
        <v>41</v>
      </c>
    </row>
    <row r="67" spans="1:19">
      <c r="A67" t="s">
        <v>232</v>
      </c>
      <c r="B67" t="s">
        <v>233</v>
      </c>
      <c r="C67" t="s">
        <v>22</v>
      </c>
      <c r="D67">
        <v>71</v>
      </c>
      <c r="E67" t="s">
        <v>234</v>
      </c>
      <c r="F67" t="s">
        <v>44</v>
      </c>
      <c r="G67" t="s">
        <v>25</v>
      </c>
      <c r="H67">
        <v>4</v>
      </c>
      <c r="I67" t="s">
        <v>70</v>
      </c>
      <c r="J67">
        <v>16</v>
      </c>
      <c r="K67" t="s">
        <v>100</v>
      </c>
      <c r="L67" t="s">
        <v>38</v>
      </c>
      <c r="M67" t="s">
        <v>39</v>
      </c>
      <c r="N67">
        <v>5</v>
      </c>
      <c r="O67">
        <v>45000</v>
      </c>
      <c r="P67" t="s">
        <v>128</v>
      </c>
      <c r="Q67">
        <v>3.03</v>
      </c>
      <c r="R67" t="s">
        <v>31</v>
      </c>
      <c r="S67" t="s">
        <v>32</v>
      </c>
    </row>
    <row r="68" spans="1:19">
      <c r="A68" t="s">
        <v>232</v>
      </c>
      <c r="B68" t="s">
        <v>233</v>
      </c>
      <c r="C68" t="s">
        <v>22</v>
      </c>
      <c r="D68">
        <v>71</v>
      </c>
      <c r="E68" t="s">
        <v>234</v>
      </c>
      <c r="F68" t="s">
        <v>24</v>
      </c>
      <c r="G68" t="s">
        <v>25</v>
      </c>
      <c r="H68">
        <v>4</v>
      </c>
      <c r="I68" t="s">
        <v>70</v>
      </c>
      <c r="J68">
        <v>16</v>
      </c>
      <c r="K68" t="s">
        <v>148</v>
      </c>
      <c r="L68" t="s">
        <v>149</v>
      </c>
      <c r="M68" t="s">
        <v>150</v>
      </c>
      <c r="N68">
        <v>12</v>
      </c>
      <c r="O68">
        <v>192000</v>
      </c>
      <c r="P68" t="s">
        <v>151</v>
      </c>
      <c r="Q68">
        <v>33.18</v>
      </c>
      <c r="R68" t="s">
        <v>31</v>
      </c>
      <c r="S68" t="s">
        <v>32</v>
      </c>
    </row>
    <row r="69" spans="1:19">
      <c r="A69" t="s">
        <v>232</v>
      </c>
      <c r="B69" t="s">
        <v>233</v>
      </c>
      <c r="C69" t="s">
        <v>22</v>
      </c>
      <c r="D69">
        <v>71</v>
      </c>
      <c r="E69" t="s">
        <v>234</v>
      </c>
      <c r="F69" t="s">
        <v>62</v>
      </c>
      <c r="G69" t="s">
        <v>25</v>
      </c>
      <c r="H69">
        <v>4</v>
      </c>
      <c r="I69" t="s">
        <v>70</v>
      </c>
      <c r="J69">
        <v>16</v>
      </c>
      <c r="K69" t="s">
        <v>235</v>
      </c>
      <c r="L69" t="s">
        <v>236</v>
      </c>
      <c r="M69" t="s">
        <v>237</v>
      </c>
      <c r="N69">
        <v>9</v>
      </c>
      <c r="O69">
        <v>58500</v>
      </c>
      <c r="P69" t="s">
        <v>238</v>
      </c>
      <c r="Q69">
        <v>103.69</v>
      </c>
      <c r="R69" t="s">
        <v>31</v>
      </c>
      <c r="S69" t="s">
        <v>32</v>
      </c>
    </row>
    <row r="70" spans="1:19">
      <c r="A70" t="s">
        <v>239</v>
      </c>
      <c r="B70" t="s">
        <v>240</v>
      </c>
      <c r="C70" t="s">
        <v>22</v>
      </c>
      <c r="D70">
        <v>63</v>
      </c>
      <c r="E70" t="s">
        <v>185</v>
      </c>
      <c r="F70" t="s">
        <v>84</v>
      </c>
      <c r="G70" t="s">
        <v>57</v>
      </c>
      <c r="H70">
        <v>1</v>
      </c>
      <c r="I70" t="s">
        <v>164</v>
      </c>
      <c r="J70">
        <v>47</v>
      </c>
      <c r="K70" t="s">
        <v>80</v>
      </c>
      <c r="L70" t="s">
        <v>81</v>
      </c>
      <c r="M70" t="s">
        <v>82</v>
      </c>
      <c r="N70">
        <v>19</v>
      </c>
      <c r="O70">
        <v>380000</v>
      </c>
      <c r="P70" t="s">
        <v>152</v>
      </c>
      <c r="Q70">
        <v>52.96</v>
      </c>
      <c r="R70" t="s">
        <v>41</v>
      </c>
    </row>
    <row r="71" spans="1:19">
      <c r="A71" t="s">
        <v>239</v>
      </c>
      <c r="B71" t="s">
        <v>240</v>
      </c>
      <c r="C71" t="s">
        <v>22</v>
      </c>
      <c r="D71">
        <v>63</v>
      </c>
      <c r="E71" t="s">
        <v>185</v>
      </c>
      <c r="F71" t="s">
        <v>62</v>
      </c>
      <c r="G71" t="s">
        <v>57</v>
      </c>
      <c r="H71">
        <v>1</v>
      </c>
      <c r="I71" t="s">
        <v>164</v>
      </c>
      <c r="J71">
        <v>47</v>
      </c>
      <c r="K71" t="s">
        <v>63</v>
      </c>
      <c r="L71" t="s">
        <v>64</v>
      </c>
      <c r="M71" t="s">
        <v>65</v>
      </c>
      <c r="N71">
        <v>17</v>
      </c>
      <c r="O71">
        <v>17000</v>
      </c>
      <c r="P71" t="s">
        <v>241</v>
      </c>
      <c r="Q71">
        <v>99.48</v>
      </c>
      <c r="R71" t="s">
        <v>41</v>
      </c>
    </row>
    <row r="72" spans="1:19">
      <c r="A72" t="s">
        <v>242</v>
      </c>
      <c r="B72" t="s">
        <v>243</v>
      </c>
      <c r="C72" t="s">
        <v>22</v>
      </c>
      <c r="D72">
        <v>27</v>
      </c>
      <c r="E72" t="s">
        <v>234</v>
      </c>
      <c r="F72" t="s">
        <v>62</v>
      </c>
      <c r="G72" t="s">
        <v>57</v>
      </c>
      <c r="H72">
        <v>3</v>
      </c>
      <c r="I72" t="s">
        <v>36</v>
      </c>
      <c r="J72">
        <v>26</v>
      </c>
      <c r="K72" t="s">
        <v>115</v>
      </c>
      <c r="L72" t="s">
        <v>116</v>
      </c>
      <c r="M72" t="s">
        <v>117</v>
      </c>
      <c r="N72">
        <v>18</v>
      </c>
      <c r="O72">
        <v>99000</v>
      </c>
      <c r="P72" t="s">
        <v>131</v>
      </c>
      <c r="Q72">
        <v>111.41</v>
      </c>
      <c r="R72" t="s">
        <v>31</v>
      </c>
      <c r="S72" t="s">
        <v>244</v>
      </c>
    </row>
    <row r="73" spans="1:19">
      <c r="A73" t="s">
        <v>245</v>
      </c>
      <c r="B73" t="s">
        <v>246</v>
      </c>
      <c r="C73" t="s">
        <v>22</v>
      </c>
      <c r="D73">
        <v>37</v>
      </c>
      <c r="E73" t="s">
        <v>23</v>
      </c>
      <c r="F73" t="s">
        <v>84</v>
      </c>
      <c r="G73" t="s">
        <v>57</v>
      </c>
      <c r="H73">
        <v>4</v>
      </c>
      <c r="I73" t="s">
        <v>70</v>
      </c>
      <c r="J73">
        <v>32</v>
      </c>
      <c r="K73" t="s">
        <v>119</v>
      </c>
      <c r="L73" t="s">
        <v>120</v>
      </c>
      <c r="M73" t="s">
        <v>121</v>
      </c>
      <c r="N73">
        <v>9</v>
      </c>
      <c r="O73">
        <v>130500</v>
      </c>
      <c r="P73" t="s">
        <v>247</v>
      </c>
      <c r="Q73">
        <v>181.71</v>
      </c>
      <c r="R73" t="s">
        <v>41</v>
      </c>
    </row>
    <row r="74" spans="1:19">
      <c r="A74" t="s">
        <v>248</v>
      </c>
      <c r="B74" t="s">
        <v>249</v>
      </c>
      <c r="C74" t="s">
        <v>22</v>
      </c>
      <c r="D74">
        <v>60</v>
      </c>
      <c r="E74" t="s">
        <v>250</v>
      </c>
      <c r="F74" t="s">
        <v>24</v>
      </c>
      <c r="G74" t="s">
        <v>25</v>
      </c>
      <c r="H74">
        <v>3</v>
      </c>
      <c r="I74" t="s">
        <v>36</v>
      </c>
      <c r="J74">
        <v>41</v>
      </c>
      <c r="K74" t="s">
        <v>148</v>
      </c>
      <c r="L74" t="s">
        <v>149</v>
      </c>
      <c r="M74" t="s">
        <v>150</v>
      </c>
      <c r="N74">
        <v>4</v>
      </c>
      <c r="O74">
        <v>64000</v>
      </c>
      <c r="P74" t="s">
        <v>251</v>
      </c>
      <c r="Q74">
        <v>70.42</v>
      </c>
      <c r="R74" t="s">
        <v>41</v>
      </c>
    </row>
    <row r="75" spans="1:19">
      <c r="A75" t="s">
        <v>248</v>
      </c>
      <c r="B75" t="s">
        <v>249</v>
      </c>
      <c r="C75" t="s">
        <v>22</v>
      </c>
      <c r="D75">
        <v>60</v>
      </c>
      <c r="E75" t="s">
        <v>250</v>
      </c>
      <c r="F75" t="s">
        <v>44</v>
      </c>
      <c r="G75" t="s">
        <v>25</v>
      </c>
      <c r="H75">
        <v>3</v>
      </c>
      <c r="I75" t="s">
        <v>36</v>
      </c>
      <c r="J75">
        <v>41</v>
      </c>
      <c r="K75" t="s">
        <v>100</v>
      </c>
      <c r="L75" t="s">
        <v>38</v>
      </c>
      <c r="M75" t="s">
        <v>39</v>
      </c>
      <c r="N75">
        <v>15</v>
      </c>
      <c r="O75">
        <v>135000</v>
      </c>
      <c r="P75" t="s">
        <v>252</v>
      </c>
      <c r="Q75">
        <v>10.11</v>
      </c>
      <c r="R75" t="s">
        <v>41</v>
      </c>
    </row>
    <row r="76" spans="1:19">
      <c r="A76" t="s">
        <v>253</v>
      </c>
      <c r="B76" t="s">
        <v>254</v>
      </c>
      <c r="C76" t="s">
        <v>22</v>
      </c>
      <c r="D76">
        <v>53</v>
      </c>
      <c r="E76" t="s">
        <v>125</v>
      </c>
      <c r="F76" t="s">
        <v>24</v>
      </c>
      <c r="G76" t="s">
        <v>57</v>
      </c>
      <c r="H76">
        <v>1</v>
      </c>
      <c r="I76" t="s">
        <v>164</v>
      </c>
      <c r="J76">
        <v>17</v>
      </c>
      <c r="K76" t="s">
        <v>148</v>
      </c>
      <c r="L76" t="s">
        <v>149</v>
      </c>
      <c r="M76" t="s">
        <v>150</v>
      </c>
      <c r="N76">
        <v>3</v>
      </c>
      <c r="O76">
        <v>48000</v>
      </c>
      <c r="P76" t="s">
        <v>226</v>
      </c>
      <c r="Q76">
        <v>109.64</v>
      </c>
      <c r="R76" t="s">
        <v>41</v>
      </c>
    </row>
    <row r="77" spans="1:19">
      <c r="A77" t="s">
        <v>253</v>
      </c>
      <c r="B77" t="s">
        <v>254</v>
      </c>
      <c r="C77" t="s">
        <v>22</v>
      </c>
      <c r="D77">
        <v>53</v>
      </c>
      <c r="E77" t="s">
        <v>125</v>
      </c>
      <c r="F77" t="s">
        <v>84</v>
      </c>
      <c r="G77" t="s">
        <v>57</v>
      </c>
      <c r="H77">
        <v>1</v>
      </c>
      <c r="I77" t="s">
        <v>164</v>
      </c>
      <c r="J77">
        <v>17</v>
      </c>
      <c r="K77" t="s">
        <v>85</v>
      </c>
      <c r="L77" t="s">
        <v>86</v>
      </c>
      <c r="M77" t="s">
        <v>87</v>
      </c>
      <c r="N77">
        <v>20</v>
      </c>
      <c r="O77">
        <v>500000</v>
      </c>
      <c r="P77" t="s">
        <v>88</v>
      </c>
      <c r="Q77">
        <v>119.01</v>
      </c>
      <c r="R77" t="s">
        <v>41</v>
      </c>
    </row>
    <row r="78" spans="1:19">
      <c r="A78" t="s">
        <v>255</v>
      </c>
      <c r="B78" t="s">
        <v>256</v>
      </c>
      <c r="C78" t="s">
        <v>22</v>
      </c>
      <c r="D78">
        <v>52</v>
      </c>
      <c r="E78" t="s">
        <v>91</v>
      </c>
      <c r="F78" t="s">
        <v>24</v>
      </c>
      <c r="G78" t="s">
        <v>25</v>
      </c>
      <c r="H78">
        <v>4</v>
      </c>
      <c r="I78" t="s">
        <v>70</v>
      </c>
      <c r="J78">
        <v>7</v>
      </c>
      <c r="K78" t="s">
        <v>37</v>
      </c>
      <c r="L78" t="s">
        <v>38</v>
      </c>
      <c r="M78" t="s">
        <v>39</v>
      </c>
      <c r="N78">
        <v>3</v>
      </c>
      <c r="O78">
        <v>27000</v>
      </c>
      <c r="P78" t="s">
        <v>257</v>
      </c>
      <c r="Q78">
        <v>1.26</v>
      </c>
      <c r="R78" t="s">
        <v>41</v>
      </c>
    </row>
    <row r="79" spans="1:19">
      <c r="A79" t="s">
        <v>255</v>
      </c>
      <c r="B79" t="s">
        <v>256</v>
      </c>
      <c r="C79" t="s">
        <v>22</v>
      </c>
      <c r="D79">
        <v>52</v>
      </c>
      <c r="E79" t="s">
        <v>91</v>
      </c>
      <c r="F79" t="s">
        <v>44</v>
      </c>
      <c r="G79" t="s">
        <v>25</v>
      </c>
      <c r="H79">
        <v>4</v>
      </c>
      <c r="I79" t="s">
        <v>70</v>
      </c>
      <c r="J79">
        <v>7</v>
      </c>
      <c r="K79" t="s">
        <v>45</v>
      </c>
      <c r="L79" t="s">
        <v>46</v>
      </c>
      <c r="M79" t="s">
        <v>47</v>
      </c>
      <c r="N79">
        <v>20</v>
      </c>
      <c r="O79">
        <v>600000</v>
      </c>
      <c r="P79" t="s">
        <v>258</v>
      </c>
      <c r="Q79">
        <v>164.87</v>
      </c>
      <c r="R79" t="s">
        <v>41</v>
      </c>
    </row>
    <row r="80" spans="1:19">
      <c r="A80" t="s">
        <v>259</v>
      </c>
      <c r="B80" t="s">
        <v>260</v>
      </c>
      <c r="C80" t="s">
        <v>22</v>
      </c>
      <c r="D80">
        <v>55</v>
      </c>
      <c r="E80" t="s">
        <v>261</v>
      </c>
      <c r="F80" t="s">
        <v>44</v>
      </c>
      <c r="G80" t="s">
        <v>57</v>
      </c>
      <c r="H80">
        <v>2</v>
      </c>
      <c r="I80" t="s">
        <v>26</v>
      </c>
      <c r="J80">
        <v>9</v>
      </c>
      <c r="K80" t="s">
        <v>80</v>
      </c>
      <c r="L80" t="s">
        <v>81</v>
      </c>
      <c r="M80" t="s">
        <v>82</v>
      </c>
      <c r="N80">
        <v>2</v>
      </c>
      <c r="O80">
        <v>40000</v>
      </c>
      <c r="P80" t="s">
        <v>262</v>
      </c>
      <c r="Q80">
        <v>7.1</v>
      </c>
      <c r="R80" t="s">
        <v>31</v>
      </c>
      <c r="S80" t="s">
        <v>182</v>
      </c>
    </row>
    <row r="81" spans="1:19">
      <c r="A81" t="s">
        <v>263</v>
      </c>
      <c r="B81" t="s">
        <v>264</v>
      </c>
      <c r="C81" t="s">
        <v>22</v>
      </c>
      <c r="D81">
        <v>34</v>
      </c>
      <c r="E81" t="s">
        <v>250</v>
      </c>
      <c r="F81" t="s">
        <v>84</v>
      </c>
      <c r="G81" t="s">
        <v>25</v>
      </c>
      <c r="H81">
        <v>4</v>
      </c>
      <c r="I81" t="s">
        <v>70</v>
      </c>
      <c r="J81">
        <v>50</v>
      </c>
      <c r="K81" t="s">
        <v>100</v>
      </c>
      <c r="L81" t="s">
        <v>38</v>
      </c>
      <c r="M81" t="s">
        <v>39</v>
      </c>
      <c r="N81">
        <v>9</v>
      </c>
      <c r="O81">
        <v>81000</v>
      </c>
      <c r="P81" t="s">
        <v>265</v>
      </c>
      <c r="Q81">
        <v>1.44</v>
      </c>
      <c r="R81" t="s">
        <v>41</v>
      </c>
    </row>
    <row r="82" spans="1:19">
      <c r="A82" t="s">
        <v>266</v>
      </c>
      <c r="B82" t="s">
        <v>267</v>
      </c>
      <c r="C82" t="s">
        <v>22</v>
      </c>
      <c r="D82">
        <v>37</v>
      </c>
      <c r="E82" t="s">
        <v>268</v>
      </c>
      <c r="F82" t="s">
        <v>62</v>
      </c>
      <c r="G82" t="s">
        <v>57</v>
      </c>
      <c r="H82">
        <v>2</v>
      </c>
      <c r="I82" t="s">
        <v>26</v>
      </c>
      <c r="J82">
        <v>51</v>
      </c>
      <c r="K82" t="s">
        <v>115</v>
      </c>
      <c r="L82" t="s">
        <v>116</v>
      </c>
      <c r="M82" t="s">
        <v>117</v>
      </c>
      <c r="N82">
        <v>2</v>
      </c>
      <c r="O82">
        <v>11000</v>
      </c>
      <c r="P82" t="s">
        <v>269</v>
      </c>
      <c r="Q82">
        <v>76.97</v>
      </c>
      <c r="R82" t="s">
        <v>41</v>
      </c>
    </row>
    <row r="83" spans="1:19">
      <c r="A83" t="s">
        <v>266</v>
      </c>
      <c r="B83" t="s">
        <v>267</v>
      </c>
      <c r="C83" t="s">
        <v>22</v>
      </c>
      <c r="D83">
        <v>37</v>
      </c>
      <c r="E83" t="s">
        <v>268</v>
      </c>
      <c r="F83" t="s">
        <v>24</v>
      </c>
      <c r="G83" t="s">
        <v>57</v>
      </c>
      <c r="H83">
        <v>2</v>
      </c>
      <c r="I83" t="s">
        <v>26</v>
      </c>
      <c r="J83">
        <v>51</v>
      </c>
      <c r="K83" t="s">
        <v>58</v>
      </c>
      <c r="L83" t="s">
        <v>59</v>
      </c>
      <c r="M83" t="s">
        <v>60</v>
      </c>
      <c r="N83">
        <v>1</v>
      </c>
      <c r="O83">
        <v>4500</v>
      </c>
      <c r="P83" t="s">
        <v>270</v>
      </c>
      <c r="Q83">
        <v>146.27000000000001</v>
      </c>
      <c r="R83" t="s">
        <v>41</v>
      </c>
    </row>
    <row r="84" spans="1:19">
      <c r="A84" t="s">
        <v>266</v>
      </c>
      <c r="B84" t="s">
        <v>267</v>
      </c>
      <c r="C84" t="s">
        <v>22</v>
      </c>
      <c r="D84">
        <v>37</v>
      </c>
      <c r="E84" t="s">
        <v>268</v>
      </c>
      <c r="F84" t="s">
        <v>84</v>
      </c>
      <c r="G84" t="s">
        <v>57</v>
      </c>
      <c r="H84">
        <v>2</v>
      </c>
      <c r="I84" t="s">
        <v>26</v>
      </c>
      <c r="J84">
        <v>51</v>
      </c>
      <c r="K84" t="s">
        <v>85</v>
      </c>
      <c r="L84" t="s">
        <v>86</v>
      </c>
      <c r="M84" t="s">
        <v>87</v>
      </c>
      <c r="N84">
        <v>17</v>
      </c>
      <c r="O84">
        <v>425000</v>
      </c>
      <c r="P84" t="s">
        <v>271</v>
      </c>
      <c r="Q84">
        <v>151.49</v>
      </c>
      <c r="R84" t="s">
        <v>41</v>
      </c>
    </row>
    <row r="85" spans="1:19">
      <c r="A85" t="s">
        <v>272</v>
      </c>
      <c r="B85" t="s">
        <v>273</v>
      </c>
      <c r="C85" t="s">
        <v>22</v>
      </c>
      <c r="D85">
        <v>30</v>
      </c>
      <c r="E85" t="s">
        <v>274</v>
      </c>
      <c r="F85" t="s">
        <v>62</v>
      </c>
      <c r="G85" t="s">
        <v>57</v>
      </c>
      <c r="H85">
        <v>5</v>
      </c>
      <c r="I85" t="s">
        <v>52</v>
      </c>
      <c r="J85">
        <v>25</v>
      </c>
      <c r="K85" t="s">
        <v>148</v>
      </c>
      <c r="L85" t="s">
        <v>149</v>
      </c>
      <c r="M85" t="s">
        <v>150</v>
      </c>
      <c r="N85">
        <v>4</v>
      </c>
      <c r="O85">
        <v>64000</v>
      </c>
      <c r="P85" t="s">
        <v>251</v>
      </c>
      <c r="Q85">
        <v>60.57</v>
      </c>
      <c r="R85" t="s">
        <v>31</v>
      </c>
      <c r="S85" t="s">
        <v>275</v>
      </c>
    </row>
    <row r="86" spans="1:19">
      <c r="A86" t="s">
        <v>276</v>
      </c>
      <c r="B86" t="s">
        <v>277</v>
      </c>
      <c r="C86" t="s">
        <v>22</v>
      </c>
      <c r="D86">
        <v>50</v>
      </c>
      <c r="E86" t="s">
        <v>185</v>
      </c>
      <c r="F86" t="s">
        <v>84</v>
      </c>
      <c r="G86" t="s">
        <v>57</v>
      </c>
      <c r="H86">
        <v>5</v>
      </c>
      <c r="I86" t="s">
        <v>52</v>
      </c>
      <c r="J86">
        <v>54</v>
      </c>
      <c r="K86" t="s">
        <v>80</v>
      </c>
      <c r="L86" t="s">
        <v>81</v>
      </c>
      <c r="M86" t="s">
        <v>82</v>
      </c>
      <c r="N86">
        <v>16</v>
      </c>
      <c r="O86">
        <v>320000</v>
      </c>
      <c r="P86" t="s">
        <v>278</v>
      </c>
      <c r="Q86">
        <v>157.06</v>
      </c>
      <c r="R86" t="s">
        <v>41</v>
      </c>
    </row>
    <row r="87" spans="1:19">
      <c r="A87" t="s">
        <v>279</v>
      </c>
      <c r="B87" t="s">
        <v>280</v>
      </c>
      <c r="C87" t="s">
        <v>22</v>
      </c>
      <c r="D87">
        <v>35</v>
      </c>
      <c r="E87" t="s">
        <v>281</v>
      </c>
      <c r="F87" t="s">
        <v>84</v>
      </c>
      <c r="G87" t="s">
        <v>25</v>
      </c>
      <c r="H87">
        <v>3</v>
      </c>
      <c r="I87" t="s">
        <v>36</v>
      </c>
      <c r="J87">
        <v>47</v>
      </c>
      <c r="K87" t="s">
        <v>145</v>
      </c>
      <c r="L87" t="s">
        <v>146</v>
      </c>
      <c r="M87" t="s">
        <v>147</v>
      </c>
      <c r="N87">
        <v>6</v>
      </c>
      <c r="O87">
        <v>900000</v>
      </c>
      <c r="P87" t="s">
        <v>282</v>
      </c>
      <c r="Q87">
        <v>10.49</v>
      </c>
      <c r="R87" t="s">
        <v>41</v>
      </c>
    </row>
    <row r="88" spans="1:19">
      <c r="A88" t="s">
        <v>279</v>
      </c>
      <c r="B88" t="s">
        <v>280</v>
      </c>
      <c r="C88" t="s">
        <v>22</v>
      </c>
      <c r="D88">
        <v>35</v>
      </c>
      <c r="E88" t="s">
        <v>281</v>
      </c>
      <c r="F88" t="s">
        <v>24</v>
      </c>
      <c r="G88" t="s">
        <v>25</v>
      </c>
      <c r="H88">
        <v>3</v>
      </c>
      <c r="I88" t="s">
        <v>36</v>
      </c>
      <c r="J88">
        <v>47</v>
      </c>
      <c r="K88" t="s">
        <v>148</v>
      </c>
      <c r="L88" t="s">
        <v>149</v>
      </c>
      <c r="M88" t="s">
        <v>150</v>
      </c>
      <c r="N88">
        <v>12</v>
      </c>
      <c r="O88">
        <v>192000</v>
      </c>
      <c r="P88" t="s">
        <v>151</v>
      </c>
      <c r="Q88">
        <v>170.52</v>
      </c>
      <c r="R88" t="s">
        <v>41</v>
      </c>
    </row>
    <row r="89" spans="1:19">
      <c r="A89" t="s">
        <v>283</v>
      </c>
      <c r="B89" t="s">
        <v>284</v>
      </c>
      <c r="C89" t="s">
        <v>22</v>
      </c>
      <c r="D89">
        <v>70</v>
      </c>
      <c r="E89" t="s">
        <v>285</v>
      </c>
      <c r="F89" t="s">
        <v>24</v>
      </c>
      <c r="G89" t="s">
        <v>25</v>
      </c>
      <c r="H89">
        <v>1</v>
      </c>
      <c r="I89" t="s">
        <v>164</v>
      </c>
      <c r="J89">
        <v>55</v>
      </c>
      <c r="K89" t="s">
        <v>27</v>
      </c>
      <c r="L89" t="s">
        <v>28</v>
      </c>
      <c r="M89" t="s">
        <v>29</v>
      </c>
      <c r="N89">
        <v>9</v>
      </c>
      <c r="O89">
        <v>315000</v>
      </c>
      <c r="P89" t="s">
        <v>286</v>
      </c>
      <c r="Q89">
        <v>191.04</v>
      </c>
      <c r="R89" t="s">
        <v>41</v>
      </c>
    </row>
    <row r="90" spans="1:19">
      <c r="A90" t="s">
        <v>283</v>
      </c>
      <c r="B90" t="s">
        <v>284</v>
      </c>
      <c r="C90" t="s">
        <v>22</v>
      </c>
      <c r="D90">
        <v>70</v>
      </c>
      <c r="E90" t="s">
        <v>285</v>
      </c>
      <c r="F90" t="s">
        <v>62</v>
      </c>
      <c r="G90" t="s">
        <v>25</v>
      </c>
      <c r="H90">
        <v>1</v>
      </c>
      <c r="I90" t="s">
        <v>164</v>
      </c>
      <c r="J90">
        <v>55</v>
      </c>
      <c r="K90" t="s">
        <v>63</v>
      </c>
      <c r="L90" t="s">
        <v>64</v>
      </c>
      <c r="M90" t="s">
        <v>65</v>
      </c>
      <c r="N90">
        <v>11</v>
      </c>
      <c r="O90">
        <v>11000</v>
      </c>
      <c r="P90" t="s">
        <v>269</v>
      </c>
      <c r="Q90">
        <v>74.84</v>
      </c>
      <c r="R90" t="s">
        <v>41</v>
      </c>
    </row>
    <row r="91" spans="1:19">
      <c r="A91" t="s">
        <v>283</v>
      </c>
      <c r="B91" t="s">
        <v>284</v>
      </c>
      <c r="C91" t="s">
        <v>22</v>
      </c>
      <c r="D91">
        <v>70</v>
      </c>
      <c r="E91" t="s">
        <v>285</v>
      </c>
      <c r="F91" t="s">
        <v>84</v>
      </c>
      <c r="G91" t="s">
        <v>25</v>
      </c>
      <c r="H91">
        <v>1</v>
      </c>
      <c r="I91" t="s">
        <v>164</v>
      </c>
      <c r="J91">
        <v>55</v>
      </c>
      <c r="K91" t="s">
        <v>45</v>
      </c>
      <c r="L91" t="s">
        <v>46</v>
      </c>
      <c r="M91" t="s">
        <v>47</v>
      </c>
      <c r="N91">
        <v>13</v>
      </c>
      <c r="O91">
        <v>390000</v>
      </c>
      <c r="P91" t="s">
        <v>287</v>
      </c>
      <c r="Q91">
        <v>23.21</v>
      </c>
      <c r="R91" t="s">
        <v>41</v>
      </c>
    </row>
    <row r="92" spans="1:19">
      <c r="A92" t="s">
        <v>288</v>
      </c>
      <c r="B92" t="s">
        <v>289</v>
      </c>
      <c r="C92" t="s">
        <v>22</v>
      </c>
      <c r="D92">
        <v>78</v>
      </c>
      <c r="E92" t="s">
        <v>285</v>
      </c>
      <c r="F92" t="s">
        <v>62</v>
      </c>
      <c r="G92" t="s">
        <v>57</v>
      </c>
      <c r="H92">
        <v>1</v>
      </c>
      <c r="I92" t="s">
        <v>164</v>
      </c>
      <c r="J92">
        <v>29</v>
      </c>
      <c r="K92" t="s">
        <v>37</v>
      </c>
      <c r="L92" t="s">
        <v>38</v>
      </c>
      <c r="M92" t="s">
        <v>39</v>
      </c>
      <c r="N92">
        <v>20</v>
      </c>
      <c r="O92">
        <v>180000</v>
      </c>
      <c r="P92" t="s">
        <v>83</v>
      </c>
      <c r="Q92">
        <v>104.06</v>
      </c>
      <c r="R92" t="s">
        <v>31</v>
      </c>
      <c r="S92" t="s">
        <v>290</v>
      </c>
    </row>
    <row r="93" spans="1:19">
      <c r="A93" t="s">
        <v>291</v>
      </c>
      <c r="B93" t="s">
        <v>292</v>
      </c>
      <c r="C93" t="s">
        <v>22</v>
      </c>
      <c r="D93">
        <v>33</v>
      </c>
      <c r="E93" t="s">
        <v>99</v>
      </c>
      <c r="F93" t="s">
        <v>62</v>
      </c>
      <c r="G93" t="s">
        <v>25</v>
      </c>
      <c r="H93">
        <v>5</v>
      </c>
      <c r="I93" t="s">
        <v>52</v>
      </c>
      <c r="J93">
        <v>34</v>
      </c>
      <c r="K93" t="s">
        <v>208</v>
      </c>
      <c r="L93" t="s">
        <v>209</v>
      </c>
      <c r="M93" t="s">
        <v>210</v>
      </c>
      <c r="N93">
        <v>5</v>
      </c>
      <c r="O93">
        <v>3000</v>
      </c>
      <c r="P93" t="s">
        <v>293</v>
      </c>
      <c r="Q93">
        <v>146.22999999999999</v>
      </c>
      <c r="R93" t="s">
        <v>41</v>
      </c>
    </row>
    <row r="94" spans="1:19">
      <c r="A94" t="s">
        <v>291</v>
      </c>
      <c r="B94" t="s">
        <v>292</v>
      </c>
      <c r="C94" t="s">
        <v>22</v>
      </c>
      <c r="D94">
        <v>33</v>
      </c>
      <c r="E94" t="s">
        <v>99</v>
      </c>
      <c r="F94" t="s">
        <v>84</v>
      </c>
      <c r="G94" t="s">
        <v>25</v>
      </c>
      <c r="H94">
        <v>5</v>
      </c>
      <c r="I94" t="s">
        <v>52</v>
      </c>
      <c r="J94">
        <v>34</v>
      </c>
      <c r="K94" t="s">
        <v>80</v>
      </c>
      <c r="L94" t="s">
        <v>81</v>
      </c>
      <c r="M94" t="s">
        <v>82</v>
      </c>
      <c r="N94">
        <v>20</v>
      </c>
      <c r="O94">
        <v>400000</v>
      </c>
      <c r="P94" t="s">
        <v>294</v>
      </c>
      <c r="Q94">
        <v>77.790000000000006</v>
      </c>
      <c r="R94" t="s">
        <v>41</v>
      </c>
    </row>
    <row r="95" spans="1:19">
      <c r="A95" t="s">
        <v>291</v>
      </c>
      <c r="B95" t="s">
        <v>292</v>
      </c>
      <c r="C95" t="s">
        <v>22</v>
      </c>
      <c r="D95">
        <v>33</v>
      </c>
      <c r="E95" t="s">
        <v>99</v>
      </c>
      <c r="F95" t="s">
        <v>44</v>
      </c>
      <c r="G95" t="s">
        <v>25</v>
      </c>
      <c r="H95">
        <v>5</v>
      </c>
      <c r="I95" t="s">
        <v>52</v>
      </c>
      <c r="J95">
        <v>34</v>
      </c>
      <c r="K95" t="s">
        <v>165</v>
      </c>
      <c r="L95" t="s">
        <v>166</v>
      </c>
      <c r="M95" t="s">
        <v>167</v>
      </c>
      <c r="N95">
        <v>17</v>
      </c>
      <c r="O95">
        <v>408000</v>
      </c>
      <c r="P95" t="s">
        <v>295</v>
      </c>
      <c r="Q95">
        <v>176.6</v>
      </c>
      <c r="R95" t="s">
        <v>41</v>
      </c>
    </row>
    <row r="96" spans="1:19">
      <c r="A96" t="s">
        <v>296</v>
      </c>
      <c r="B96" t="s">
        <v>297</v>
      </c>
      <c r="C96" t="s">
        <v>22</v>
      </c>
      <c r="D96">
        <v>46</v>
      </c>
      <c r="E96" t="s">
        <v>261</v>
      </c>
      <c r="F96" t="s">
        <v>84</v>
      </c>
      <c r="G96" t="s">
        <v>57</v>
      </c>
      <c r="H96">
        <v>4</v>
      </c>
      <c r="I96" t="s">
        <v>70</v>
      </c>
      <c r="J96">
        <v>45</v>
      </c>
      <c r="K96" t="s">
        <v>100</v>
      </c>
      <c r="L96" t="s">
        <v>38</v>
      </c>
      <c r="M96" t="s">
        <v>39</v>
      </c>
      <c r="N96">
        <v>7</v>
      </c>
      <c r="O96">
        <v>63000</v>
      </c>
      <c r="P96" t="s">
        <v>298</v>
      </c>
      <c r="Q96">
        <v>148.86000000000001</v>
      </c>
      <c r="R96" t="s">
        <v>41</v>
      </c>
    </row>
    <row r="97" spans="1:19">
      <c r="A97" t="s">
        <v>296</v>
      </c>
      <c r="B97" t="s">
        <v>297</v>
      </c>
      <c r="C97" t="s">
        <v>22</v>
      </c>
      <c r="D97">
        <v>46</v>
      </c>
      <c r="E97" t="s">
        <v>261</v>
      </c>
      <c r="F97" t="s">
        <v>62</v>
      </c>
      <c r="G97" t="s">
        <v>57</v>
      </c>
      <c r="H97">
        <v>4</v>
      </c>
      <c r="I97" t="s">
        <v>70</v>
      </c>
      <c r="J97">
        <v>45</v>
      </c>
      <c r="K97" t="s">
        <v>115</v>
      </c>
      <c r="L97" t="s">
        <v>116</v>
      </c>
      <c r="M97" t="s">
        <v>117</v>
      </c>
      <c r="N97">
        <v>12</v>
      </c>
      <c r="O97">
        <v>66000</v>
      </c>
      <c r="P97" t="s">
        <v>299</v>
      </c>
      <c r="Q97">
        <v>166.08</v>
      </c>
      <c r="R97" t="s">
        <v>41</v>
      </c>
    </row>
    <row r="98" spans="1:19">
      <c r="A98" t="s">
        <v>296</v>
      </c>
      <c r="B98" t="s">
        <v>297</v>
      </c>
      <c r="C98" t="s">
        <v>22</v>
      </c>
      <c r="D98">
        <v>46</v>
      </c>
      <c r="E98" t="s">
        <v>261</v>
      </c>
      <c r="F98" t="s">
        <v>44</v>
      </c>
      <c r="G98" t="s">
        <v>57</v>
      </c>
      <c r="H98">
        <v>4</v>
      </c>
      <c r="I98" t="s">
        <v>70</v>
      </c>
      <c r="J98">
        <v>45</v>
      </c>
      <c r="K98" t="s">
        <v>165</v>
      </c>
      <c r="L98" t="s">
        <v>166</v>
      </c>
      <c r="M98" t="s">
        <v>167</v>
      </c>
      <c r="N98">
        <v>20</v>
      </c>
      <c r="O98">
        <v>480000</v>
      </c>
      <c r="P98" t="s">
        <v>178</v>
      </c>
      <c r="Q98">
        <v>109.55</v>
      </c>
      <c r="R98" t="s">
        <v>41</v>
      </c>
    </row>
    <row r="99" spans="1:19">
      <c r="A99" t="s">
        <v>300</v>
      </c>
      <c r="B99" t="s">
        <v>301</v>
      </c>
      <c r="C99" t="s">
        <v>22</v>
      </c>
      <c r="D99">
        <v>40</v>
      </c>
      <c r="E99" t="s">
        <v>302</v>
      </c>
      <c r="F99" t="s">
        <v>44</v>
      </c>
      <c r="G99" t="s">
        <v>57</v>
      </c>
      <c r="H99">
        <v>2</v>
      </c>
      <c r="I99" t="s">
        <v>26</v>
      </c>
      <c r="J99">
        <v>12</v>
      </c>
      <c r="K99" t="s">
        <v>119</v>
      </c>
      <c r="L99" t="s">
        <v>120</v>
      </c>
      <c r="M99" t="s">
        <v>121</v>
      </c>
      <c r="N99">
        <v>9</v>
      </c>
      <c r="O99">
        <v>130500</v>
      </c>
      <c r="P99" t="s">
        <v>247</v>
      </c>
      <c r="Q99">
        <v>56.18</v>
      </c>
      <c r="R99" t="s">
        <v>41</v>
      </c>
    </row>
    <row r="100" spans="1:19">
      <c r="A100" t="s">
        <v>300</v>
      </c>
      <c r="B100" t="s">
        <v>301</v>
      </c>
      <c r="C100" t="s">
        <v>22</v>
      </c>
      <c r="D100">
        <v>40</v>
      </c>
      <c r="E100" t="s">
        <v>302</v>
      </c>
      <c r="F100" t="s">
        <v>24</v>
      </c>
      <c r="G100" t="s">
        <v>57</v>
      </c>
      <c r="H100">
        <v>2</v>
      </c>
      <c r="I100" t="s">
        <v>26</v>
      </c>
      <c r="J100">
        <v>12</v>
      </c>
      <c r="K100" t="s">
        <v>58</v>
      </c>
      <c r="L100" t="s">
        <v>59</v>
      </c>
      <c r="M100" t="s">
        <v>60</v>
      </c>
      <c r="N100">
        <v>9</v>
      </c>
      <c r="O100">
        <v>40500</v>
      </c>
      <c r="P100" t="s">
        <v>114</v>
      </c>
      <c r="Q100">
        <v>32.61</v>
      </c>
      <c r="R100" t="s">
        <v>41</v>
      </c>
    </row>
    <row r="101" spans="1:19">
      <c r="A101" t="s">
        <v>300</v>
      </c>
      <c r="B101" t="s">
        <v>301</v>
      </c>
      <c r="C101" t="s">
        <v>22</v>
      </c>
      <c r="D101">
        <v>40</v>
      </c>
      <c r="E101" t="s">
        <v>302</v>
      </c>
      <c r="F101" t="s">
        <v>62</v>
      </c>
      <c r="G101" t="s">
        <v>57</v>
      </c>
      <c r="H101">
        <v>2</v>
      </c>
      <c r="I101" t="s">
        <v>26</v>
      </c>
      <c r="J101">
        <v>12</v>
      </c>
      <c r="K101" t="s">
        <v>72</v>
      </c>
      <c r="L101" t="s">
        <v>73</v>
      </c>
      <c r="M101" t="s">
        <v>74</v>
      </c>
      <c r="N101">
        <v>5</v>
      </c>
      <c r="O101">
        <v>4500</v>
      </c>
      <c r="P101" t="s">
        <v>270</v>
      </c>
      <c r="Q101">
        <v>66.45</v>
      </c>
      <c r="R101" t="s">
        <v>41</v>
      </c>
    </row>
    <row r="102" spans="1:19">
      <c r="A102" t="s">
        <v>303</v>
      </c>
      <c r="B102" t="s">
        <v>304</v>
      </c>
      <c r="C102" t="s">
        <v>22</v>
      </c>
      <c r="D102">
        <v>56</v>
      </c>
      <c r="E102" t="s">
        <v>125</v>
      </c>
      <c r="F102" t="s">
        <v>44</v>
      </c>
      <c r="G102" t="s">
        <v>57</v>
      </c>
      <c r="H102">
        <v>5</v>
      </c>
      <c r="I102" t="s">
        <v>52</v>
      </c>
      <c r="J102">
        <v>44</v>
      </c>
      <c r="K102" t="s">
        <v>100</v>
      </c>
      <c r="L102" t="s">
        <v>38</v>
      </c>
      <c r="M102" t="s">
        <v>39</v>
      </c>
      <c r="N102">
        <v>17</v>
      </c>
      <c r="O102">
        <v>153000</v>
      </c>
      <c r="P102" t="s">
        <v>305</v>
      </c>
      <c r="Q102">
        <v>71.86</v>
      </c>
      <c r="R102" t="s">
        <v>31</v>
      </c>
      <c r="S102" t="s">
        <v>275</v>
      </c>
    </row>
    <row r="103" spans="1:19">
      <c r="A103" t="s">
        <v>303</v>
      </c>
      <c r="B103" t="s">
        <v>304</v>
      </c>
      <c r="C103" t="s">
        <v>22</v>
      </c>
      <c r="D103">
        <v>56</v>
      </c>
      <c r="E103" t="s">
        <v>125</v>
      </c>
      <c r="F103" t="s">
        <v>84</v>
      </c>
      <c r="G103" t="s">
        <v>57</v>
      </c>
      <c r="H103">
        <v>5</v>
      </c>
      <c r="I103" t="s">
        <v>52</v>
      </c>
      <c r="J103">
        <v>44</v>
      </c>
      <c r="K103" t="s">
        <v>80</v>
      </c>
      <c r="L103" t="s">
        <v>81</v>
      </c>
      <c r="M103" t="s">
        <v>82</v>
      </c>
      <c r="N103">
        <v>10</v>
      </c>
      <c r="O103">
        <v>200000</v>
      </c>
      <c r="P103" t="s">
        <v>96</v>
      </c>
      <c r="Q103">
        <v>58.32</v>
      </c>
      <c r="R103" t="s">
        <v>31</v>
      </c>
      <c r="S103" t="s">
        <v>275</v>
      </c>
    </row>
    <row r="104" spans="1:19">
      <c r="A104" t="s">
        <v>303</v>
      </c>
      <c r="B104" t="s">
        <v>304</v>
      </c>
      <c r="C104" t="s">
        <v>22</v>
      </c>
      <c r="D104">
        <v>56</v>
      </c>
      <c r="E104" t="s">
        <v>125</v>
      </c>
      <c r="F104" t="s">
        <v>62</v>
      </c>
      <c r="G104" t="s">
        <v>57</v>
      </c>
      <c r="H104">
        <v>5</v>
      </c>
      <c r="I104" t="s">
        <v>52</v>
      </c>
      <c r="J104">
        <v>44</v>
      </c>
      <c r="K104" t="s">
        <v>63</v>
      </c>
      <c r="L104" t="s">
        <v>64</v>
      </c>
      <c r="M104" t="s">
        <v>65</v>
      </c>
      <c r="N104">
        <v>15</v>
      </c>
      <c r="O104">
        <v>15000</v>
      </c>
      <c r="P104" t="s">
        <v>306</v>
      </c>
      <c r="Q104">
        <v>56.66</v>
      </c>
      <c r="R104" t="s">
        <v>31</v>
      </c>
      <c r="S104" t="s">
        <v>275</v>
      </c>
    </row>
    <row r="105" spans="1:19">
      <c r="A105" t="s">
        <v>307</v>
      </c>
      <c r="B105" t="s">
        <v>308</v>
      </c>
      <c r="C105" t="s">
        <v>22</v>
      </c>
      <c r="D105">
        <v>25</v>
      </c>
      <c r="E105" t="s">
        <v>302</v>
      </c>
      <c r="F105" t="s">
        <v>84</v>
      </c>
      <c r="G105" t="s">
        <v>25</v>
      </c>
      <c r="H105">
        <v>2</v>
      </c>
      <c r="I105" t="s">
        <v>26</v>
      </c>
      <c r="J105">
        <v>17</v>
      </c>
      <c r="K105" t="s">
        <v>45</v>
      </c>
      <c r="L105" t="s">
        <v>46</v>
      </c>
      <c r="M105" t="s">
        <v>47</v>
      </c>
      <c r="N105">
        <v>8</v>
      </c>
      <c r="O105">
        <v>240000</v>
      </c>
      <c r="P105" t="s">
        <v>126</v>
      </c>
      <c r="Q105">
        <v>134.41999999999999</v>
      </c>
      <c r="R105" t="s">
        <v>41</v>
      </c>
    </row>
    <row r="106" spans="1:19">
      <c r="A106" t="s">
        <v>307</v>
      </c>
      <c r="B106" t="s">
        <v>308</v>
      </c>
      <c r="C106" t="s">
        <v>22</v>
      </c>
      <c r="D106">
        <v>25</v>
      </c>
      <c r="E106" t="s">
        <v>302</v>
      </c>
      <c r="F106" t="s">
        <v>24</v>
      </c>
      <c r="G106" t="s">
        <v>25</v>
      </c>
      <c r="H106">
        <v>2</v>
      </c>
      <c r="I106" t="s">
        <v>26</v>
      </c>
      <c r="J106">
        <v>17</v>
      </c>
      <c r="K106" t="s">
        <v>148</v>
      </c>
      <c r="L106" t="s">
        <v>149</v>
      </c>
      <c r="M106" t="s">
        <v>150</v>
      </c>
      <c r="N106">
        <v>3</v>
      </c>
      <c r="O106">
        <v>48000</v>
      </c>
      <c r="P106" t="s">
        <v>226</v>
      </c>
      <c r="Q106">
        <v>57.38</v>
      </c>
      <c r="R106" t="s">
        <v>41</v>
      </c>
    </row>
    <row r="107" spans="1:19">
      <c r="A107" t="s">
        <v>309</v>
      </c>
      <c r="B107" t="s">
        <v>310</v>
      </c>
      <c r="C107" t="s">
        <v>22</v>
      </c>
      <c r="D107">
        <v>41</v>
      </c>
      <c r="E107" t="s">
        <v>163</v>
      </c>
      <c r="F107" t="s">
        <v>44</v>
      </c>
      <c r="G107" t="s">
        <v>25</v>
      </c>
      <c r="H107">
        <v>1</v>
      </c>
      <c r="I107" t="s">
        <v>164</v>
      </c>
      <c r="J107">
        <v>47</v>
      </c>
      <c r="K107" t="s">
        <v>165</v>
      </c>
      <c r="L107" t="s">
        <v>166</v>
      </c>
      <c r="M107" t="s">
        <v>167</v>
      </c>
      <c r="N107">
        <v>2</v>
      </c>
      <c r="O107">
        <v>48000</v>
      </c>
      <c r="P107" t="s">
        <v>226</v>
      </c>
      <c r="Q107">
        <v>42.95</v>
      </c>
      <c r="R107" t="s">
        <v>41</v>
      </c>
    </row>
    <row r="108" spans="1:19">
      <c r="A108" t="s">
        <v>309</v>
      </c>
      <c r="B108" t="s">
        <v>310</v>
      </c>
      <c r="C108" t="s">
        <v>22</v>
      </c>
      <c r="D108">
        <v>41</v>
      </c>
      <c r="E108" t="s">
        <v>163</v>
      </c>
      <c r="F108" t="s">
        <v>84</v>
      </c>
      <c r="G108" t="s">
        <v>25</v>
      </c>
      <c r="H108">
        <v>1</v>
      </c>
      <c r="I108" t="s">
        <v>164</v>
      </c>
      <c r="J108">
        <v>47</v>
      </c>
      <c r="K108" t="s">
        <v>165</v>
      </c>
      <c r="L108" t="s">
        <v>166</v>
      </c>
      <c r="M108" t="s">
        <v>167</v>
      </c>
      <c r="N108">
        <v>18</v>
      </c>
      <c r="O108">
        <v>432000</v>
      </c>
      <c r="P108" t="s">
        <v>311</v>
      </c>
      <c r="Q108">
        <v>108.92</v>
      </c>
      <c r="R108" t="s">
        <v>41</v>
      </c>
    </row>
    <row r="109" spans="1:19">
      <c r="A109" t="s">
        <v>309</v>
      </c>
      <c r="B109" t="s">
        <v>310</v>
      </c>
      <c r="C109" t="s">
        <v>22</v>
      </c>
      <c r="D109">
        <v>41</v>
      </c>
      <c r="E109" t="s">
        <v>163</v>
      </c>
      <c r="F109" t="s">
        <v>24</v>
      </c>
      <c r="G109" t="s">
        <v>25</v>
      </c>
      <c r="H109">
        <v>1</v>
      </c>
      <c r="I109" t="s">
        <v>164</v>
      </c>
      <c r="J109">
        <v>47</v>
      </c>
      <c r="K109" t="s">
        <v>27</v>
      </c>
      <c r="L109" t="s">
        <v>28</v>
      </c>
      <c r="M109" t="s">
        <v>29</v>
      </c>
      <c r="N109">
        <v>5</v>
      </c>
      <c r="O109">
        <v>175000</v>
      </c>
      <c r="P109" t="s">
        <v>127</v>
      </c>
      <c r="Q109">
        <v>130.94999999999999</v>
      </c>
      <c r="R109" t="s">
        <v>41</v>
      </c>
    </row>
    <row r="110" spans="1:19">
      <c r="A110" t="s">
        <v>312</v>
      </c>
      <c r="B110" t="s">
        <v>313</v>
      </c>
      <c r="C110" t="s">
        <v>22</v>
      </c>
      <c r="D110">
        <v>41</v>
      </c>
      <c r="E110" t="s">
        <v>225</v>
      </c>
      <c r="F110" t="s">
        <v>84</v>
      </c>
      <c r="G110" t="s">
        <v>25</v>
      </c>
      <c r="H110">
        <v>1</v>
      </c>
      <c r="I110" t="s">
        <v>164</v>
      </c>
      <c r="J110">
        <v>48</v>
      </c>
      <c r="K110" t="s">
        <v>119</v>
      </c>
      <c r="L110" t="s">
        <v>120</v>
      </c>
      <c r="M110" t="s">
        <v>121</v>
      </c>
      <c r="N110">
        <v>7</v>
      </c>
      <c r="O110">
        <v>101500</v>
      </c>
      <c r="P110" t="s">
        <v>314</v>
      </c>
      <c r="Q110">
        <v>121.47</v>
      </c>
      <c r="R110" t="s">
        <v>41</v>
      </c>
    </row>
    <row r="111" spans="1:19">
      <c r="A111" t="s">
        <v>312</v>
      </c>
      <c r="B111" t="s">
        <v>313</v>
      </c>
      <c r="C111" t="s">
        <v>22</v>
      </c>
      <c r="D111">
        <v>41</v>
      </c>
      <c r="E111" t="s">
        <v>225</v>
      </c>
      <c r="F111" t="s">
        <v>24</v>
      </c>
      <c r="G111" t="s">
        <v>25</v>
      </c>
      <c r="H111">
        <v>1</v>
      </c>
      <c r="I111" t="s">
        <v>164</v>
      </c>
      <c r="J111">
        <v>48</v>
      </c>
      <c r="K111" t="s">
        <v>27</v>
      </c>
      <c r="L111" t="s">
        <v>28</v>
      </c>
      <c r="M111" t="s">
        <v>29</v>
      </c>
      <c r="N111">
        <v>19</v>
      </c>
      <c r="O111">
        <v>665000</v>
      </c>
      <c r="P111" t="s">
        <v>30</v>
      </c>
      <c r="Q111">
        <v>185.98</v>
      </c>
      <c r="R111" t="s">
        <v>41</v>
      </c>
    </row>
    <row r="112" spans="1:19">
      <c r="A112" t="s">
        <v>312</v>
      </c>
      <c r="B112" t="s">
        <v>313</v>
      </c>
      <c r="C112" t="s">
        <v>22</v>
      </c>
      <c r="D112">
        <v>41</v>
      </c>
      <c r="E112" t="s">
        <v>225</v>
      </c>
      <c r="F112" t="s">
        <v>62</v>
      </c>
      <c r="G112" t="s">
        <v>25</v>
      </c>
      <c r="H112">
        <v>1</v>
      </c>
      <c r="I112" t="s">
        <v>164</v>
      </c>
      <c r="J112">
        <v>48</v>
      </c>
      <c r="K112" t="s">
        <v>72</v>
      </c>
      <c r="L112" t="s">
        <v>73</v>
      </c>
      <c r="M112" t="s">
        <v>74</v>
      </c>
      <c r="N112">
        <v>14</v>
      </c>
      <c r="O112">
        <v>12600</v>
      </c>
      <c r="P112" t="s">
        <v>315</v>
      </c>
      <c r="Q112">
        <v>52.59</v>
      </c>
      <c r="R112" t="s">
        <v>41</v>
      </c>
    </row>
    <row r="113" spans="1:19">
      <c r="A113" t="s">
        <v>316</v>
      </c>
      <c r="B113" t="s">
        <v>317</v>
      </c>
      <c r="C113" t="s">
        <v>22</v>
      </c>
      <c r="D113">
        <v>29</v>
      </c>
      <c r="E113" t="s">
        <v>78</v>
      </c>
      <c r="F113" t="s">
        <v>84</v>
      </c>
      <c r="G113" t="s">
        <v>57</v>
      </c>
      <c r="H113">
        <v>5</v>
      </c>
      <c r="I113" t="s">
        <v>52</v>
      </c>
      <c r="J113">
        <v>22</v>
      </c>
      <c r="K113" t="s">
        <v>171</v>
      </c>
      <c r="L113" t="s">
        <v>172</v>
      </c>
      <c r="M113" t="s">
        <v>173</v>
      </c>
      <c r="N113">
        <v>8</v>
      </c>
      <c r="O113">
        <v>600000</v>
      </c>
      <c r="P113" t="s">
        <v>258</v>
      </c>
      <c r="Q113">
        <v>112.85</v>
      </c>
      <c r="R113" t="s">
        <v>41</v>
      </c>
    </row>
    <row r="114" spans="1:19">
      <c r="A114" t="s">
        <v>316</v>
      </c>
      <c r="B114" t="s">
        <v>317</v>
      </c>
      <c r="C114" t="s">
        <v>22</v>
      </c>
      <c r="D114">
        <v>29</v>
      </c>
      <c r="E114" t="s">
        <v>78</v>
      </c>
      <c r="F114" t="s">
        <v>62</v>
      </c>
      <c r="G114" t="s">
        <v>57</v>
      </c>
      <c r="H114">
        <v>5</v>
      </c>
      <c r="I114" t="s">
        <v>52</v>
      </c>
      <c r="J114">
        <v>22</v>
      </c>
      <c r="K114" t="s">
        <v>188</v>
      </c>
      <c r="L114" t="s">
        <v>189</v>
      </c>
      <c r="M114" t="s">
        <v>190</v>
      </c>
      <c r="N114">
        <v>15</v>
      </c>
      <c r="O114">
        <v>52500</v>
      </c>
      <c r="P114" t="s">
        <v>318</v>
      </c>
      <c r="Q114">
        <v>192.27</v>
      </c>
      <c r="R114" t="s">
        <v>41</v>
      </c>
    </row>
    <row r="115" spans="1:19">
      <c r="A115" t="s">
        <v>316</v>
      </c>
      <c r="B115" t="s">
        <v>317</v>
      </c>
      <c r="C115" t="s">
        <v>22</v>
      </c>
      <c r="D115">
        <v>29</v>
      </c>
      <c r="E115" t="s">
        <v>78</v>
      </c>
      <c r="F115" t="s">
        <v>62</v>
      </c>
      <c r="G115" t="s">
        <v>57</v>
      </c>
      <c r="H115">
        <v>5</v>
      </c>
      <c r="I115" t="s">
        <v>52</v>
      </c>
      <c r="J115">
        <v>22</v>
      </c>
      <c r="K115" t="s">
        <v>27</v>
      </c>
      <c r="L115" t="s">
        <v>28</v>
      </c>
      <c r="M115" t="s">
        <v>29</v>
      </c>
      <c r="N115">
        <v>1</v>
      </c>
      <c r="O115">
        <v>35000</v>
      </c>
      <c r="P115" t="s">
        <v>319</v>
      </c>
      <c r="Q115">
        <v>179.36</v>
      </c>
      <c r="R115" t="s">
        <v>41</v>
      </c>
    </row>
    <row r="116" spans="1:19">
      <c r="A116" t="s">
        <v>320</v>
      </c>
      <c r="B116" t="s">
        <v>321</v>
      </c>
      <c r="C116" t="s">
        <v>22</v>
      </c>
      <c r="D116">
        <v>31</v>
      </c>
      <c r="E116" t="s">
        <v>225</v>
      </c>
      <c r="F116" t="s">
        <v>44</v>
      </c>
      <c r="G116" t="s">
        <v>57</v>
      </c>
      <c r="H116">
        <v>1</v>
      </c>
      <c r="I116" t="s">
        <v>164</v>
      </c>
      <c r="J116">
        <v>21</v>
      </c>
      <c r="K116" t="s">
        <v>45</v>
      </c>
      <c r="L116" t="s">
        <v>46</v>
      </c>
      <c r="M116" t="s">
        <v>47</v>
      </c>
      <c r="N116">
        <v>9</v>
      </c>
      <c r="O116">
        <v>270000</v>
      </c>
      <c r="P116" t="s">
        <v>322</v>
      </c>
      <c r="Q116">
        <v>122.75</v>
      </c>
      <c r="R116" t="s">
        <v>41</v>
      </c>
    </row>
    <row r="117" spans="1:19">
      <c r="A117" t="s">
        <v>320</v>
      </c>
      <c r="B117" t="s">
        <v>321</v>
      </c>
      <c r="C117" t="s">
        <v>22</v>
      </c>
      <c r="D117">
        <v>31</v>
      </c>
      <c r="E117" t="s">
        <v>225</v>
      </c>
      <c r="F117" t="s">
        <v>62</v>
      </c>
      <c r="G117" t="s">
        <v>57</v>
      </c>
      <c r="H117">
        <v>1</v>
      </c>
      <c r="I117" t="s">
        <v>164</v>
      </c>
      <c r="J117">
        <v>21</v>
      </c>
      <c r="K117" t="s">
        <v>58</v>
      </c>
      <c r="L117" t="s">
        <v>59</v>
      </c>
      <c r="M117" t="s">
        <v>60</v>
      </c>
      <c r="N117">
        <v>8</v>
      </c>
      <c r="O117">
        <v>36000</v>
      </c>
      <c r="P117" t="s">
        <v>61</v>
      </c>
      <c r="Q117">
        <v>109.94</v>
      </c>
      <c r="R117" t="s">
        <v>41</v>
      </c>
    </row>
    <row r="118" spans="1:19">
      <c r="A118" t="s">
        <v>323</v>
      </c>
      <c r="B118" t="s">
        <v>324</v>
      </c>
      <c r="C118" t="s">
        <v>22</v>
      </c>
      <c r="D118">
        <v>56</v>
      </c>
      <c r="E118" t="s">
        <v>99</v>
      </c>
      <c r="F118" t="s">
        <v>24</v>
      </c>
      <c r="G118" t="s">
        <v>57</v>
      </c>
      <c r="H118">
        <v>4</v>
      </c>
      <c r="I118" t="s">
        <v>70</v>
      </c>
      <c r="J118">
        <v>17</v>
      </c>
      <c r="K118" t="s">
        <v>37</v>
      </c>
      <c r="L118" t="s">
        <v>38</v>
      </c>
      <c r="M118" t="s">
        <v>39</v>
      </c>
      <c r="N118">
        <v>4</v>
      </c>
      <c r="O118">
        <v>36000</v>
      </c>
      <c r="P118" t="s">
        <v>61</v>
      </c>
      <c r="Q118">
        <v>95.57</v>
      </c>
      <c r="R118" t="s">
        <v>31</v>
      </c>
      <c r="S118" t="s">
        <v>244</v>
      </c>
    </row>
    <row r="119" spans="1:19">
      <c r="A119" t="s">
        <v>325</v>
      </c>
      <c r="B119" t="s">
        <v>326</v>
      </c>
      <c r="C119" t="s">
        <v>22</v>
      </c>
      <c r="D119">
        <v>68</v>
      </c>
      <c r="E119" t="s">
        <v>268</v>
      </c>
      <c r="F119" t="s">
        <v>84</v>
      </c>
      <c r="G119" t="s">
        <v>25</v>
      </c>
      <c r="H119">
        <v>2</v>
      </c>
      <c r="I119" t="s">
        <v>26</v>
      </c>
      <c r="J119">
        <v>55</v>
      </c>
      <c r="K119" t="s">
        <v>119</v>
      </c>
      <c r="L119" t="s">
        <v>120</v>
      </c>
      <c r="M119" t="s">
        <v>121</v>
      </c>
      <c r="N119">
        <v>4</v>
      </c>
      <c r="O119">
        <v>58000</v>
      </c>
      <c r="P119" t="s">
        <v>137</v>
      </c>
      <c r="Q119">
        <v>33.799999999999997</v>
      </c>
      <c r="R119" t="s">
        <v>41</v>
      </c>
    </row>
    <row r="120" spans="1:19">
      <c r="A120" t="s">
        <v>325</v>
      </c>
      <c r="B120" t="s">
        <v>326</v>
      </c>
      <c r="C120" t="s">
        <v>22</v>
      </c>
      <c r="D120">
        <v>68</v>
      </c>
      <c r="E120" t="s">
        <v>268</v>
      </c>
      <c r="F120" t="s">
        <v>62</v>
      </c>
      <c r="G120" t="s">
        <v>25</v>
      </c>
      <c r="H120">
        <v>2</v>
      </c>
      <c r="I120" t="s">
        <v>26</v>
      </c>
      <c r="J120">
        <v>55</v>
      </c>
      <c r="K120" t="s">
        <v>63</v>
      </c>
      <c r="L120" t="s">
        <v>64</v>
      </c>
      <c r="M120" t="s">
        <v>65</v>
      </c>
      <c r="N120">
        <v>16</v>
      </c>
      <c r="O120">
        <v>16000</v>
      </c>
      <c r="P120" t="s">
        <v>327</v>
      </c>
      <c r="Q120">
        <v>13.23</v>
      </c>
      <c r="R120" t="s">
        <v>41</v>
      </c>
    </row>
    <row r="121" spans="1:19">
      <c r="A121" t="s">
        <v>325</v>
      </c>
      <c r="B121" t="s">
        <v>326</v>
      </c>
      <c r="C121" t="s">
        <v>22</v>
      </c>
      <c r="D121">
        <v>68</v>
      </c>
      <c r="E121" t="s">
        <v>268</v>
      </c>
      <c r="F121" t="s">
        <v>44</v>
      </c>
      <c r="G121" t="s">
        <v>25</v>
      </c>
      <c r="H121">
        <v>2</v>
      </c>
      <c r="I121" t="s">
        <v>26</v>
      </c>
      <c r="J121">
        <v>55</v>
      </c>
      <c r="K121" t="s">
        <v>165</v>
      </c>
      <c r="L121" t="s">
        <v>166</v>
      </c>
      <c r="M121" t="s">
        <v>167</v>
      </c>
      <c r="N121">
        <v>13</v>
      </c>
      <c r="O121">
        <v>312000</v>
      </c>
      <c r="P121" t="s">
        <v>328</v>
      </c>
      <c r="Q121">
        <v>11.24</v>
      </c>
      <c r="R121" t="s">
        <v>41</v>
      </c>
    </row>
    <row r="122" spans="1:19">
      <c r="A122" t="s">
        <v>329</v>
      </c>
      <c r="B122" t="s">
        <v>330</v>
      </c>
      <c r="C122" t="s">
        <v>22</v>
      </c>
      <c r="D122">
        <v>60</v>
      </c>
      <c r="E122" t="s">
        <v>331</v>
      </c>
      <c r="F122" t="s">
        <v>84</v>
      </c>
      <c r="G122" t="s">
        <v>25</v>
      </c>
      <c r="H122">
        <v>4</v>
      </c>
      <c r="I122" t="s">
        <v>70</v>
      </c>
      <c r="J122">
        <v>52</v>
      </c>
      <c r="K122" t="s">
        <v>165</v>
      </c>
      <c r="L122" t="s">
        <v>166</v>
      </c>
      <c r="M122" t="s">
        <v>167</v>
      </c>
      <c r="N122">
        <v>17</v>
      </c>
      <c r="O122">
        <v>408000</v>
      </c>
      <c r="P122" t="s">
        <v>295</v>
      </c>
      <c r="Q122">
        <v>2.61</v>
      </c>
      <c r="R122" t="s">
        <v>41</v>
      </c>
    </row>
    <row r="123" spans="1:19">
      <c r="A123" t="s">
        <v>329</v>
      </c>
      <c r="B123" t="s">
        <v>330</v>
      </c>
      <c r="C123" t="s">
        <v>22</v>
      </c>
      <c r="D123">
        <v>60</v>
      </c>
      <c r="E123" t="s">
        <v>331</v>
      </c>
      <c r="F123" t="s">
        <v>44</v>
      </c>
      <c r="G123" t="s">
        <v>25</v>
      </c>
      <c r="H123">
        <v>4</v>
      </c>
      <c r="I123" t="s">
        <v>70</v>
      </c>
      <c r="J123">
        <v>52</v>
      </c>
      <c r="K123" t="s">
        <v>80</v>
      </c>
      <c r="L123" t="s">
        <v>81</v>
      </c>
      <c r="M123" t="s">
        <v>82</v>
      </c>
      <c r="N123">
        <v>16</v>
      </c>
      <c r="O123">
        <v>320000</v>
      </c>
      <c r="P123" t="s">
        <v>278</v>
      </c>
      <c r="Q123">
        <v>69.11</v>
      </c>
      <c r="R123" t="s">
        <v>41</v>
      </c>
    </row>
    <row r="124" spans="1:19">
      <c r="A124" t="s">
        <v>332</v>
      </c>
      <c r="B124" t="s">
        <v>333</v>
      </c>
      <c r="C124" t="s">
        <v>22</v>
      </c>
      <c r="D124">
        <v>17</v>
      </c>
      <c r="E124" t="s">
        <v>99</v>
      </c>
      <c r="F124" t="s">
        <v>24</v>
      </c>
      <c r="G124" t="s">
        <v>57</v>
      </c>
      <c r="H124">
        <v>4</v>
      </c>
      <c r="I124" t="s">
        <v>70</v>
      </c>
      <c r="J124">
        <v>20</v>
      </c>
      <c r="K124" t="s">
        <v>58</v>
      </c>
      <c r="L124" t="s">
        <v>59</v>
      </c>
      <c r="M124" t="s">
        <v>60</v>
      </c>
      <c r="N124">
        <v>18</v>
      </c>
      <c r="O124">
        <v>81000</v>
      </c>
      <c r="P124" t="s">
        <v>265</v>
      </c>
      <c r="Q124">
        <v>82.64</v>
      </c>
      <c r="R124" t="s">
        <v>41</v>
      </c>
    </row>
    <row r="125" spans="1:19">
      <c r="A125" t="s">
        <v>332</v>
      </c>
      <c r="B125" t="s">
        <v>333</v>
      </c>
      <c r="C125" t="s">
        <v>22</v>
      </c>
      <c r="D125">
        <v>17</v>
      </c>
      <c r="E125" t="s">
        <v>99</v>
      </c>
      <c r="F125" t="s">
        <v>62</v>
      </c>
      <c r="G125" t="s">
        <v>57</v>
      </c>
      <c r="H125">
        <v>4</v>
      </c>
      <c r="I125" t="s">
        <v>70</v>
      </c>
      <c r="J125">
        <v>20</v>
      </c>
      <c r="K125" t="s">
        <v>115</v>
      </c>
      <c r="L125" t="s">
        <v>116</v>
      </c>
      <c r="M125" t="s">
        <v>117</v>
      </c>
      <c r="N125">
        <v>6</v>
      </c>
      <c r="O125">
        <v>33000</v>
      </c>
      <c r="P125" t="s">
        <v>334</v>
      </c>
      <c r="Q125">
        <v>79.25</v>
      </c>
      <c r="R125" t="s">
        <v>41</v>
      </c>
    </row>
    <row r="126" spans="1:19">
      <c r="A126" t="s">
        <v>335</v>
      </c>
      <c r="B126" t="s">
        <v>336</v>
      </c>
      <c r="C126" t="s">
        <v>22</v>
      </c>
      <c r="D126">
        <v>40</v>
      </c>
      <c r="E126" t="s">
        <v>250</v>
      </c>
      <c r="F126" t="s">
        <v>84</v>
      </c>
      <c r="G126" t="s">
        <v>25</v>
      </c>
      <c r="H126">
        <v>5</v>
      </c>
      <c r="I126" t="s">
        <v>52</v>
      </c>
      <c r="J126">
        <v>10</v>
      </c>
      <c r="K126" t="s">
        <v>145</v>
      </c>
      <c r="L126" t="s">
        <v>146</v>
      </c>
      <c r="M126" t="s">
        <v>147</v>
      </c>
      <c r="N126">
        <v>8</v>
      </c>
      <c r="O126">
        <v>1200000</v>
      </c>
      <c r="P126" t="s">
        <v>337</v>
      </c>
      <c r="Q126">
        <v>145.56</v>
      </c>
      <c r="R126" t="s">
        <v>31</v>
      </c>
      <c r="S126" t="s">
        <v>79</v>
      </c>
    </row>
    <row r="127" spans="1:19">
      <c r="A127" t="s">
        <v>335</v>
      </c>
      <c r="B127" t="s">
        <v>336</v>
      </c>
      <c r="C127" t="s">
        <v>22</v>
      </c>
      <c r="D127">
        <v>40</v>
      </c>
      <c r="E127" t="s">
        <v>250</v>
      </c>
      <c r="F127" t="s">
        <v>44</v>
      </c>
      <c r="G127" t="s">
        <v>25</v>
      </c>
      <c r="H127">
        <v>5</v>
      </c>
      <c r="I127" t="s">
        <v>52</v>
      </c>
      <c r="J127">
        <v>10</v>
      </c>
      <c r="K127" t="s">
        <v>100</v>
      </c>
      <c r="L127" t="s">
        <v>38</v>
      </c>
      <c r="M127" t="s">
        <v>39</v>
      </c>
      <c r="N127">
        <v>16</v>
      </c>
      <c r="O127">
        <v>144000</v>
      </c>
      <c r="P127" t="s">
        <v>40</v>
      </c>
      <c r="Q127">
        <v>30.56</v>
      </c>
      <c r="R127" t="s">
        <v>31</v>
      </c>
      <c r="S127" t="s">
        <v>79</v>
      </c>
    </row>
    <row r="128" spans="1:19">
      <c r="A128" t="s">
        <v>338</v>
      </c>
      <c r="B128" t="s">
        <v>339</v>
      </c>
      <c r="C128" t="s">
        <v>22</v>
      </c>
      <c r="D128">
        <v>20</v>
      </c>
      <c r="E128" t="s">
        <v>340</v>
      </c>
      <c r="F128" t="s">
        <v>62</v>
      </c>
      <c r="G128" t="s">
        <v>57</v>
      </c>
      <c r="H128">
        <v>5</v>
      </c>
      <c r="I128" t="s">
        <v>52</v>
      </c>
      <c r="J128">
        <v>48</v>
      </c>
      <c r="K128" t="s">
        <v>341</v>
      </c>
      <c r="L128" t="s">
        <v>342</v>
      </c>
      <c r="M128" t="s">
        <v>343</v>
      </c>
      <c r="N128">
        <v>10</v>
      </c>
      <c r="O128">
        <v>75000</v>
      </c>
      <c r="P128" t="s">
        <v>344</v>
      </c>
      <c r="Q128">
        <v>136.44999999999999</v>
      </c>
      <c r="R128" t="s">
        <v>41</v>
      </c>
    </row>
    <row r="129" spans="1:19">
      <c r="A129" t="s">
        <v>345</v>
      </c>
      <c r="B129" t="s">
        <v>346</v>
      </c>
      <c r="C129" t="s">
        <v>22</v>
      </c>
      <c r="D129">
        <v>32</v>
      </c>
      <c r="E129" t="s">
        <v>108</v>
      </c>
      <c r="F129" t="s">
        <v>62</v>
      </c>
      <c r="G129" t="s">
        <v>25</v>
      </c>
      <c r="H129">
        <v>4</v>
      </c>
      <c r="I129" t="s">
        <v>70</v>
      </c>
      <c r="J129">
        <v>13</v>
      </c>
      <c r="K129" t="s">
        <v>235</v>
      </c>
      <c r="L129" t="s">
        <v>236</v>
      </c>
      <c r="M129" t="s">
        <v>237</v>
      </c>
      <c r="N129">
        <v>19</v>
      </c>
      <c r="O129">
        <v>123500</v>
      </c>
      <c r="P129" t="s">
        <v>347</v>
      </c>
      <c r="Q129">
        <v>124.98</v>
      </c>
      <c r="R129" t="s">
        <v>31</v>
      </c>
      <c r="S129" t="s">
        <v>79</v>
      </c>
    </row>
    <row r="130" spans="1:19">
      <c r="A130" t="s">
        <v>345</v>
      </c>
      <c r="B130" t="s">
        <v>346</v>
      </c>
      <c r="C130" t="s">
        <v>22</v>
      </c>
      <c r="D130">
        <v>32</v>
      </c>
      <c r="E130" t="s">
        <v>108</v>
      </c>
      <c r="F130" t="s">
        <v>84</v>
      </c>
      <c r="G130" t="s">
        <v>25</v>
      </c>
      <c r="H130">
        <v>4</v>
      </c>
      <c r="I130" t="s">
        <v>70</v>
      </c>
      <c r="J130">
        <v>13</v>
      </c>
      <c r="K130" t="s">
        <v>165</v>
      </c>
      <c r="L130" t="s">
        <v>166</v>
      </c>
      <c r="M130" t="s">
        <v>167</v>
      </c>
      <c r="N130">
        <v>8</v>
      </c>
      <c r="O130">
        <v>192000</v>
      </c>
      <c r="P130" t="s">
        <v>151</v>
      </c>
      <c r="Q130">
        <v>10.29</v>
      </c>
      <c r="R130" t="s">
        <v>31</v>
      </c>
      <c r="S130" t="s">
        <v>79</v>
      </c>
    </row>
    <row r="131" spans="1:19">
      <c r="A131" t="s">
        <v>345</v>
      </c>
      <c r="B131" t="s">
        <v>346</v>
      </c>
      <c r="C131" t="s">
        <v>22</v>
      </c>
      <c r="D131">
        <v>32</v>
      </c>
      <c r="E131" t="s">
        <v>108</v>
      </c>
      <c r="F131" t="s">
        <v>24</v>
      </c>
      <c r="G131" t="s">
        <v>25</v>
      </c>
      <c r="H131">
        <v>4</v>
      </c>
      <c r="I131" t="s">
        <v>70</v>
      </c>
      <c r="J131">
        <v>13</v>
      </c>
      <c r="K131" t="s">
        <v>148</v>
      </c>
      <c r="L131" t="s">
        <v>149</v>
      </c>
      <c r="M131" t="s">
        <v>150</v>
      </c>
      <c r="N131">
        <v>7</v>
      </c>
      <c r="O131">
        <v>112000</v>
      </c>
      <c r="P131" t="s">
        <v>348</v>
      </c>
      <c r="Q131">
        <v>3.11</v>
      </c>
      <c r="R131" t="s">
        <v>31</v>
      </c>
      <c r="S131" t="s">
        <v>79</v>
      </c>
    </row>
    <row r="132" spans="1:19">
      <c r="A132" t="s">
        <v>349</v>
      </c>
      <c r="B132" t="s">
        <v>350</v>
      </c>
      <c r="C132" t="s">
        <v>22</v>
      </c>
      <c r="D132">
        <v>27</v>
      </c>
      <c r="E132" t="s">
        <v>56</v>
      </c>
      <c r="F132" t="s">
        <v>62</v>
      </c>
      <c r="G132" t="s">
        <v>25</v>
      </c>
      <c r="H132">
        <v>3</v>
      </c>
      <c r="I132" t="s">
        <v>36</v>
      </c>
      <c r="J132">
        <v>47</v>
      </c>
      <c r="K132" t="s">
        <v>63</v>
      </c>
      <c r="L132" t="s">
        <v>64</v>
      </c>
      <c r="M132" t="s">
        <v>65</v>
      </c>
      <c r="N132">
        <v>10</v>
      </c>
      <c r="O132">
        <v>10000</v>
      </c>
      <c r="P132" t="s">
        <v>351</v>
      </c>
      <c r="Q132">
        <v>119.25</v>
      </c>
      <c r="R132" t="s">
        <v>41</v>
      </c>
    </row>
    <row r="133" spans="1:19">
      <c r="A133" t="s">
        <v>352</v>
      </c>
      <c r="B133" t="s">
        <v>353</v>
      </c>
      <c r="C133" t="s">
        <v>22</v>
      </c>
      <c r="D133">
        <v>52</v>
      </c>
      <c r="E133" t="s">
        <v>354</v>
      </c>
      <c r="F133" t="s">
        <v>84</v>
      </c>
      <c r="G133" t="s">
        <v>57</v>
      </c>
      <c r="H133">
        <v>3</v>
      </c>
      <c r="I133" t="s">
        <v>36</v>
      </c>
      <c r="J133">
        <v>45</v>
      </c>
      <c r="K133" t="s">
        <v>119</v>
      </c>
      <c r="L133" t="s">
        <v>120</v>
      </c>
      <c r="M133" t="s">
        <v>121</v>
      </c>
      <c r="N133">
        <v>7</v>
      </c>
      <c r="O133">
        <v>101500</v>
      </c>
      <c r="P133" t="s">
        <v>314</v>
      </c>
      <c r="Q133">
        <v>148.13</v>
      </c>
      <c r="R133" t="s">
        <v>41</v>
      </c>
    </row>
    <row r="134" spans="1:19">
      <c r="A134" t="s">
        <v>355</v>
      </c>
      <c r="B134" t="s">
        <v>356</v>
      </c>
      <c r="C134" t="s">
        <v>22</v>
      </c>
      <c r="D134">
        <v>49</v>
      </c>
      <c r="E134" t="s">
        <v>331</v>
      </c>
      <c r="F134" t="s">
        <v>44</v>
      </c>
      <c r="G134" t="s">
        <v>25</v>
      </c>
      <c r="H134">
        <v>4</v>
      </c>
      <c r="I134" t="s">
        <v>70</v>
      </c>
      <c r="J134">
        <v>45</v>
      </c>
      <c r="K134" t="s">
        <v>100</v>
      </c>
      <c r="L134" t="s">
        <v>38</v>
      </c>
      <c r="M134" t="s">
        <v>39</v>
      </c>
      <c r="N134">
        <v>20</v>
      </c>
      <c r="O134">
        <v>180000</v>
      </c>
      <c r="P134" t="s">
        <v>83</v>
      </c>
      <c r="Q134">
        <v>57.16</v>
      </c>
      <c r="R134" t="s">
        <v>41</v>
      </c>
    </row>
    <row r="135" spans="1:19">
      <c r="A135" t="s">
        <v>355</v>
      </c>
      <c r="B135" t="s">
        <v>356</v>
      </c>
      <c r="C135" t="s">
        <v>22</v>
      </c>
      <c r="D135">
        <v>49</v>
      </c>
      <c r="E135" t="s">
        <v>331</v>
      </c>
      <c r="F135" t="s">
        <v>24</v>
      </c>
      <c r="G135" t="s">
        <v>25</v>
      </c>
      <c r="H135">
        <v>4</v>
      </c>
      <c r="I135" t="s">
        <v>70</v>
      </c>
      <c r="J135">
        <v>45</v>
      </c>
      <c r="K135" t="s">
        <v>37</v>
      </c>
      <c r="L135" t="s">
        <v>38</v>
      </c>
      <c r="M135" t="s">
        <v>39</v>
      </c>
      <c r="N135">
        <v>1</v>
      </c>
      <c r="O135">
        <v>9000</v>
      </c>
      <c r="P135" t="s">
        <v>357</v>
      </c>
      <c r="Q135">
        <v>11.09</v>
      </c>
      <c r="R135" t="s">
        <v>41</v>
      </c>
    </row>
    <row r="136" spans="1:19">
      <c r="A136" t="s">
        <v>355</v>
      </c>
      <c r="B136" t="s">
        <v>356</v>
      </c>
      <c r="C136" t="s">
        <v>22</v>
      </c>
      <c r="D136">
        <v>49</v>
      </c>
      <c r="E136" t="s">
        <v>331</v>
      </c>
      <c r="F136" t="s">
        <v>62</v>
      </c>
      <c r="G136" t="s">
        <v>25</v>
      </c>
      <c r="H136">
        <v>4</v>
      </c>
      <c r="I136" t="s">
        <v>70</v>
      </c>
      <c r="J136">
        <v>45</v>
      </c>
      <c r="K136" t="s">
        <v>63</v>
      </c>
      <c r="L136" t="s">
        <v>64</v>
      </c>
      <c r="M136" t="s">
        <v>65</v>
      </c>
      <c r="N136">
        <v>9</v>
      </c>
      <c r="O136">
        <v>9000</v>
      </c>
      <c r="P136" t="s">
        <v>357</v>
      </c>
      <c r="Q136">
        <v>78.03</v>
      </c>
      <c r="R136" t="s">
        <v>41</v>
      </c>
    </row>
    <row r="137" spans="1:19">
      <c r="A137" t="s">
        <v>358</v>
      </c>
      <c r="B137" t="s">
        <v>359</v>
      </c>
      <c r="C137" t="s">
        <v>22</v>
      </c>
      <c r="D137">
        <v>45</v>
      </c>
      <c r="E137" t="s">
        <v>177</v>
      </c>
      <c r="F137" t="s">
        <v>24</v>
      </c>
      <c r="G137" t="s">
        <v>25</v>
      </c>
      <c r="H137">
        <v>3</v>
      </c>
      <c r="I137" t="s">
        <v>36</v>
      </c>
      <c r="J137">
        <v>44</v>
      </c>
      <c r="K137" t="s">
        <v>27</v>
      </c>
      <c r="L137" t="s">
        <v>28</v>
      </c>
      <c r="M137" t="s">
        <v>29</v>
      </c>
      <c r="N137">
        <v>12</v>
      </c>
      <c r="O137">
        <v>420000</v>
      </c>
      <c r="P137" t="s">
        <v>360</v>
      </c>
      <c r="Q137">
        <v>142.55000000000001</v>
      </c>
      <c r="R137" t="s">
        <v>31</v>
      </c>
      <c r="S137" t="s">
        <v>182</v>
      </c>
    </row>
    <row r="138" spans="1:19">
      <c r="A138" t="s">
        <v>358</v>
      </c>
      <c r="B138" t="s">
        <v>359</v>
      </c>
      <c r="C138" t="s">
        <v>22</v>
      </c>
      <c r="D138">
        <v>45</v>
      </c>
      <c r="E138" t="s">
        <v>177</v>
      </c>
      <c r="F138" t="s">
        <v>84</v>
      </c>
      <c r="G138" t="s">
        <v>25</v>
      </c>
      <c r="H138">
        <v>3</v>
      </c>
      <c r="I138" t="s">
        <v>36</v>
      </c>
      <c r="J138">
        <v>44</v>
      </c>
      <c r="K138" t="s">
        <v>45</v>
      </c>
      <c r="L138" t="s">
        <v>46</v>
      </c>
      <c r="M138" t="s">
        <v>47</v>
      </c>
      <c r="N138">
        <v>16</v>
      </c>
      <c r="O138">
        <v>480000</v>
      </c>
      <c r="P138" t="s">
        <v>178</v>
      </c>
      <c r="Q138">
        <v>170.5</v>
      </c>
      <c r="R138" t="s">
        <v>31</v>
      </c>
      <c r="S138" t="s">
        <v>182</v>
      </c>
    </row>
    <row r="139" spans="1:19">
      <c r="A139" t="s">
        <v>361</v>
      </c>
      <c r="B139" t="s">
        <v>362</v>
      </c>
      <c r="C139" t="s">
        <v>22</v>
      </c>
      <c r="D139">
        <v>33</v>
      </c>
      <c r="E139" t="s">
        <v>268</v>
      </c>
      <c r="F139" t="s">
        <v>84</v>
      </c>
      <c r="G139" t="s">
        <v>25</v>
      </c>
      <c r="H139">
        <v>4</v>
      </c>
      <c r="I139" t="s">
        <v>70</v>
      </c>
      <c r="J139">
        <v>15</v>
      </c>
      <c r="K139" t="s">
        <v>171</v>
      </c>
      <c r="L139" t="s">
        <v>172</v>
      </c>
      <c r="M139" t="s">
        <v>173</v>
      </c>
      <c r="N139">
        <v>7</v>
      </c>
      <c r="O139">
        <v>525000</v>
      </c>
      <c r="P139" t="s">
        <v>363</v>
      </c>
      <c r="Q139">
        <v>44.9</v>
      </c>
      <c r="R139" t="s">
        <v>41</v>
      </c>
    </row>
    <row r="140" spans="1:19">
      <c r="A140" t="s">
        <v>364</v>
      </c>
      <c r="B140" t="s">
        <v>365</v>
      </c>
      <c r="C140" t="s">
        <v>22</v>
      </c>
      <c r="D140">
        <v>56</v>
      </c>
      <c r="E140" t="s">
        <v>56</v>
      </c>
      <c r="F140" t="s">
        <v>24</v>
      </c>
      <c r="G140" t="s">
        <v>25</v>
      </c>
      <c r="H140">
        <v>4</v>
      </c>
      <c r="I140" t="s">
        <v>70</v>
      </c>
      <c r="J140">
        <v>34</v>
      </c>
      <c r="K140" t="s">
        <v>27</v>
      </c>
      <c r="L140" t="s">
        <v>28</v>
      </c>
      <c r="M140" t="s">
        <v>29</v>
      </c>
      <c r="N140">
        <v>2</v>
      </c>
      <c r="O140">
        <v>70000</v>
      </c>
      <c r="P140" t="s">
        <v>366</v>
      </c>
      <c r="Q140">
        <v>196.77</v>
      </c>
      <c r="R140" t="s">
        <v>41</v>
      </c>
    </row>
    <row r="141" spans="1:19">
      <c r="A141" t="s">
        <v>367</v>
      </c>
      <c r="B141" t="s">
        <v>368</v>
      </c>
      <c r="C141" t="s">
        <v>22</v>
      </c>
      <c r="D141">
        <v>74</v>
      </c>
      <c r="E141" t="s">
        <v>99</v>
      </c>
      <c r="F141" t="s">
        <v>24</v>
      </c>
      <c r="G141" t="s">
        <v>57</v>
      </c>
      <c r="H141">
        <v>5</v>
      </c>
      <c r="I141" t="s">
        <v>52</v>
      </c>
      <c r="J141">
        <v>35</v>
      </c>
      <c r="K141" t="s">
        <v>27</v>
      </c>
      <c r="L141" t="s">
        <v>28</v>
      </c>
      <c r="M141" t="s">
        <v>29</v>
      </c>
      <c r="N141">
        <v>15</v>
      </c>
      <c r="O141">
        <v>525000</v>
      </c>
      <c r="P141" t="s">
        <v>363</v>
      </c>
      <c r="Q141">
        <v>91.02</v>
      </c>
      <c r="R141" t="s">
        <v>41</v>
      </c>
    </row>
    <row r="142" spans="1:19">
      <c r="A142" t="s">
        <v>369</v>
      </c>
      <c r="B142" t="s">
        <v>370</v>
      </c>
      <c r="C142" t="s">
        <v>22</v>
      </c>
      <c r="D142">
        <v>58</v>
      </c>
      <c r="E142" t="s">
        <v>144</v>
      </c>
      <c r="F142" t="s">
        <v>84</v>
      </c>
      <c r="G142" t="s">
        <v>57</v>
      </c>
      <c r="H142">
        <v>5</v>
      </c>
      <c r="I142" t="s">
        <v>52</v>
      </c>
      <c r="J142">
        <v>60</v>
      </c>
      <c r="K142" t="s">
        <v>119</v>
      </c>
      <c r="L142" t="s">
        <v>120</v>
      </c>
      <c r="M142" t="s">
        <v>121</v>
      </c>
      <c r="N142">
        <v>11</v>
      </c>
      <c r="O142">
        <v>159500</v>
      </c>
      <c r="P142" t="s">
        <v>371</v>
      </c>
      <c r="Q142">
        <v>115.69</v>
      </c>
      <c r="R142" t="s">
        <v>31</v>
      </c>
      <c r="S142" t="s">
        <v>275</v>
      </c>
    </row>
    <row r="143" spans="1:19">
      <c r="A143" t="s">
        <v>369</v>
      </c>
      <c r="B143" t="s">
        <v>370</v>
      </c>
      <c r="C143" t="s">
        <v>22</v>
      </c>
      <c r="D143">
        <v>58</v>
      </c>
      <c r="E143" t="s">
        <v>144</v>
      </c>
      <c r="F143" t="s">
        <v>62</v>
      </c>
      <c r="G143" t="s">
        <v>57</v>
      </c>
      <c r="H143">
        <v>5</v>
      </c>
      <c r="I143" t="s">
        <v>52</v>
      </c>
      <c r="J143">
        <v>60</v>
      </c>
      <c r="K143" t="s">
        <v>188</v>
      </c>
      <c r="L143" t="s">
        <v>189</v>
      </c>
      <c r="M143" t="s">
        <v>190</v>
      </c>
      <c r="N143">
        <v>5</v>
      </c>
      <c r="O143">
        <v>17500</v>
      </c>
      <c r="P143" t="s">
        <v>372</v>
      </c>
      <c r="Q143">
        <v>13.71</v>
      </c>
      <c r="R143" t="s">
        <v>31</v>
      </c>
      <c r="S143" t="s">
        <v>275</v>
      </c>
    </row>
    <row r="144" spans="1:19">
      <c r="A144" t="s">
        <v>369</v>
      </c>
      <c r="B144" t="s">
        <v>370</v>
      </c>
      <c r="C144" t="s">
        <v>22</v>
      </c>
      <c r="D144">
        <v>58</v>
      </c>
      <c r="E144" t="s">
        <v>144</v>
      </c>
      <c r="F144" t="s">
        <v>44</v>
      </c>
      <c r="G144" t="s">
        <v>57</v>
      </c>
      <c r="H144">
        <v>5</v>
      </c>
      <c r="I144" t="s">
        <v>52</v>
      </c>
      <c r="J144">
        <v>60</v>
      </c>
      <c r="K144" t="s">
        <v>45</v>
      </c>
      <c r="L144" t="s">
        <v>46</v>
      </c>
      <c r="M144" t="s">
        <v>47</v>
      </c>
      <c r="N144">
        <v>11</v>
      </c>
      <c r="O144">
        <v>330000</v>
      </c>
      <c r="P144" t="s">
        <v>373</v>
      </c>
      <c r="Q144">
        <v>168.23</v>
      </c>
      <c r="R144" t="s">
        <v>31</v>
      </c>
      <c r="S144" t="s">
        <v>275</v>
      </c>
    </row>
    <row r="145" spans="1:18">
      <c r="A145" t="s">
        <v>374</v>
      </c>
      <c r="B145" t="s">
        <v>375</v>
      </c>
      <c r="C145" t="s">
        <v>22</v>
      </c>
      <c r="D145">
        <v>37</v>
      </c>
      <c r="E145" t="s">
        <v>376</v>
      </c>
      <c r="F145" t="s">
        <v>44</v>
      </c>
      <c r="G145" t="s">
        <v>25</v>
      </c>
      <c r="H145">
        <v>3</v>
      </c>
      <c r="I145" t="s">
        <v>36</v>
      </c>
      <c r="J145">
        <v>39</v>
      </c>
      <c r="K145" t="s">
        <v>119</v>
      </c>
      <c r="L145" t="s">
        <v>120</v>
      </c>
      <c r="M145" t="s">
        <v>121</v>
      </c>
      <c r="N145">
        <v>8</v>
      </c>
      <c r="O145">
        <v>116000</v>
      </c>
      <c r="P145" t="s">
        <v>377</v>
      </c>
      <c r="Q145">
        <v>17.82</v>
      </c>
      <c r="R145" t="s">
        <v>41</v>
      </c>
    </row>
    <row r="146" spans="1:18">
      <c r="A146" t="s">
        <v>374</v>
      </c>
      <c r="B146" t="s">
        <v>375</v>
      </c>
      <c r="C146" t="s">
        <v>22</v>
      </c>
      <c r="D146">
        <v>37</v>
      </c>
      <c r="E146" t="s">
        <v>376</v>
      </c>
      <c r="F146" t="s">
        <v>24</v>
      </c>
      <c r="G146" t="s">
        <v>25</v>
      </c>
      <c r="H146">
        <v>3</v>
      </c>
      <c r="I146" t="s">
        <v>36</v>
      </c>
      <c r="J146">
        <v>39</v>
      </c>
      <c r="K146" t="s">
        <v>37</v>
      </c>
      <c r="L146" t="s">
        <v>38</v>
      </c>
      <c r="M146" t="s">
        <v>39</v>
      </c>
      <c r="N146">
        <v>10</v>
      </c>
      <c r="O146">
        <v>90000</v>
      </c>
      <c r="P146" t="s">
        <v>160</v>
      </c>
      <c r="Q146">
        <v>90.66</v>
      </c>
      <c r="R146" t="s">
        <v>41</v>
      </c>
    </row>
    <row r="147" spans="1:18">
      <c r="A147" t="s">
        <v>378</v>
      </c>
      <c r="B147" t="s">
        <v>379</v>
      </c>
      <c r="C147" t="s">
        <v>22</v>
      </c>
      <c r="D147">
        <v>54</v>
      </c>
      <c r="E147" t="s">
        <v>108</v>
      </c>
      <c r="F147" t="s">
        <v>44</v>
      </c>
      <c r="G147" t="s">
        <v>25</v>
      </c>
      <c r="H147">
        <v>2</v>
      </c>
      <c r="I147" t="s">
        <v>26</v>
      </c>
      <c r="J147">
        <v>24</v>
      </c>
      <c r="K147" t="s">
        <v>165</v>
      </c>
      <c r="L147" t="s">
        <v>166</v>
      </c>
      <c r="M147" t="s">
        <v>167</v>
      </c>
      <c r="N147">
        <v>11</v>
      </c>
      <c r="O147">
        <v>264000</v>
      </c>
      <c r="P147" t="s">
        <v>380</v>
      </c>
      <c r="Q147">
        <v>31.24</v>
      </c>
      <c r="R147" t="s">
        <v>41</v>
      </c>
    </row>
    <row r="148" spans="1:18">
      <c r="A148" t="s">
        <v>378</v>
      </c>
      <c r="B148" t="s">
        <v>379</v>
      </c>
      <c r="C148" t="s">
        <v>22</v>
      </c>
      <c r="D148">
        <v>54</v>
      </c>
      <c r="E148" t="s">
        <v>108</v>
      </c>
      <c r="F148" t="s">
        <v>24</v>
      </c>
      <c r="G148" t="s">
        <v>25</v>
      </c>
      <c r="H148">
        <v>2</v>
      </c>
      <c r="I148" t="s">
        <v>26</v>
      </c>
      <c r="J148">
        <v>24</v>
      </c>
      <c r="K148" t="s">
        <v>27</v>
      </c>
      <c r="L148" t="s">
        <v>28</v>
      </c>
      <c r="M148" t="s">
        <v>29</v>
      </c>
      <c r="N148">
        <v>17</v>
      </c>
      <c r="O148">
        <v>595000</v>
      </c>
      <c r="P148" t="s">
        <v>381</v>
      </c>
      <c r="Q148">
        <v>146.62</v>
      </c>
      <c r="R148" t="s">
        <v>41</v>
      </c>
    </row>
    <row r="149" spans="1:18">
      <c r="A149" t="s">
        <v>382</v>
      </c>
      <c r="B149" t="s">
        <v>383</v>
      </c>
      <c r="C149" t="s">
        <v>22</v>
      </c>
      <c r="D149">
        <v>50</v>
      </c>
      <c r="E149" t="s">
        <v>135</v>
      </c>
      <c r="F149" t="s">
        <v>44</v>
      </c>
      <c r="G149" t="s">
        <v>25</v>
      </c>
      <c r="H149">
        <v>1</v>
      </c>
      <c r="I149" t="s">
        <v>164</v>
      </c>
      <c r="J149">
        <v>18</v>
      </c>
      <c r="K149" t="s">
        <v>165</v>
      </c>
      <c r="L149" t="s">
        <v>166</v>
      </c>
      <c r="M149" t="s">
        <v>167</v>
      </c>
      <c r="N149">
        <v>5</v>
      </c>
      <c r="O149">
        <v>120000</v>
      </c>
      <c r="P149" t="s">
        <v>200</v>
      </c>
      <c r="Q149">
        <v>64.040000000000006</v>
      </c>
      <c r="R149" t="s">
        <v>41</v>
      </c>
    </row>
    <row r="150" spans="1:18">
      <c r="A150" t="s">
        <v>382</v>
      </c>
      <c r="B150" t="s">
        <v>383</v>
      </c>
      <c r="C150" t="s">
        <v>22</v>
      </c>
      <c r="D150">
        <v>50</v>
      </c>
      <c r="E150" t="s">
        <v>135</v>
      </c>
      <c r="F150" t="s">
        <v>62</v>
      </c>
      <c r="G150" t="s">
        <v>25</v>
      </c>
      <c r="H150">
        <v>1</v>
      </c>
      <c r="I150" t="s">
        <v>164</v>
      </c>
      <c r="J150">
        <v>18</v>
      </c>
      <c r="K150" t="s">
        <v>156</v>
      </c>
      <c r="L150" t="s">
        <v>157</v>
      </c>
      <c r="M150" t="s">
        <v>158</v>
      </c>
      <c r="N150">
        <v>6</v>
      </c>
      <c r="O150">
        <v>3000</v>
      </c>
      <c r="P150" t="s">
        <v>293</v>
      </c>
      <c r="Q150">
        <v>115.03</v>
      </c>
      <c r="R150" t="s">
        <v>41</v>
      </c>
    </row>
    <row r="151" spans="1:18">
      <c r="A151" t="s">
        <v>382</v>
      </c>
      <c r="B151" t="s">
        <v>383</v>
      </c>
      <c r="C151" t="s">
        <v>22</v>
      </c>
      <c r="D151">
        <v>50</v>
      </c>
      <c r="E151" t="s">
        <v>135</v>
      </c>
      <c r="F151" t="s">
        <v>24</v>
      </c>
      <c r="G151" t="s">
        <v>25</v>
      </c>
      <c r="H151">
        <v>1</v>
      </c>
      <c r="I151" t="s">
        <v>164</v>
      </c>
      <c r="J151">
        <v>18</v>
      </c>
      <c r="K151" t="s">
        <v>148</v>
      </c>
      <c r="L151" t="s">
        <v>149</v>
      </c>
      <c r="M151" t="s">
        <v>150</v>
      </c>
      <c r="N151">
        <v>11</v>
      </c>
      <c r="O151">
        <v>176000</v>
      </c>
      <c r="P151" t="s">
        <v>384</v>
      </c>
      <c r="Q151">
        <v>62.62</v>
      </c>
      <c r="R151" t="s">
        <v>41</v>
      </c>
    </row>
    <row r="152" spans="1:18">
      <c r="A152" t="s">
        <v>385</v>
      </c>
      <c r="B152" t="s">
        <v>386</v>
      </c>
      <c r="C152" t="s">
        <v>22</v>
      </c>
      <c r="D152">
        <v>32</v>
      </c>
      <c r="E152" t="s">
        <v>185</v>
      </c>
      <c r="F152" t="s">
        <v>62</v>
      </c>
      <c r="G152" t="s">
        <v>25</v>
      </c>
      <c r="H152">
        <v>2</v>
      </c>
      <c r="I152" t="s">
        <v>26</v>
      </c>
      <c r="J152">
        <v>5</v>
      </c>
      <c r="K152" t="s">
        <v>63</v>
      </c>
      <c r="L152" t="s">
        <v>64</v>
      </c>
      <c r="M152" t="s">
        <v>65</v>
      </c>
      <c r="N152">
        <v>14</v>
      </c>
      <c r="O152">
        <v>14000</v>
      </c>
      <c r="P152" t="s">
        <v>387</v>
      </c>
      <c r="Q152">
        <v>27.88</v>
      </c>
      <c r="R152" t="s">
        <v>41</v>
      </c>
    </row>
    <row r="153" spans="1:18">
      <c r="A153" t="s">
        <v>385</v>
      </c>
      <c r="B153" t="s">
        <v>386</v>
      </c>
      <c r="C153" t="s">
        <v>22</v>
      </c>
      <c r="D153">
        <v>32</v>
      </c>
      <c r="E153" t="s">
        <v>185</v>
      </c>
      <c r="F153" t="s">
        <v>44</v>
      </c>
      <c r="G153" t="s">
        <v>25</v>
      </c>
      <c r="H153">
        <v>2</v>
      </c>
      <c r="I153" t="s">
        <v>26</v>
      </c>
      <c r="J153">
        <v>5</v>
      </c>
      <c r="K153" t="s">
        <v>119</v>
      </c>
      <c r="L153" t="s">
        <v>120</v>
      </c>
      <c r="M153" t="s">
        <v>121</v>
      </c>
      <c r="N153">
        <v>20</v>
      </c>
      <c r="O153">
        <v>290000</v>
      </c>
      <c r="P153" t="s">
        <v>388</v>
      </c>
      <c r="Q153">
        <v>178.77</v>
      </c>
      <c r="R153" t="s">
        <v>41</v>
      </c>
    </row>
    <row r="154" spans="1:18">
      <c r="A154" t="s">
        <v>389</v>
      </c>
      <c r="B154" t="s">
        <v>390</v>
      </c>
      <c r="C154" t="s">
        <v>22</v>
      </c>
      <c r="D154">
        <v>50</v>
      </c>
      <c r="E154" t="s">
        <v>274</v>
      </c>
      <c r="F154" t="s">
        <v>44</v>
      </c>
      <c r="G154" t="s">
        <v>57</v>
      </c>
      <c r="H154">
        <v>5</v>
      </c>
      <c r="I154" t="s">
        <v>52</v>
      </c>
      <c r="J154">
        <v>3</v>
      </c>
      <c r="K154" t="s">
        <v>119</v>
      </c>
      <c r="L154" t="s">
        <v>120</v>
      </c>
      <c r="M154" t="s">
        <v>121</v>
      </c>
      <c r="N154">
        <v>3</v>
      </c>
      <c r="O154">
        <v>43500</v>
      </c>
      <c r="P154" t="s">
        <v>391</v>
      </c>
      <c r="Q154">
        <v>192.37</v>
      </c>
      <c r="R154" t="s">
        <v>41</v>
      </c>
    </row>
    <row r="155" spans="1:18">
      <c r="A155" t="s">
        <v>389</v>
      </c>
      <c r="B155" t="s">
        <v>390</v>
      </c>
      <c r="C155" t="s">
        <v>22</v>
      </c>
      <c r="D155">
        <v>50</v>
      </c>
      <c r="E155" t="s">
        <v>274</v>
      </c>
      <c r="F155" t="s">
        <v>84</v>
      </c>
      <c r="G155" t="s">
        <v>57</v>
      </c>
      <c r="H155">
        <v>5</v>
      </c>
      <c r="I155" t="s">
        <v>52</v>
      </c>
      <c r="J155">
        <v>3</v>
      </c>
      <c r="K155" t="s">
        <v>45</v>
      </c>
      <c r="L155" t="s">
        <v>46</v>
      </c>
      <c r="M155" t="s">
        <v>47</v>
      </c>
      <c r="N155">
        <v>17</v>
      </c>
      <c r="O155">
        <v>510000</v>
      </c>
      <c r="P155" t="s">
        <v>48</v>
      </c>
      <c r="Q155">
        <v>146.16999999999999</v>
      </c>
      <c r="R155" t="s">
        <v>41</v>
      </c>
    </row>
    <row r="156" spans="1:18">
      <c r="A156" t="s">
        <v>392</v>
      </c>
      <c r="B156" t="s">
        <v>393</v>
      </c>
      <c r="C156" t="s">
        <v>22</v>
      </c>
      <c r="D156">
        <v>75</v>
      </c>
      <c r="E156" t="s">
        <v>225</v>
      </c>
      <c r="F156" t="s">
        <v>44</v>
      </c>
      <c r="G156" t="s">
        <v>25</v>
      </c>
      <c r="H156">
        <v>2</v>
      </c>
      <c r="I156" t="s">
        <v>26</v>
      </c>
      <c r="J156">
        <v>34</v>
      </c>
      <c r="K156" t="s">
        <v>165</v>
      </c>
      <c r="L156" t="s">
        <v>166</v>
      </c>
      <c r="M156" t="s">
        <v>167</v>
      </c>
      <c r="N156">
        <v>11</v>
      </c>
      <c r="O156">
        <v>264000</v>
      </c>
      <c r="P156" t="s">
        <v>380</v>
      </c>
      <c r="Q156">
        <v>11.03</v>
      </c>
      <c r="R156" t="s">
        <v>41</v>
      </c>
    </row>
    <row r="157" spans="1:18">
      <c r="A157" t="s">
        <v>392</v>
      </c>
      <c r="B157" t="s">
        <v>393</v>
      </c>
      <c r="C157" t="s">
        <v>22</v>
      </c>
      <c r="D157">
        <v>75</v>
      </c>
      <c r="E157" t="s">
        <v>225</v>
      </c>
      <c r="F157" t="s">
        <v>84</v>
      </c>
      <c r="G157" t="s">
        <v>25</v>
      </c>
      <c r="H157">
        <v>2</v>
      </c>
      <c r="I157" t="s">
        <v>26</v>
      </c>
      <c r="J157">
        <v>34</v>
      </c>
      <c r="K157" t="s">
        <v>100</v>
      </c>
      <c r="L157" t="s">
        <v>38</v>
      </c>
      <c r="M157" t="s">
        <v>39</v>
      </c>
      <c r="N157">
        <v>17</v>
      </c>
      <c r="O157">
        <v>153000</v>
      </c>
      <c r="P157" t="s">
        <v>305</v>
      </c>
      <c r="Q157">
        <v>94.04</v>
      </c>
      <c r="R157" t="s">
        <v>41</v>
      </c>
    </row>
    <row r="158" spans="1:18">
      <c r="A158" t="s">
        <v>392</v>
      </c>
      <c r="B158" t="s">
        <v>393</v>
      </c>
      <c r="C158" t="s">
        <v>22</v>
      </c>
      <c r="D158">
        <v>75</v>
      </c>
      <c r="E158" t="s">
        <v>225</v>
      </c>
      <c r="F158" t="s">
        <v>24</v>
      </c>
      <c r="G158" t="s">
        <v>25</v>
      </c>
      <c r="H158">
        <v>2</v>
      </c>
      <c r="I158" t="s">
        <v>26</v>
      </c>
      <c r="J158">
        <v>34</v>
      </c>
      <c r="K158" t="s">
        <v>27</v>
      </c>
      <c r="L158" t="s">
        <v>28</v>
      </c>
      <c r="M158" t="s">
        <v>29</v>
      </c>
      <c r="N158">
        <v>11</v>
      </c>
      <c r="O158">
        <v>385000</v>
      </c>
      <c r="P158" t="s">
        <v>394</v>
      </c>
      <c r="Q158">
        <v>115.01</v>
      </c>
      <c r="R158" t="s">
        <v>41</v>
      </c>
    </row>
    <row r="159" spans="1:18">
      <c r="A159" t="s">
        <v>395</v>
      </c>
      <c r="B159" t="s">
        <v>396</v>
      </c>
      <c r="C159" t="s">
        <v>22</v>
      </c>
      <c r="D159">
        <v>61</v>
      </c>
      <c r="E159" t="s">
        <v>302</v>
      </c>
      <c r="F159" t="s">
        <v>84</v>
      </c>
      <c r="G159" t="s">
        <v>57</v>
      </c>
      <c r="H159">
        <v>5</v>
      </c>
      <c r="I159" t="s">
        <v>52</v>
      </c>
      <c r="J159">
        <v>11</v>
      </c>
      <c r="K159" t="s">
        <v>45</v>
      </c>
      <c r="L159" t="s">
        <v>46</v>
      </c>
      <c r="M159" t="s">
        <v>47</v>
      </c>
      <c r="N159">
        <v>10</v>
      </c>
      <c r="O159">
        <v>300000</v>
      </c>
      <c r="P159" t="s">
        <v>53</v>
      </c>
      <c r="Q159">
        <v>114.79</v>
      </c>
      <c r="R159" t="s">
        <v>41</v>
      </c>
    </row>
    <row r="160" spans="1:18">
      <c r="A160" t="s">
        <v>395</v>
      </c>
      <c r="B160" t="s">
        <v>396</v>
      </c>
      <c r="C160" t="s">
        <v>22</v>
      </c>
      <c r="D160">
        <v>61</v>
      </c>
      <c r="E160" t="s">
        <v>302</v>
      </c>
      <c r="F160" t="s">
        <v>44</v>
      </c>
      <c r="G160" t="s">
        <v>57</v>
      </c>
      <c r="H160">
        <v>5</v>
      </c>
      <c r="I160" t="s">
        <v>52</v>
      </c>
      <c r="J160">
        <v>11</v>
      </c>
      <c r="K160" t="s">
        <v>165</v>
      </c>
      <c r="L160" t="s">
        <v>166</v>
      </c>
      <c r="M160" t="s">
        <v>167</v>
      </c>
      <c r="N160">
        <v>16</v>
      </c>
      <c r="O160">
        <v>384000</v>
      </c>
      <c r="P160" t="s">
        <v>397</v>
      </c>
      <c r="Q160">
        <v>5.95</v>
      </c>
      <c r="R160" t="s">
        <v>41</v>
      </c>
    </row>
    <row r="161" spans="1:19">
      <c r="A161" t="s">
        <v>395</v>
      </c>
      <c r="B161" t="s">
        <v>396</v>
      </c>
      <c r="C161" t="s">
        <v>22</v>
      </c>
      <c r="D161">
        <v>61</v>
      </c>
      <c r="E161" t="s">
        <v>302</v>
      </c>
      <c r="F161" t="s">
        <v>24</v>
      </c>
      <c r="G161" t="s">
        <v>57</v>
      </c>
      <c r="H161">
        <v>5</v>
      </c>
      <c r="I161" t="s">
        <v>52</v>
      </c>
      <c r="J161">
        <v>11</v>
      </c>
      <c r="K161" t="s">
        <v>148</v>
      </c>
      <c r="L161" t="s">
        <v>149</v>
      </c>
      <c r="M161" t="s">
        <v>150</v>
      </c>
      <c r="N161">
        <v>3</v>
      </c>
      <c r="O161">
        <v>48000</v>
      </c>
      <c r="P161" t="s">
        <v>226</v>
      </c>
      <c r="Q161">
        <v>25.8</v>
      </c>
      <c r="R161" t="s">
        <v>41</v>
      </c>
    </row>
    <row r="162" spans="1:19">
      <c r="A162" t="s">
        <v>398</v>
      </c>
      <c r="B162" t="s">
        <v>399</v>
      </c>
      <c r="C162" t="s">
        <v>22</v>
      </c>
      <c r="D162">
        <v>73</v>
      </c>
      <c r="E162" t="s">
        <v>376</v>
      </c>
      <c r="F162" t="s">
        <v>84</v>
      </c>
      <c r="G162" t="s">
        <v>57</v>
      </c>
      <c r="H162">
        <v>1</v>
      </c>
      <c r="I162" t="s">
        <v>164</v>
      </c>
      <c r="J162">
        <v>34</v>
      </c>
      <c r="K162" t="s">
        <v>85</v>
      </c>
      <c r="L162" t="s">
        <v>86</v>
      </c>
      <c r="M162" t="s">
        <v>87</v>
      </c>
      <c r="N162">
        <v>4</v>
      </c>
      <c r="O162">
        <v>100000</v>
      </c>
      <c r="P162" t="s">
        <v>215</v>
      </c>
      <c r="Q162">
        <v>54.43</v>
      </c>
      <c r="R162" t="s">
        <v>41</v>
      </c>
    </row>
    <row r="163" spans="1:19">
      <c r="A163" t="s">
        <v>398</v>
      </c>
      <c r="B163" t="s">
        <v>399</v>
      </c>
      <c r="C163" t="s">
        <v>22</v>
      </c>
      <c r="D163">
        <v>73</v>
      </c>
      <c r="E163" t="s">
        <v>376</v>
      </c>
      <c r="F163" t="s">
        <v>24</v>
      </c>
      <c r="G163" t="s">
        <v>57</v>
      </c>
      <c r="H163">
        <v>1</v>
      </c>
      <c r="I163" t="s">
        <v>164</v>
      </c>
      <c r="J163">
        <v>34</v>
      </c>
      <c r="K163" t="s">
        <v>37</v>
      </c>
      <c r="L163" t="s">
        <v>38</v>
      </c>
      <c r="M163" t="s">
        <v>39</v>
      </c>
      <c r="N163">
        <v>13</v>
      </c>
      <c r="O163">
        <v>117000</v>
      </c>
      <c r="P163" t="s">
        <v>102</v>
      </c>
      <c r="Q163">
        <v>131.04</v>
      </c>
      <c r="R163" t="s">
        <v>41</v>
      </c>
    </row>
    <row r="164" spans="1:19">
      <c r="A164" t="s">
        <v>398</v>
      </c>
      <c r="B164" t="s">
        <v>399</v>
      </c>
      <c r="C164" t="s">
        <v>22</v>
      </c>
      <c r="D164">
        <v>73</v>
      </c>
      <c r="E164" t="s">
        <v>376</v>
      </c>
      <c r="F164" t="s">
        <v>62</v>
      </c>
      <c r="G164" t="s">
        <v>57</v>
      </c>
      <c r="H164">
        <v>1</v>
      </c>
      <c r="I164" t="s">
        <v>164</v>
      </c>
      <c r="J164">
        <v>34</v>
      </c>
      <c r="K164" t="s">
        <v>115</v>
      </c>
      <c r="L164" t="s">
        <v>116</v>
      </c>
      <c r="M164" t="s">
        <v>117</v>
      </c>
      <c r="N164">
        <v>8</v>
      </c>
      <c r="O164">
        <v>44000</v>
      </c>
      <c r="P164" t="s">
        <v>400</v>
      </c>
      <c r="Q164">
        <v>154.74</v>
      </c>
      <c r="R164" t="s">
        <v>41</v>
      </c>
    </row>
    <row r="165" spans="1:19">
      <c r="A165" t="s">
        <v>401</v>
      </c>
      <c r="B165" t="s">
        <v>402</v>
      </c>
      <c r="C165" t="s">
        <v>22</v>
      </c>
      <c r="D165">
        <v>59</v>
      </c>
      <c r="E165" t="s">
        <v>108</v>
      </c>
      <c r="F165" t="s">
        <v>62</v>
      </c>
      <c r="G165" t="s">
        <v>57</v>
      </c>
      <c r="H165">
        <v>1</v>
      </c>
      <c r="I165" t="s">
        <v>164</v>
      </c>
      <c r="J165">
        <v>36</v>
      </c>
      <c r="K165" t="s">
        <v>63</v>
      </c>
      <c r="L165" t="s">
        <v>64</v>
      </c>
      <c r="M165" t="s">
        <v>65</v>
      </c>
      <c r="N165">
        <v>15</v>
      </c>
      <c r="O165">
        <v>15000</v>
      </c>
      <c r="P165" t="s">
        <v>306</v>
      </c>
      <c r="Q165">
        <v>105.29</v>
      </c>
      <c r="R165" t="s">
        <v>41</v>
      </c>
    </row>
    <row r="166" spans="1:19">
      <c r="A166" t="s">
        <v>403</v>
      </c>
      <c r="B166" t="s">
        <v>404</v>
      </c>
      <c r="C166" t="s">
        <v>22</v>
      </c>
      <c r="D166">
        <v>44</v>
      </c>
      <c r="E166" t="s">
        <v>302</v>
      </c>
      <c r="F166" t="s">
        <v>24</v>
      </c>
      <c r="G166" t="s">
        <v>57</v>
      </c>
      <c r="H166">
        <v>1</v>
      </c>
      <c r="I166" t="s">
        <v>164</v>
      </c>
      <c r="J166">
        <v>13</v>
      </c>
      <c r="K166" t="s">
        <v>148</v>
      </c>
      <c r="L166" t="s">
        <v>149</v>
      </c>
      <c r="M166" t="s">
        <v>150</v>
      </c>
      <c r="N166">
        <v>4</v>
      </c>
      <c r="O166">
        <v>64000</v>
      </c>
      <c r="P166" t="s">
        <v>251</v>
      </c>
      <c r="Q166">
        <v>141.76</v>
      </c>
      <c r="R166" t="s">
        <v>41</v>
      </c>
    </row>
    <row r="167" spans="1:19">
      <c r="A167" t="s">
        <v>405</v>
      </c>
      <c r="B167" t="s">
        <v>406</v>
      </c>
      <c r="C167" t="s">
        <v>22</v>
      </c>
      <c r="D167">
        <v>32</v>
      </c>
      <c r="E167" t="s">
        <v>376</v>
      </c>
      <c r="F167" t="s">
        <v>44</v>
      </c>
      <c r="G167" t="s">
        <v>25</v>
      </c>
      <c r="H167">
        <v>2</v>
      </c>
      <c r="I167" t="s">
        <v>26</v>
      </c>
      <c r="J167">
        <v>58</v>
      </c>
      <c r="K167" t="s">
        <v>45</v>
      </c>
      <c r="L167" t="s">
        <v>46</v>
      </c>
      <c r="M167" t="s">
        <v>47</v>
      </c>
      <c r="N167">
        <v>11</v>
      </c>
      <c r="O167">
        <v>330000</v>
      </c>
      <c r="P167" t="s">
        <v>373</v>
      </c>
      <c r="Q167">
        <v>153.99</v>
      </c>
      <c r="R167" t="s">
        <v>31</v>
      </c>
      <c r="S167" t="s">
        <v>101</v>
      </c>
    </row>
    <row r="168" spans="1:19">
      <c r="A168" t="s">
        <v>405</v>
      </c>
      <c r="B168" t="s">
        <v>406</v>
      </c>
      <c r="C168" t="s">
        <v>22</v>
      </c>
      <c r="D168">
        <v>32</v>
      </c>
      <c r="E168" t="s">
        <v>376</v>
      </c>
      <c r="F168" t="s">
        <v>84</v>
      </c>
      <c r="G168" t="s">
        <v>25</v>
      </c>
      <c r="H168">
        <v>2</v>
      </c>
      <c r="I168" t="s">
        <v>26</v>
      </c>
      <c r="J168">
        <v>58</v>
      </c>
      <c r="K168" t="s">
        <v>165</v>
      </c>
      <c r="L168" t="s">
        <v>166</v>
      </c>
      <c r="M168" t="s">
        <v>167</v>
      </c>
      <c r="N168">
        <v>3</v>
      </c>
      <c r="O168">
        <v>72000</v>
      </c>
      <c r="P168" t="s">
        <v>132</v>
      </c>
      <c r="Q168">
        <v>32.81</v>
      </c>
      <c r="R168" t="s">
        <v>31</v>
      </c>
      <c r="S168" t="s">
        <v>101</v>
      </c>
    </row>
    <row r="169" spans="1:19">
      <c r="A169" t="s">
        <v>405</v>
      </c>
      <c r="B169" t="s">
        <v>406</v>
      </c>
      <c r="C169" t="s">
        <v>22</v>
      </c>
      <c r="D169">
        <v>32</v>
      </c>
      <c r="E169" t="s">
        <v>376</v>
      </c>
      <c r="F169" t="s">
        <v>24</v>
      </c>
      <c r="G169" t="s">
        <v>25</v>
      </c>
      <c r="H169">
        <v>2</v>
      </c>
      <c r="I169" t="s">
        <v>26</v>
      </c>
      <c r="J169">
        <v>58</v>
      </c>
      <c r="K169" t="s">
        <v>37</v>
      </c>
      <c r="L169" t="s">
        <v>38</v>
      </c>
      <c r="M169" t="s">
        <v>39</v>
      </c>
      <c r="N169">
        <v>13</v>
      </c>
      <c r="O169">
        <v>117000</v>
      </c>
      <c r="P169" t="s">
        <v>102</v>
      </c>
      <c r="Q169">
        <v>155.53</v>
      </c>
      <c r="R169" t="s">
        <v>31</v>
      </c>
      <c r="S169" t="s">
        <v>101</v>
      </c>
    </row>
    <row r="170" spans="1:19">
      <c r="A170" t="s">
        <v>407</v>
      </c>
      <c r="B170" t="s">
        <v>408</v>
      </c>
      <c r="C170" t="s">
        <v>22</v>
      </c>
      <c r="D170">
        <v>29</v>
      </c>
      <c r="E170" t="s">
        <v>140</v>
      </c>
      <c r="F170" t="s">
        <v>62</v>
      </c>
      <c r="G170" t="s">
        <v>57</v>
      </c>
      <c r="H170">
        <v>1</v>
      </c>
      <c r="I170" t="s">
        <v>164</v>
      </c>
      <c r="J170">
        <v>7</v>
      </c>
      <c r="K170" t="s">
        <v>115</v>
      </c>
      <c r="L170" t="s">
        <v>116</v>
      </c>
      <c r="M170" t="s">
        <v>117</v>
      </c>
      <c r="N170">
        <v>1</v>
      </c>
      <c r="O170">
        <v>5500</v>
      </c>
      <c r="P170" t="s">
        <v>118</v>
      </c>
      <c r="Q170">
        <v>30.2</v>
      </c>
      <c r="R170" t="s">
        <v>31</v>
      </c>
      <c r="S170" t="s">
        <v>275</v>
      </c>
    </row>
    <row r="171" spans="1:19">
      <c r="A171" t="s">
        <v>407</v>
      </c>
      <c r="B171" t="s">
        <v>408</v>
      </c>
      <c r="C171" t="s">
        <v>22</v>
      </c>
      <c r="D171">
        <v>29</v>
      </c>
      <c r="E171" t="s">
        <v>140</v>
      </c>
      <c r="F171" t="s">
        <v>44</v>
      </c>
      <c r="G171" t="s">
        <v>57</v>
      </c>
      <c r="H171">
        <v>1</v>
      </c>
      <c r="I171" t="s">
        <v>164</v>
      </c>
      <c r="J171">
        <v>7</v>
      </c>
      <c r="K171" t="s">
        <v>100</v>
      </c>
      <c r="L171" t="s">
        <v>38</v>
      </c>
      <c r="M171" t="s">
        <v>39</v>
      </c>
      <c r="N171">
        <v>9</v>
      </c>
      <c r="O171">
        <v>81000</v>
      </c>
      <c r="P171" t="s">
        <v>265</v>
      </c>
      <c r="Q171">
        <v>133.09</v>
      </c>
      <c r="R171" t="s">
        <v>31</v>
      </c>
      <c r="S171" t="s">
        <v>275</v>
      </c>
    </row>
    <row r="172" spans="1:19">
      <c r="A172" t="s">
        <v>409</v>
      </c>
      <c r="B172" t="s">
        <v>410</v>
      </c>
      <c r="C172" t="s">
        <v>22</v>
      </c>
      <c r="D172">
        <v>79</v>
      </c>
      <c r="E172" t="s">
        <v>411</v>
      </c>
      <c r="F172" t="s">
        <v>44</v>
      </c>
      <c r="G172" t="s">
        <v>57</v>
      </c>
      <c r="H172">
        <v>3</v>
      </c>
      <c r="I172" t="s">
        <v>36</v>
      </c>
      <c r="J172">
        <v>2</v>
      </c>
      <c r="K172" t="s">
        <v>80</v>
      </c>
      <c r="L172" t="s">
        <v>81</v>
      </c>
      <c r="M172" t="s">
        <v>82</v>
      </c>
      <c r="N172">
        <v>17</v>
      </c>
      <c r="O172">
        <v>340000</v>
      </c>
      <c r="P172" t="s">
        <v>412</v>
      </c>
      <c r="Q172">
        <v>161.52000000000001</v>
      </c>
      <c r="R172" t="s">
        <v>31</v>
      </c>
      <c r="S172" t="s">
        <v>182</v>
      </c>
    </row>
    <row r="173" spans="1:19">
      <c r="A173" t="s">
        <v>409</v>
      </c>
      <c r="B173" t="s">
        <v>410</v>
      </c>
      <c r="C173" t="s">
        <v>22</v>
      </c>
      <c r="D173">
        <v>79</v>
      </c>
      <c r="E173" t="s">
        <v>411</v>
      </c>
      <c r="F173" t="s">
        <v>24</v>
      </c>
      <c r="G173" t="s">
        <v>57</v>
      </c>
      <c r="H173">
        <v>3</v>
      </c>
      <c r="I173" t="s">
        <v>36</v>
      </c>
      <c r="J173">
        <v>2</v>
      </c>
      <c r="K173" t="s">
        <v>27</v>
      </c>
      <c r="L173" t="s">
        <v>28</v>
      </c>
      <c r="M173" t="s">
        <v>29</v>
      </c>
      <c r="N173">
        <v>18</v>
      </c>
      <c r="O173">
        <v>630000</v>
      </c>
      <c r="P173" t="s">
        <v>413</v>
      </c>
      <c r="Q173">
        <v>188.05</v>
      </c>
      <c r="R173" t="s">
        <v>31</v>
      </c>
      <c r="S173" t="s">
        <v>182</v>
      </c>
    </row>
    <row r="174" spans="1:19">
      <c r="A174" t="s">
        <v>409</v>
      </c>
      <c r="B174" t="s">
        <v>410</v>
      </c>
      <c r="C174" t="s">
        <v>22</v>
      </c>
      <c r="D174">
        <v>79</v>
      </c>
      <c r="E174" t="s">
        <v>411</v>
      </c>
      <c r="F174" t="s">
        <v>62</v>
      </c>
      <c r="G174" t="s">
        <v>57</v>
      </c>
      <c r="H174">
        <v>3</v>
      </c>
      <c r="I174" t="s">
        <v>36</v>
      </c>
      <c r="J174">
        <v>2</v>
      </c>
      <c r="K174" t="s">
        <v>208</v>
      </c>
      <c r="L174" t="s">
        <v>209</v>
      </c>
      <c r="M174" t="s">
        <v>210</v>
      </c>
      <c r="N174">
        <v>8</v>
      </c>
      <c r="O174">
        <v>4800</v>
      </c>
      <c r="P174" t="s">
        <v>414</v>
      </c>
      <c r="Q174">
        <v>148.34</v>
      </c>
      <c r="R174" t="s">
        <v>31</v>
      </c>
      <c r="S174" t="s">
        <v>182</v>
      </c>
    </row>
    <row r="175" spans="1:19">
      <c r="A175" t="s">
        <v>415</v>
      </c>
      <c r="B175" t="s">
        <v>416</v>
      </c>
      <c r="C175" t="s">
        <v>22</v>
      </c>
      <c r="D175">
        <v>20</v>
      </c>
      <c r="E175" t="s">
        <v>135</v>
      </c>
      <c r="F175" t="s">
        <v>44</v>
      </c>
      <c r="G175" t="s">
        <v>57</v>
      </c>
      <c r="H175">
        <v>4</v>
      </c>
      <c r="I175" t="s">
        <v>70</v>
      </c>
      <c r="J175">
        <v>42</v>
      </c>
      <c r="K175" t="s">
        <v>100</v>
      </c>
      <c r="L175" t="s">
        <v>38</v>
      </c>
      <c r="M175" t="s">
        <v>39</v>
      </c>
      <c r="N175">
        <v>2</v>
      </c>
      <c r="O175">
        <v>18000</v>
      </c>
      <c r="P175" t="s">
        <v>66</v>
      </c>
      <c r="Q175">
        <v>34.86</v>
      </c>
      <c r="R175" t="s">
        <v>41</v>
      </c>
    </row>
    <row r="176" spans="1:19">
      <c r="A176" t="s">
        <v>415</v>
      </c>
      <c r="B176" t="s">
        <v>416</v>
      </c>
      <c r="C176" t="s">
        <v>22</v>
      </c>
      <c r="D176">
        <v>20</v>
      </c>
      <c r="E176" t="s">
        <v>135</v>
      </c>
      <c r="F176" t="s">
        <v>62</v>
      </c>
      <c r="G176" t="s">
        <v>57</v>
      </c>
      <c r="H176">
        <v>4</v>
      </c>
      <c r="I176" t="s">
        <v>70</v>
      </c>
      <c r="J176">
        <v>42</v>
      </c>
      <c r="K176" t="s">
        <v>156</v>
      </c>
      <c r="L176" t="s">
        <v>157</v>
      </c>
      <c r="M176" t="s">
        <v>158</v>
      </c>
      <c r="N176">
        <v>4</v>
      </c>
      <c r="O176">
        <v>2000</v>
      </c>
      <c r="P176" t="s">
        <v>417</v>
      </c>
      <c r="Q176">
        <v>164.24</v>
      </c>
      <c r="R176" t="s">
        <v>41</v>
      </c>
    </row>
    <row r="177" spans="1:19">
      <c r="A177" t="s">
        <v>415</v>
      </c>
      <c r="B177" t="s">
        <v>416</v>
      </c>
      <c r="C177" t="s">
        <v>22</v>
      </c>
      <c r="D177">
        <v>20</v>
      </c>
      <c r="E177" t="s">
        <v>135</v>
      </c>
      <c r="F177" t="s">
        <v>84</v>
      </c>
      <c r="G177" t="s">
        <v>57</v>
      </c>
      <c r="H177">
        <v>4</v>
      </c>
      <c r="I177" t="s">
        <v>70</v>
      </c>
      <c r="J177">
        <v>42</v>
      </c>
      <c r="K177" t="s">
        <v>145</v>
      </c>
      <c r="L177" t="s">
        <v>146</v>
      </c>
      <c r="M177" t="s">
        <v>147</v>
      </c>
      <c r="N177">
        <v>19</v>
      </c>
      <c r="O177">
        <v>2850000</v>
      </c>
      <c r="P177" t="s">
        <v>418</v>
      </c>
      <c r="Q177">
        <v>122.44</v>
      </c>
      <c r="R177" t="s">
        <v>41</v>
      </c>
    </row>
    <row r="178" spans="1:19">
      <c r="A178" t="s">
        <v>419</v>
      </c>
      <c r="B178" t="s">
        <v>420</v>
      </c>
      <c r="C178" t="s">
        <v>22</v>
      </c>
      <c r="D178">
        <v>69</v>
      </c>
      <c r="E178" t="s">
        <v>354</v>
      </c>
      <c r="F178" t="s">
        <v>84</v>
      </c>
      <c r="G178" t="s">
        <v>25</v>
      </c>
      <c r="H178">
        <v>5</v>
      </c>
      <c r="I178" t="s">
        <v>52</v>
      </c>
      <c r="J178">
        <v>13</v>
      </c>
      <c r="K178" t="s">
        <v>145</v>
      </c>
      <c r="L178" t="s">
        <v>146</v>
      </c>
      <c r="M178" t="s">
        <v>147</v>
      </c>
      <c r="N178">
        <v>7</v>
      </c>
      <c r="O178">
        <v>1050000</v>
      </c>
      <c r="P178" t="s">
        <v>221</v>
      </c>
      <c r="Q178">
        <v>154.18</v>
      </c>
      <c r="R178" t="s">
        <v>41</v>
      </c>
    </row>
    <row r="179" spans="1:19">
      <c r="A179" t="s">
        <v>419</v>
      </c>
      <c r="B179" t="s">
        <v>420</v>
      </c>
      <c r="C179" t="s">
        <v>22</v>
      </c>
      <c r="D179">
        <v>69</v>
      </c>
      <c r="E179" t="s">
        <v>354</v>
      </c>
      <c r="F179" t="s">
        <v>62</v>
      </c>
      <c r="G179" t="s">
        <v>25</v>
      </c>
      <c r="H179">
        <v>5</v>
      </c>
      <c r="I179" t="s">
        <v>52</v>
      </c>
      <c r="J179">
        <v>13</v>
      </c>
      <c r="K179" t="s">
        <v>156</v>
      </c>
      <c r="L179" t="s">
        <v>157</v>
      </c>
      <c r="M179" t="s">
        <v>158</v>
      </c>
      <c r="N179">
        <v>4</v>
      </c>
      <c r="O179">
        <v>2000</v>
      </c>
      <c r="P179" t="s">
        <v>417</v>
      </c>
      <c r="Q179">
        <v>11.09</v>
      </c>
      <c r="R179" t="s">
        <v>41</v>
      </c>
    </row>
    <row r="180" spans="1:19">
      <c r="A180" t="s">
        <v>419</v>
      </c>
      <c r="B180" t="s">
        <v>420</v>
      </c>
      <c r="C180" t="s">
        <v>22</v>
      </c>
      <c r="D180">
        <v>69</v>
      </c>
      <c r="E180" t="s">
        <v>354</v>
      </c>
      <c r="F180" t="s">
        <v>44</v>
      </c>
      <c r="G180" t="s">
        <v>25</v>
      </c>
      <c r="H180">
        <v>5</v>
      </c>
      <c r="I180" t="s">
        <v>52</v>
      </c>
      <c r="J180">
        <v>13</v>
      </c>
      <c r="K180" t="s">
        <v>80</v>
      </c>
      <c r="L180" t="s">
        <v>81</v>
      </c>
      <c r="M180" t="s">
        <v>82</v>
      </c>
      <c r="N180">
        <v>16</v>
      </c>
      <c r="O180">
        <v>320000</v>
      </c>
      <c r="P180" t="s">
        <v>278</v>
      </c>
      <c r="Q180">
        <v>137.21</v>
      </c>
      <c r="R180" t="s">
        <v>41</v>
      </c>
    </row>
    <row r="181" spans="1:19">
      <c r="A181" t="s">
        <v>421</v>
      </c>
      <c r="B181" t="s">
        <v>422</v>
      </c>
      <c r="C181" t="s">
        <v>22</v>
      </c>
      <c r="D181">
        <v>50</v>
      </c>
      <c r="E181" t="s">
        <v>340</v>
      </c>
      <c r="F181" t="s">
        <v>62</v>
      </c>
      <c r="G181" t="s">
        <v>57</v>
      </c>
      <c r="H181">
        <v>5</v>
      </c>
      <c r="I181" t="s">
        <v>52</v>
      </c>
      <c r="J181">
        <v>9</v>
      </c>
      <c r="K181" t="s">
        <v>115</v>
      </c>
      <c r="L181" t="s">
        <v>116</v>
      </c>
      <c r="M181" t="s">
        <v>117</v>
      </c>
      <c r="N181">
        <v>11</v>
      </c>
      <c r="O181">
        <v>60500</v>
      </c>
      <c r="P181" t="s">
        <v>423</v>
      </c>
      <c r="Q181">
        <v>83.94</v>
      </c>
      <c r="R181" t="s">
        <v>31</v>
      </c>
      <c r="S181" t="s">
        <v>244</v>
      </c>
    </row>
    <row r="182" spans="1:19">
      <c r="A182" t="s">
        <v>424</v>
      </c>
      <c r="B182" t="s">
        <v>425</v>
      </c>
      <c r="C182" t="s">
        <v>22</v>
      </c>
      <c r="D182">
        <v>34</v>
      </c>
      <c r="E182" t="s">
        <v>144</v>
      </c>
      <c r="F182" t="s">
        <v>84</v>
      </c>
      <c r="G182" t="s">
        <v>57</v>
      </c>
      <c r="H182">
        <v>5</v>
      </c>
      <c r="I182" t="s">
        <v>52</v>
      </c>
      <c r="J182">
        <v>10</v>
      </c>
      <c r="K182" t="s">
        <v>165</v>
      </c>
      <c r="L182" t="s">
        <v>166</v>
      </c>
      <c r="M182" t="s">
        <v>167</v>
      </c>
      <c r="N182">
        <v>19</v>
      </c>
      <c r="O182">
        <v>456000</v>
      </c>
      <c r="P182" t="s">
        <v>426</v>
      </c>
      <c r="Q182">
        <v>193.94</v>
      </c>
      <c r="R182" t="s">
        <v>41</v>
      </c>
    </row>
    <row r="183" spans="1:19">
      <c r="A183" t="s">
        <v>424</v>
      </c>
      <c r="B183" t="s">
        <v>425</v>
      </c>
      <c r="C183" t="s">
        <v>22</v>
      </c>
      <c r="D183">
        <v>34</v>
      </c>
      <c r="E183" t="s">
        <v>144</v>
      </c>
      <c r="F183" t="s">
        <v>24</v>
      </c>
      <c r="G183" t="s">
        <v>57</v>
      </c>
      <c r="H183">
        <v>5</v>
      </c>
      <c r="I183" t="s">
        <v>52</v>
      </c>
      <c r="J183">
        <v>10</v>
      </c>
      <c r="K183" t="s">
        <v>58</v>
      </c>
      <c r="L183" t="s">
        <v>59</v>
      </c>
      <c r="M183" t="s">
        <v>60</v>
      </c>
      <c r="N183">
        <v>15</v>
      </c>
      <c r="O183">
        <v>67500</v>
      </c>
      <c r="P183" t="s">
        <v>427</v>
      </c>
      <c r="Q183">
        <v>160.02000000000001</v>
      </c>
      <c r="R183" t="s">
        <v>41</v>
      </c>
    </row>
    <row r="184" spans="1:19">
      <c r="A184" t="s">
        <v>428</v>
      </c>
      <c r="B184" t="s">
        <v>429</v>
      </c>
      <c r="C184" t="s">
        <v>22</v>
      </c>
      <c r="D184">
        <v>30</v>
      </c>
      <c r="E184" t="s">
        <v>331</v>
      </c>
      <c r="F184" t="s">
        <v>62</v>
      </c>
      <c r="G184" t="s">
        <v>25</v>
      </c>
      <c r="H184">
        <v>3</v>
      </c>
      <c r="I184" t="s">
        <v>36</v>
      </c>
      <c r="J184">
        <v>9</v>
      </c>
      <c r="K184" t="s">
        <v>188</v>
      </c>
      <c r="L184" t="s">
        <v>189</v>
      </c>
      <c r="M184" t="s">
        <v>190</v>
      </c>
      <c r="N184">
        <v>2</v>
      </c>
      <c r="O184">
        <v>7000</v>
      </c>
      <c r="P184" t="s">
        <v>430</v>
      </c>
      <c r="Q184">
        <v>18.95</v>
      </c>
      <c r="R184" t="s">
        <v>31</v>
      </c>
      <c r="S184" t="s">
        <v>32</v>
      </c>
    </row>
    <row r="185" spans="1:19">
      <c r="A185" t="s">
        <v>431</v>
      </c>
      <c r="B185" t="s">
        <v>432</v>
      </c>
      <c r="C185" t="s">
        <v>22</v>
      </c>
      <c r="D185">
        <v>44</v>
      </c>
      <c r="E185" t="s">
        <v>155</v>
      </c>
      <c r="F185" t="s">
        <v>44</v>
      </c>
      <c r="G185" t="s">
        <v>25</v>
      </c>
      <c r="H185">
        <v>5</v>
      </c>
      <c r="I185" t="s">
        <v>52</v>
      </c>
      <c r="J185">
        <v>2</v>
      </c>
      <c r="K185" t="s">
        <v>80</v>
      </c>
      <c r="L185" t="s">
        <v>81</v>
      </c>
      <c r="M185" t="s">
        <v>82</v>
      </c>
      <c r="N185">
        <v>20</v>
      </c>
      <c r="O185">
        <v>400000</v>
      </c>
      <c r="P185" t="s">
        <v>294</v>
      </c>
      <c r="Q185">
        <v>98.35</v>
      </c>
      <c r="R185" t="s">
        <v>41</v>
      </c>
    </row>
    <row r="186" spans="1:19">
      <c r="A186" t="s">
        <v>431</v>
      </c>
      <c r="B186" t="s">
        <v>432</v>
      </c>
      <c r="C186" t="s">
        <v>22</v>
      </c>
      <c r="D186">
        <v>44</v>
      </c>
      <c r="E186" t="s">
        <v>155</v>
      </c>
      <c r="F186" t="s">
        <v>84</v>
      </c>
      <c r="G186" t="s">
        <v>25</v>
      </c>
      <c r="H186">
        <v>5</v>
      </c>
      <c r="I186" t="s">
        <v>52</v>
      </c>
      <c r="J186">
        <v>2</v>
      </c>
      <c r="K186" t="s">
        <v>100</v>
      </c>
      <c r="L186" t="s">
        <v>38</v>
      </c>
      <c r="M186" t="s">
        <v>39</v>
      </c>
      <c r="N186">
        <v>12</v>
      </c>
      <c r="O186">
        <v>108000</v>
      </c>
      <c r="P186" t="s">
        <v>433</v>
      </c>
      <c r="Q186">
        <v>181.74</v>
      </c>
      <c r="R186" t="s">
        <v>41</v>
      </c>
    </row>
    <row r="187" spans="1:19">
      <c r="A187" t="s">
        <v>431</v>
      </c>
      <c r="B187" t="s">
        <v>432</v>
      </c>
      <c r="C187" t="s">
        <v>22</v>
      </c>
      <c r="D187">
        <v>44</v>
      </c>
      <c r="E187" t="s">
        <v>155</v>
      </c>
      <c r="F187" t="s">
        <v>24</v>
      </c>
      <c r="G187" t="s">
        <v>25</v>
      </c>
      <c r="H187">
        <v>5</v>
      </c>
      <c r="I187" t="s">
        <v>52</v>
      </c>
      <c r="J187">
        <v>2</v>
      </c>
      <c r="K187" t="s">
        <v>27</v>
      </c>
      <c r="L187" t="s">
        <v>28</v>
      </c>
      <c r="M187" t="s">
        <v>29</v>
      </c>
      <c r="N187">
        <v>14</v>
      </c>
      <c r="O187">
        <v>490000</v>
      </c>
      <c r="P187" t="s">
        <v>434</v>
      </c>
      <c r="Q187">
        <v>30.02</v>
      </c>
      <c r="R187" t="s">
        <v>41</v>
      </c>
    </row>
    <row r="188" spans="1:19">
      <c r="A188" t="s">
        <v>435</v>
      </c>
      <c r="B188" t="s">
        <v>436</v>
      </c>
      <c r="C188" t="s">
        <v>22</v>
      </c>
      <c r="D188">
        <v>38</v>
      </c>
      <c r="E188" t="s">
        <v>99</v>
      </c>
      <c r="F188" t="s">
        <v>84</v>
      </c>
      <c r="G188" t="s">
        <v>25</v>
      </c>
      <c r="H188">
        <v>3</v>
      </c>
      <c r="I188" t="s">
        <v>36</v>
      </c>
      <c r="J188">
        <v>2</v>
      </c>
      <c r="K188" t="s">
        <v>145</v>
      </c>
      <c r="L188" t="s">
        <v>146</v>
      </c>
      <c r="M188" t="s">
        <v>147</v>
      </c>
      <c r="N188">
        <v>9</v>
      </c>
      <c r="O188">
        <v>1350000</v>
      </c>
      <c r="P188" t="s">
        <v>437</v>
      </c>
      <c r="Q188">
        <v>113.33</v>
      </c>
      <c r="R188" t="s">
        <v>41</v>
      </c>
    </row>
    <row r="189" spans="1:19">
      <c r="A189" t="s">
        <v>438</v>
      </c>
      <c r="B189" t="s">
        <v>439</v>
      </c>
      <c r="C189" t="s">
        <v>22</v>
      </c>
      <c r="D189">
        <v>30</v>
      </c>
      <c r="E189" t="s">
        <v>274</v>
      </c>
      <c r="F189" t="s">
        <v>62</v>
      </c>
      <c r="G189" t="s">
        <v>57</v>
      </c>
      <c r="H189">
        <v>1</v>
      </c>
      <c r="I189" t="s">
        <v>164</v>
      </c>
      <c r="J189">
        <v>59</v>
      </c>
      <c r="K189" t="s">
        <v>188</v>
      </c>
      <c r="L189" t="s">
        <v>189</v>
      </c>
      <c r="M189" t="s">
        <v>190</v>
      </c>
      <c r="N189">
        <v>12</v>
      </c>
      <c r="O189">
        <v>42000</v>
      </c>
      <c r="P189" t="s">
        <v>440</v>
      </c>
      <c r="Q189">
        <v>62.66</v>
      </c>
      <c r="R189" t="s">
        <v>41</v>
      </c>
    </row>
    <row r="190" spans="1:19">
      <c r="A190" t="s">
        <v>441</v>
      </c>
      <c r="B190" t="s">
        <v>442</v>
      </c>
      <c r="C190" t="s">
        <v>22</v>
      </c>
      <c r="D190">
        <v>55</v>
      </c>
      <c r="E190" t="s">
        <v>185</v>
      </c>
      <c r="F190" t="s">
        <v>44</v>
      </c>
      <c r="G190" t="s">
        <v>25</v>
      </c>
      <c r="H190">
        <v>4</v>
      </c>
      <c r="I190" t="s">
        <v>70</v>
      </c>
      <c r="J190">
        <v>9</v>
      </c>
      <c r="K190" t="s">
        <v>100</v>
      </c>
      <c r="L190" t="s">
        <v>38</v>
      </c>
      <c r="M190" t="s">
        <v>39</v>
      </c>
      <c r="N190">
        <v>14</v>
      </c>
      <c r="O190">
        <v>126000</v>
      </c>
      <c r="P190" t="s">
        <v>443</v>
      </c>
      <c r="Q190">
        <v>155.05000000000001</v>
      </c>
      <c r="R190" t="s">
        <v>41</v>
      </c>
    </row>
    <row r="191" spans="1:19">
      <c r="A191" t="s">
        <v>444</v>
      </c>
      <c r="B191" t="s">
        <v>445</v>
      </c>
      <c r="C191" t="s">
        <v>22</v>
      </c>
      <c r="D191">
        <v>41</v>
      </c>
      <c r="E191" t="s">
        <v>446</v>
      </c>
      <c r="F191" t="s">
        <v>44</v>
      </c>
      <c r="G191" t="s">
        <v>25</v>
      </c>
      <c r="H191">
        <v>4</v>
      </c>
      <c r="I191" t="s">
        <v>70</v>
      </c>
      <c r="J191">
        <v>51</v>
      </c>
      <c r="K191" t="s">
        <v>45</v>
      </c>
      <c r="L191" t="s">
        <v>46</v>
      </c>
      <c r="M191" t="s">
        <v>47</v>
      </c>
      <c r="N191">
        <v>4</v>
      </c>
      <c r="O191">
        <v>120000</v>
      </c>
      <c r="P191" t="s">
        <v>200</v>
      </c>
      <c r="Q191">
        <v>133.68</v>
      </c>
      <c r="R191" t="s">
        <v>31</v>
      </c>
      <c r="S191" t="s">
        <v>290</v>
      </c>
    </row>
    <row r="192" spans="1:19">
      <c r="A192" t="s">
        <v>447</v>
      </c>
      <c r="B192" t="s">
        <v>448</v>
      </c>
      <c r="C192" t="s">
        <v>22</v>
      </c>
      <c r="D192">
        <v>43</v>
      </c>
      <c r="E192" t="s">
        <v>340</v>
      </c>
      <c r="F192" t="s">
        <v>62</v>
      </c>
      <c r="G192" t="s">
        <v>57</v>
      </c>
      <c r="H192">
        <v>1</v>
      </c>
      <c r="I192" t="s">
        <v>164</v>
      </c>
      <c r="J192">
        <v>11</v>
      </c>
      <c r="K192" t="s">
        <v>115</v>
      </c>
      <c r="L192" t="s">
        <v>116</v>
      </c>
      <c r="M192" t="s">
        <v>117</v>
      </c>
      <c r="N192">
        <v>4</v>
      </c>
      <c r="O192">
        <v>22000</v>
      </c>
      <c r="P192" t="s">
        <v>449</v>
      </c>
      <c r="Q192">
        <v>134.87</v>
      </c>
      <c r="R192" t="s">
        <v>41</v>
      </c>
    </row>
    <row r="193" spans="1:19">
      <c r="A193" t="s">
        <v>447</v>
      </c>
      <c r="B193" t="s">
        <v>448</v>
      </c>
      <c r="C193" t="s">
        <v>22</v>
      </c>
      <c r="D193">
        <v>43</v>
      </c>
      <c r="E193" t="s">
        <v>340</v>
      </c>
      <c r="F193" t="s">
        <v>24</v>
      </c>
      <c r="G193" t="s">
        <v>57</v>
      </c>
      <c r="H193">
        <v>1</v>
      </c>
      <c r="I193" t="s">
        <v>164</v>
      </c>
      <c r="J193">
        <v>11</v>
      </c>
      <c r="K193" t="s">
        <v>58</v>
      </c>
      <c r="L193" t="s">
        <v>59</v>
      </c>
      <c r="M193" t="s">
        <v>60</v>
      </c>
      <c r="N193">
        <v>13</v>
      </c>
      <c r="O193">
        <v>58500</v>
      </c>
      <c r="P193" t="s">
        <v>238</v>
      </c>
      <c r="Q193">
        <v>167.03</v>
      </c>
      <c r="R193" t="s">
        <v>41</v>
      </c>
    </row>
    <row r="194" spans="1:19">
      <c r="A194" t="s">
        <v>447</v>
      </c>
      <c r="B194" t="s">
        <v>448</v>
      </c>
      <c r="C194" t="s">
        <v>22</v>
      </c>
      <c r="D194">
        <v>43</v>
      </c>
      <c r="E194" t="s">
        <v>340</v>
      </c>
      <c r="F194" t="s">
        <v>44</v>
      </c>
      <c r="G194" t="s">
        <v>57</v>
      </c>
      <c r="H194">
        <v>1</v>
      </c>
      <c r="I194" t="s">
        <v>164</v>
      </c>
      <c r="J194">
        <v>11</v>
      </c>
      <c r="K194" t="s">
        <v>119</v>
      </c>
      <c r="L194" t="s">
        <v>120</v>
      </c>
      <c r="M194" t="s">
        <v>121</v>
      </c>
      <c r="N194">
        <v>8</v>
      </c>
      <c r="O194">
        <v>116000</v>
      </c>
      <c r="P194" t="s">
        <v>377</v>
      </c>
      <c r="Q194">
        <v>43.25</v>
      </c>
      <c r="R194" t="s">
        <v>41</v>
      </c>
    </row>
    <row r="195" spans="1:19">
      <c r="A195" t="s">
        <v>450</v>
      </c>
      <c r="B195" t="s">
        <v>451</v>
      </c>
      <c r="C195" t="s">
        <v>22</v>
      </c>
      <c r="D195">
        <v>30</v>
      </c>
      <c r="E195" t="s">
        <v>250</v>
      </c>
      <c r="F195" t="s">
        <v>84</v>
      </c>
      <c r="G195" t="s">
        <v>25</v>
      </c>
      <c r="H195">
        <v>5</v>
      </c>
      <c r="I195" t="s">
        <v>52</v>
      </c>
      <c r="J195">
        <v>30</v>
      </c>
      <c r="K195" t="s">
        <v>100</v>
      </c>
      <c r="L195" t="s">
        <v>38</v>
      </c>
      <c r="M195" t="s">
        <v>39</v>
      </c>
      <c r="N195">
        <v>16</v>
      </c>
      <c r="O195">
        <v>144000</v>
      </c>
      <c r="P195" t="s">
        <v>40</v>
      </c>
      <c r="Q195">
        <v>16.91</v>
      </c>
      <c r="R195" t="s">
        <v>31</v>
      </c>
      <c r="S195" t="s">
        <v>182</v>
      </c>
    </row>
    <row r="196" spans="1:19">
      <c r="A196" t="s">
        <v>450</v>
      </c>
      <c r="B196" t="s">
        <v>451</v>
      </c>
      <c r="C196" t="s">
        <v>22</v>
      </c>
      <c r="D196">
        <v>30</v>
      </c>
      <c r="E196" t="s">
        <v>250</v>
      </c>
      <c r="F196" t="s">
        <v>62</v>
      </c>
      <c r="G196" t="s">
        <v>25</v>
      </c>
      <c r="H196">
        <v>5</v>
      </c>
      <c r="I196" t="s">
        <v>52</v>
      </c>
      <c r="J196">
        <v>30</v>
      </c>
      <c r="K196" t="s">
        <v>63</v>
      </c>
      <c r="L196" t="s">
        <v>64</v>
      </c>
      <c r="M196" t="s">
        <v>65</v>
      </c>
      <c r="N196">
        <v>15</v>
      </c>
      <c r="O196">
        <v>15000</v>
      </c>
      <c r="P196" t="s">
        <v>306</v>
      </c>
      <c r="Q196">
        <v>77.260000000000005</v>
      </c>
      <c r="R196" t="s">
        <v>31</v>
      </c>
      <c r="S196" t="s">
        <v>182</v>
      </c>
    </row>
    <row r="197" spans="1:19">
      <c r="A197" t="s">
        <v>452</v>
      </c>
      <c r="B197" t="s">
        <v>453</v>
      </c>
      <c r="C197" t="s">
        <v>22</v>
      </c>
      <c r="D197">
        <v>31</v>
      </c>
      <c r="E197" t="s">
        <v>135</v>
      </c>
      <c r="F197" t="s">
        <v>24</v>
      </c>
      <c r="G197" t="s">
        <v>57</v>
      </c>
      <c r="H197">
        <v>2</v>
      </c>
      <c r="I197" t="s">
        <v>26</v>
      </c>
      <c r="J197">
        <v>26</v>
      </c>
      <c r="K197" t="s">
        <v>27</v>
      </c>
      <c r="L197" t="s">
        <v>28</v>
      </c>
      <c r="M197" t="s">
        <v>29</v>
      </c>
      <c r="N197">
        <v>14</v>
      </c>
      <c r="O197">
        <v>490000</v>
      </c>
      <c r="P197" t="s">
        <v>434</v>
      </c>
      <c r="Q197">
        <v>24.99</v>
      </c>
      <c r="R197" t="s">
        <v>31</v>
      </c>
      <c r="S197" t="s">
        <v>244</v>
      </c>
    </row>
    <row r="198" spans="1:19">
      <c r="A198" t="s">
        <v>452</v>
      </c>
      <c r="B198" t="s">
        <v>453</v>
      </c>
      <c r="C198" t="s">
        <v>22</v>
      </c>
      <c r="D198">
        <v>31</v>
      </c>
      <c r="E198" t="s">
        <v>135</v>
      </c>
      <c r="F198" t="s">
        <v>84</v>
      </c>
      <c r="G198" t="s">
        <v>57</v>
      </c>
      <c r="H198">
        <v>2</v>
      </c>
      <c r="I198" t="s">
        <v>26</v>
      </c>
      <c r="J198">
        <v>26</v>
      </c>
      <c r="K198" t="s">
        <v>145</v>
      </c>
      <c r="L198" t="s">
        <v>146</v>
      </c>
      <c r="M198" t="s">
        <v>147</v>
      </c>
      <c r="N198">
        <v>19</v>
      </c>
      <c r="O198">
        <v>2850000</v>
      </c>
      <c r="P198" t="s">
        <v>418</v>
      </c>
      <c r="Q198">
        <v>56.06</v>
      </c>
      <c r="R198" t="s">
        <v>31</v>
      </c>
      <c r="S198" t="s">
        <v>244</v>
      </c>
    </row>
    <row r="199" spans="1:19">
      <c r="A199" t="s">
        <v>454</v>
      </c>
      <c r="B199" t="s">
        <v>455</v>
      </c>
      <c r="C199" t="s">
        <v>22</v>
      </c>
      <c r="D199">
        <v>45</v>
      </c>
      <c r="E199" t="s">
        <v>185</v>
      </c>
      <c r="F199" t="s">
        <v>24</v>
      </c>
      <c r="G199" t="s">
        <v>25</v>
      </c>
      <c r="H199">
        <v>1</v>
      </c>
      <c r="I199" t="s">
        <v>164</v>
      </c>
      <c r="J199">
        <v>7</v>
      </c>
      <c r="K199" t="s">
        <v>27</v>
      </c>
      <c r="L199" t="s">
        <v>28</v>
      </c>
      <c r="M199" t="s">
        <v>29</v>
      </c>
      <c r="N199">
        <v>11</v>
      </c>
      <c r="O199">
        <v>385000</v>
      </c>
      <c r="P199" t="s">
        <v>394</v>
      </c>
      <c r="Q199">
        <v>121.11</v>
      </c>
      <c r="R199" t="s">
        <v>41</v>
      </c>
    </row>
    <row r="200" spans="1:19">
      <c r="A200" t="s">
        <v>456</v>
      </c>
      <c r="B200" t="s">
        <v>457</v>
      </c>
      <c r="C200" t="s">
        <v>22</v>
      </c>
      <c r="D200">
        <v>57</v>
      </c>
      <c r="E200" t="s">
        <v>35</v>
      </c>
      <c r="F200" t="s">
        <v>44</v>
      </c>
      <c r="G200" t="s">
        <v>25</v>
      </c>
      <c r="H200">
        <v>2</v>
      </c>
      <c r="I200" t="s">
        <v>26</v>
      </c>
      <c r="J200">
        <v>38</v>
      </c>
      <c r="K200" t="s">
        <v>45</v>
      </c>
      <c r="L200" t="s">
        <v>46</v>
      </c>
      <c r="M200" t="s">
        <v>47</v>
      </c>
      <c r="N200">
        <v>14</v>
      </c>
      <c r="O200">
        <v>420000</v>
      </c>
      <c r="P200" t="s">
        <v>360</v>
      </c>
      <c r="Q200">
        <v>76.42</v>
      </c>
      <c r="R200" t="s">
        <v>41</v>
      </c>
    </row>
    <row r="201" spans="1:19">
      <c r="A201" t="s">
        <v>456</v>
      </c>
      <c r="B201" t="s">
        <v>457</v>
      </c>
      <c r="C201" t="s">
        <v>22</v>
      </c>
      <c r="D201">
        <v>57</v>
      </c>
      <c r="E201" t="s">
        <v>35</v>
      </c>
      <c r="F201" t="s">
        <v>84</v>
      </c>
      <c r="G201" t="s">
        <v>25</v>
      </c>
      <c r="H201">
        <v>2</v>
      </c>
      <c r="I201" t="s">
        <v>26</v>
      </c>
      <c r="J201">
        <v>38</v>
      </c>
      <c r="K201" t="s">
        <v>85</v>
      </c>
      <c r="L201" t="s">
        <v>86</v>
      </c>
      <c r="M201" t="s">
        <v>87</v>
      </c>
      <c r="N201">
        <v>14</v>
      </c>
      <c r="O201">
        <v>350000</v>
      </c>
      <c r="P201" t="s">
        <v>458</v>
      </c>
      <c r="Q201">
        <v>198.39</v>
      </c>
      <c r="R201" t="s">
        <v>41</v>
      </c>
    </row>
    <row r="202" spans="1:19">
      <c r="A202" t="s">
        <v>459</v>
      </c>
      <c r="B202" t="s">
        <v>460</v>
      </c>
      <c r="C202" t="s">
        <v>22</v>
      </c>
      <c r="D202">
        <v>67</v>
      </c>
      <c r="E202" t="s">
        <v>177</v>
      </c>
      <c r="F202" t="s">
        <v>62</v>
      </c>
      <c r="G202" t="s">
        <v>25</v>
      </c>
      <c r="H202">
        <v>5</v>
      </c>
      <c r="I202" t="s">
        <v>52</v>
      </c>
      <c r="J202">
        <v>46</v>
      </c>
      <c r="K202" t="s">
        <v>341</v>
      </c>
      <c r="L202" t="s">
        <v>342</v>
      </c>
      <c r="M202" t="s">
        <v>343</v>
      </c>
      <c r="N202">
        <v>3</v>
      </c>
      <c r="O202">
        <v>22500</v>
      </c>
      <c r="P202" t="s">
        <v>71</v>
      </c>
      <c r="Q202">
        <v>42.34</v>
      </c>
      <c r="R202" t="s">
        <v>41</v>
      </c>
    </row>
    <row r="203" spans="1:19">
      <c r="A203" t="s">
        <v>461</v>
      </c>
      <c r="B203" t="s">
        <v>462</v>
      </c>
      <c r="C203" t="s">
        <v>22</v>
      </c>
      <c r="D203">
        <v>50</v>
      </c>
      <c r="E203" t="s">
        <v>411</v>
      </c>
      <c r="F203" t="s">
        <v>24</v>
      </c>
      <c r="G203" t="s">
        <v>57</v>
      </c>
      <c r="H203">
        <v>5</v>
      </c>
      <c r="I203" t="s">
        <v>52</v>
      </c>
      <c r="J203">
        <v>60</v>
      </c>
      <c r="K203" t="s">
        <v>58</v>
      </c>
      <c r="L203" t="s">
        <v>59</v>
      </c>
      <c r="M203" t="s">
        <v>60</v>
      </c>
      <c r="N203">
        <v>10</v>
      </c>
      <c r="O203">
        <v>45000</v>
      </c>
      <c r="P203" t="s">
        <v>128</v>
      </c>
      <c r="Q203">
        <v>149.41</v>
      </c>
      <c r="R203" t="s">
        <v>31</v>
      </c>
      <c r="S203" t="s">
        <v>101</v>
      </c>
    </row>
    <row r="204" spans="1:19">
      <c r="A204" t="s">
        <v>463</v>
      </c>
      <c r="B204" t="s">
        <v>464</v>
      </c>
      <c r="C204" t="s">
        <v>22</v>
      </c>
      <c r="D204">
        <v>65</v>
      </c>
      <c r="E204" t="s">
        <v>91</v>
      </c>
      <c r="F204" t="s">
        <v>62</v>
      </c>
      <c r="G204" t="s">
        <v>57</v>
      </c>
      <c r="H204">
        <v>5</v>
      </c>
      <c r="I204" t="s">
        <v>52</v>
      </c>
      <c r="J204">
        <v>58</v>
      </c>
      <c r="K204" t="s">
        <v>341</v>
      </c>
      <c r="L204" t="s">
        <v>342</v>
      </c>
      <c r="M204" t="s">
        <v>343</v>
      </c>
      <c r="N204">
        <v>9</v>
      </c>
      <c r="O204">
        <v>67500</v>
      </c>
      <c r="P204" t="s">
        <v>427</v>
      </c>
      <c r="Q204">
        <v>185.54</v>
      </c>
      <c r="R204" t="s">
        <v>41</v>
      </c>
    </row>
    <row r="205" spans="1:19">
      <c r="A205" t="s">
        <v>463</v>
      </c>
      <c r="B205" t="s">
        <v>464</v>
      </c>
      <c r="C205" t="s">
        <v>22</v>
      </c>
      <c r="D205">
        <v>65</v>
      </c>
      <c r="E205" t="s">
        <v>91</v>
      </c>
      <c r="F205" t="s">
        <v>44</v>
      </c>
      <c r="G205" t="s">
        <v>57</v>
      </c>
      <c r="H205">
        <v>5</v>
      </c>
      <c r="I205" t="s">
        <v>52</v>
      </c>
      <c r="J205">
        <v>58</v>
      </c>
      <c r="K205" t="s">
        <v>45</v>
      </c>
      <c r="L205" t="s">
        <v>46</v>
      </c>
      <c r="M205" t="s">
        <v>47</v>
      </c>
      <c r="N205">
        <v>8</v>
      </c>
      <c r="O205">
        <v>240000</v>
      </c>
      <c r="P205" t="s">
        <v>126</v>
      </c>
      <c r="Q205">
        <v>18.5</v>
      </c>
      <c r="R205" t="s">
        <v>41</v>
      </c>
    </row>
    <row r="206" spans="1:19">
      <c r="A206" t="s">
        <v>465</v>
      </c>
      <c r="B206" t="s">
        <v>466</v>
      </c>
      <c r="C206" t="s">
        <v>22</v>
      </c>
      <c r="D206">
        <v>80</v>
      </c>
      <c r="E206" t="s">
        <v>99</v>
      </c>
      <c r="F206" t="s">
        <v>62</v>
      </c>
      <c r="G206" t="s">
        <v>57</v>
      </c>
      <c r="H206">
        <v>2</v>
      </c>
      <c r="I206" t="s">
        <v>26</v>
      </c>
      <c r="J206">
        <v>57</v>
      </c>
      <c r="K206" t="s">
        <v>63</v>
      </c>
      <c r="L206" t="s">
        <v>64</v>
      </c>
      <c r="M206" t="s">
        <v>65</v>
      </c>
      <c r="N206">
        <v>5</v>
      </c>
      <c r="O206">
        <v>5000</v>
      </c>
      <c r="P206" t="s">
        <v>467</v>
      </c>
      <c r="Q206">
        <v>63</v>
      </c>
      <c r="R206" t="s">
        <v>31</v>
      </c>
      <c r="S206" t="s">
        <v>275</v>
      </c>
    </row>
    <row r="207" spans="1:19">
      <c r="A207" t="s">
        <v>465</v>
      </c>
      <c r="B207" t="s">
        <v>466</v>
      </c>
      <c r="C207" t="s">
        <v>22</v>
      </c>
      <c r="D207">
        <v>80</v>
      </c>
      <c r="E207" t="s">
        <v>99</v>
      </c>
      <c r="F207" t="s">
        <v>44</v>
      </c>
      <c r="G207" t="s">
        <v>57</v>
      </c>
      <c r="H207">
        <v>2</v>
      </c>
      <c r="I207" t="s">
        <v>26</v>
      </c>
      <c r="J207">
        <v>57</v>
      </c>
      <c r="K207" t="s">
        <v>119</v>
      </c>
      <c r="L207" t="s">
        <v>120</v>
      </c>
      <c r="M207" t="s">
        <v>121</v>
      </c>
      <c r="N207">
        <v>9</v>
      </c>
      <c r="O207">
        <v>130500</v>
      </c>
      <c r="P207" t="s">
        <v>247</v>
      </c>
      <c r="Q207">
        <v>174.4</v>
      </c>
      <c r="R207" t="s">
        <v>31</v>
      </c>
      <c r="S207" t="s">
        <v>275</v>
      </c>
    </row>
    <row r="208" spans="1:19">
      <c r="A208" t="s">
        <v>465</v>
      </c>
      <c r="B208" t="s">
        <v>466</v>
      </c>
      <c r="C208" t="s">
        <v>22</v>
      </c>
      <c r="D208">
        <v>80</v>
      </c>
      <c r="E208" t="s">
        <v>99</v>
      </c>
      <c r="F208" t="s">
        <v>24</v>
      </c>
      <c r="G208" t="s">
        <v>57</v>
      </c>
      <c r="H208">
        <v>2</v>
      </c>
      <c r="I208" t="s">
        <v>26</v>
      </c>
      <c r="J208">
        <v>57</v>
      </c>
      <c r="K208" t="s">
        <v>37</v>
      </c>
      <c r="L208" t="s">
        <v>38</v>
      </c>
      <c r="M208" t="s">
        <v>39</v>
      </c>
      <c r="N208">
        <v>10</v>
      </c>
      <c r="O208">
        <v>90000</v>
      </c>
      <c r="P208" t="s">
        <v>160</v>
      </c>
      <c r="Q208">
        <v>185.28</v>
      </c>
      <c r="R208" t="s">
        <v>31</v>
      </c>
      <c r="S208" t="s">
        <v>275</v>
      </c>
    </row>
    <row r="209" spans="1:19">
      <c r="A209" t="s">
        <v>468</v>
      </c>
      <c r="B209" t="s">
        <v>469</v>
      </c>
      <c r="C209" t="s">
        <v>22</v>
      </c>
      <c r="D209">
        <v>49</v>
      </c>
      <c r="E209" t="s">
        <v>268</v>
      </c>
      <c r="F209" t="s">
        <v>62</v>
      </c>
      <c r="G209" t="s">
        <v>57</v>
      </c>
      <c r="H209">
        <v>4</v>
      </c>
      <c r="I209" t="s">
        <v>70</v>
      </c>
      <c r="J209">
        <v>28</v>
      </c>
      <c r="K209" t="s">
        <v>63</v>
      </c>
      <c r="L209" t="s">
        <v>64</v>
      </c>
      <c r="M209" t="s">
        <v>65</v>
      </c>
      <c r="N209">
        <v>5</v>
      </c>
      <c r="O209">
        <v>5000</v>
      </c>
      <c r="P209" t="s">
        <v>467</v>
      </c>
      <c r="Q209">
        <v>169.24</v>
      </c>
      <c r="R209" t="s">
        <v>31</v>
      </c>
      <c r="S209" t="s">
        <v>290</v>
      </c>
    </row>
    <row r="210" spans="1:19">
      <c r="A210" t="s">
        <v>468</v>
      </c>
      <c r="B210" t="s">
        <v>469</v>
      </c>
      <c r="C210" t="s">
        <v>22</v>
      </c>
      <c r="D210">
        <v>49</v>
      </c>
      <c r="E210" t="s">
        <v>268</v>
      </c>
      <c r="F210" t="s">
        <v>24</v>
      </c>
      <c r="G210" t="s">
        <v>57</v>
      </c>
      <c r="H210">
        <v>4</v>
      </c>
      <c r="I210" t="s">
        <v>70</v>
      </c>
      <c r="J210">
        <v>28</v>
      </c>
      <c r="K210" t="s">
        <v>148</v>
      </c>
      <c r="L210" t="s">
        <v>149</v>
      </c>
      <c r="M210" t="s">
        <v>150</v>
      </c>
      <c r="N210">
        <v>7</v>
      </c>
      <c r="O210">
        <v>112000</v>
      </c>
      <c r="P210" t="s">
        <v>348</v>
      </c>
      <c r="Q210">
        <v>70.25</v>
      </c>
      <c r="R210" t="s">
        <v>31</v>
      </c>
      <c r="S210" t="s">
        <v>290</v>
      </c>
    </row>
    <row r="211" spans="1:19">
      <c r="A211" t="s">
        <v>468</v>
      </c>
      <c r="B211" t="s">
        <v>469</v>
      </c>
      <c r="C211" t="s">
        <v>22</v>
      </c>
      <c r="D211">
        <v>49</v>
      </c>
      <c r="E211" t="s">
        <v>268</v>
      </c>
      <c r="F211" t="s">
        <v>84</v>
      </c>
      <c r="G211" t="s">
        <v>57</v>
      </c>
      <c r="H211">
        <v>4</v>
      </c>
      <c r="I211" t="s">
        <v>70</v>
      </c>
      <c r="J211">
        <v>28</v>
      </c>
      <c r="K211" t="s">
        <v>165</v>
      </c>
      <c r="L211" t="s">
        <v>166</v>
      </c>
      <c r="M211" t="s">
        <v>167</v>
      </c>
      <c r="N211">
        <v>6</v>
      </c>
      <c r="O211">
        <v>144000</v>
      </c>
      <c r="P211" t="s">
        <v>40</v>
      </c>
      <c r="Q211">
        <v>36.54</v>
      </c>
      <c r="R211" t="s">
        <v>31</v>
      </c>
      <c r="S211" t="s">
        <v>290</v>
      </c>
    </row>
    <row r="212" spans="1:19">
      <c r="A212" t="s">
        <v>470</v>
      </c>
      <c r="B212" t="s">
        <v>471</v>
      </c>
      <c r="C212" t="s">
        <v>22</v>
      </c>
      <c r="D212">
        <v>31</v>
      </c>
      <c r="E212" t="s">
        <v>56</v>
      </c>
      <c r="F212" t="s">
        <v>62</v>
      </c>
      <c r="G212" t="s">
        <v>57</v>
      </c>
      <c r="H212">
        <v>3</v>
      </c>
      <c r="I212" t="s">
        <v>36</v>
      </c>
      <c r="J212">
        <v>38</v>
      </c>
      <c r="K212" t="s">
        <v>156</v>
      </c>
      <c r="L212" t="s">
        <v>157</v>
      </c>
      <c r="M212" t="s">
        <v>158</v>
      </c>
      <c r="N212">
        <v>1</v>
      </c>
      <c r="O212">
        <v>500</v>
      </c>
      <c r="P212" t="s">
        <v>472</v>
      </c>
      <c r="Q212">
        <v>119.04</v>
      </c>
      <c r="R212" t="s">
        <v>31</v>
      </c>
      <c r="S212" t="s">
        <v>79</v>
      </c>
    </row>
    <row r="213" spans="1:19">
      <c r="A213" t="s">
        <v>470</v>
      </c>
      <c r="B213" t="s">
        <v>471</v>
      </c>
      <c r="C213" t="s">
        <v>22</v>
      </c>
      <c r="D213">
        <v>31</v>
      </c>
      <c r="E213" t="s">
        <v>56</v>
      </c>
      <c r="F213" t="s">
        <v>24</v>
      </c>
      <c r="G213" t="s">
        <v>57</v>
      </c>
      <c r="H213">
        <v>3</v>
      </c>
      <c r="I213" t="s">
        <v>36</v>
      </c>
      <c r="J213">
        <v>38</v>
      </c>
      <c r="K213" t="s">
        <v>37</v>
      </c>
      <c r="L213" t="s">
        <v>38</v>
      </c>
      <c r="M213" t="s">
        <v>39</v>
      </c>
      <c r="N213">
        <v>20</v>
      </c>
      <c r="O213">
        <v>180000</v>
      </c>
      <c r="P213" t="s">
        <v>83</v>
      </c>
      <c r="Q213">
        <v>193.97</v>
      </c>
      <c r="R213" t="s">
        <v>31</v>
      </c>
      <c r="S213" t="s">
        <v>79</v>
      </c>
    </row>
    <row r="214" spans="1:19">
      <c r="A214" t="s">
        <v>473</v>
      </c>
      <c r="B214" t="s">
        <v>474</v>
      </c>
      <c r="C214" t="s">
        <v>22</v>
      </c>
      <c r="D214">
        <v>57</v>
      </c>
      <c r="E214" t="s">
        <v>185</v>
      </c>
      <c r="F214" t="s">
        <v>44</v>
      </c>
      <c r="G214" t="s">
        <v>25</v>
      </c>
      <c r="H214">
        <v>3</v>
      </c>
      <c r="I214" t="s">
        <v>36</v>
      </c>
      <c r="J214">
        <v>56</v>
      </c>
      <c r="K214" t="s">
        <v>165</v>
      </c>
      <c r="L214" t="s">
        <v>166</v>
      </c>
      <c r="M214" t="s">
        <v>167</v>
      </c>
      <c r="N214">
        <v>13</v>
      </c>
      <c r="O214">
        <v>312000</v>
      </c>
      <c r="P214" t="s">
        <v>328</v>
      </c>
      <c r="Q214">
        <v>190.4</v>
      </c>
      <c r="R214" t="s">
        <v>41</v>
      </c>
    </row>
    <row r="215" spans="1:19">
      <c r="A215" t="s">
        <v>475</v>
      </c>
      <c r="B215" t="s">
        <v>476</v>
      </c>
      <c r="C215" t="s">
        <v>22</v>
      </c>
      <c r="D215">
        <v>67</v>
      </c>
      <c r="E215" t="s">
        <v>163</v>
      </c>
      <c r="F215" t="s">
        <v>62</v>
      </c>
      <c r="G215" t="s">
        <v>25</v>
      </c>
      <c r="H215">
        <v>1</v>
      </c>
      <c r="I215" t="s">
        <v>164</v>
      </c>
      <c r="J215">
        <v>16</v>
      </c>
      <c r="K215" t="s">
        <v>341</v>
      </c>
      <c r="L215" t="s">
        <v>342</v>
      </c>
      <c r="M215" t="s">
        <v>343</v>
      </c>
      <c r="N215">
        <v>5</v>
      </c>
      <c r="O215">
        <v>37500</v>
      </c>
      <c r="P215" t="s">
        <v>477</v>
      </c>
      <c r="Q215">
        <v>57.34</v>
      </c>
      <c r="R215" t="s">
        <v>31</v>
      </c>
      <c r="S215" t="s">
        <v>244</v>
      </c>
    </row>
    <row r="216" spans="1:19">
      <c r="A216" t="s">
        <v>478</v>
      </c>
      <c r="B216" t="s">
        <v>479</v>
      </c>
      <c r="C216" t="s">
        <v>22</v>
      </c>
      <c r="D216">
        <v>50</v>
      </c>
      <c r="E216" t="s">
        <v>23</v>
      </c>
      <c r="F216" t="s">
        <v>62</v>
      </c>
      <c r="G216" t="s">
        <v>25</v>
      </c>
      <c r="H216">
        <v>3</v>
      </c>
      <c r="I216" t="s">
        <v>36</v>
      </c>
      <c r="J216">
        <v>49</v>
      </c>
      <c r="K216" t="s">
        <v>72</v>
      </c>
      <c r="L216" t="s">
        <v>73</v>
      </c>
      <c r="M216" t="s">
        <v>74</v>
      </c>
      <c r="N216">
        <v>15</v>
      </c>
      <c r="O216">
        <v>13500</v>
      </c>
      <c r="P216" t="s">
        <v>105</v>
      </c>
      <c r="Q216">
        <v>102.91</v>
      </c>
      <c r="R216" t="s">
        <v>41</v>
      </c>
    </row>
    <row r="217" spans="1:19">
      <c r="A217" t="s">
        <v>478</v>
      </c>
      <c r="B217" t="s">
        <v>479</v>
      </c>
      <c r="C217" t="s">
        <v>22</v>
      </c>
      <c r="D217">
        <v>50</v>
      </c>
      <c r="E217" t="s">
        <v>23</v>
      </c>
      <c r="F217" t="s">
        <v>44</v>
      </c>
      <c r="G217" t="s">
        <v>25</v>
      </c>
      <c r="H217">
        <v>3</v>
      </c>
      <c r="I217" t="s">
        <v>36</v>
      </c>
      <c r="J217">
        <v>49</v>
      </c>
      <c r="K217" t="s">
        <v>80</v>
      </c>
      <c r="L217" t="s">
        <v>81</v>
      </c>
      <c r="M217" t="s">
        <v>82</v>
      </c>
      <c r="N217">
        <v>5</v>
      </c>
      <c r="O217">
        <v>100000</v>
      </c>
      <c r="P217" t="s">
        <v>215</v>
      </c>
      <c r="Q217">
        <v>129.69999999999999</v>
      </c>
      <c r="R217" t="s">
        <v>41</v>
      </c>
    </row>
    <row r="218" spans="1:19">
      <c r="A218" t="s">
        <v>480</v>
      </c>
      <c r="B218" t="s">
        <v>481</v>
      </c>
      <c r="C218" t="s">
        <v>22</v>
      </c>
      <c r="D218">
        <v>26</v>
      </c>
      <c r="E218" t="s">
        <v>302</v>
      </c>
      <c r="F218" t="s">
        <v>84</v>
      </c>
      <c r="G218" t="s">
        <v>57</v>
      </c>
      <c r="H218">
        <v>4</v>
      </c>
      <c r="I218" t="s">
        <v>70</v>
      </c>
      <c r="J218">
        <v>28</v>
      </c>
      <c r="K218" t="s">
        <v>119</v>
      </c>
      <c r="L218" t="s">
        <v>120</v>
      </c>
      <c r="M218" t="s">
        <v>121</v>
      </c>
      <c r="N218">
        <v>10</v>
      </c>
      <c r="O218">
        <v>145000</v>
      </c>
      <c r="P218" t="s">
        <v>482</v>
      </c>
      <c r="Q218">
        <v>104.86</v>
      </c>
      <c r="R218" t="s">
        <v>41</v>
      </c>
    </row>
    <row r="219" spans="1:19">
      <c r="A219" t="s">
        <v>483</v>
      </c>
      <c r="B219" t="s">
        <v>484</v>
      </c>
      <c r="C219" t="s">
        <v>22</v>
      </c>
      <c r="D219">
        <v>25</v>
      </c>
      <c r="E219" t="s">
        <v>69</v>
      </c>
      <c r="F219" t="s">
        <v>84</v>
      </c>
      <c r="G219" t="s">
        <v>25</v>
      </c>
      <c r="H219">
        <v>4</v>
      </c>
      <c r="I219" t="s">
        <v>70</v>
      </c>
      <c r="J219">
        <v>33</v>
      </c>
      <c r="K219" t="s">
        <v>80</v>
      </c>
      <c r="L219" t="s">
        <v>81</v>
      </c>
      <c r="M219" t="s">
        <v>82</v>
      </c>
      <c r="N219">
        <v>1</v>
      </c>
      <c r="O219">
        <v>20000</v>
      </c>
      <c r="P219" t="s">
        <v>485</v>
      </c>
      <c r="Q219">
        <v>153.85</v>
      </c>
      <c r="R219" t="s">
        <v>31</v>
      </c>
      <c r="S219" t="s">
        <v>275</v>
      </c>
    </row>
    <row r="220" spans="1:19">
      <c r="A220" t="s">
        <v>483</v>
      </c>
      <c r="B220" t="s">
        <v>484</v>
      </c>
      <c r="C220" t="s">
        <v>22</v>
      </c>
      <c r="D220">
        <v>25</v>
      </c>
      <c r="E220" t="s">
        <v>69</v>
      </c>
      <c r="F220" t="s">
        <v>24</v>
      </c>
      <c r="G220" t="s">
        <v>25</v>
      </c>
      <c r="H220">
        <v>4</v>
      </c>
      <c r="I220" t="s">
        <v>70</v>
      </c>
      <c r="J220">
        <v>33</v>
      </c>
      <c r="K220" t="s">
        <v>148</v>
      </c>
      <c r="L220" t="s">
        <v>149</v>
      </c>
      <c r="M220" t="s">
        <v>150</v>
      </c>
      <c r="N220">
        <v>15</v>
      </c>
      <c r="O220">
        <v>240000</v>
      </c>
      <c r="P220" t="s">
        <v>126</v>
      </c>
      <c r="Q220">
        <v>148.22999999999999</v>
      </c>
      <c r="R220" t="s">
        <v>31</v>
      </c>
      <c r="S220" t="s">
        <v>275</v>
      </c>
    </row>
    <row r="221" spans="1:19">
      <c r="A221" t="s">
        <v>483</v>
      </c>
      <c r="B221" t="s">
        <v>484</v>
      </c>
      <c r="C221" t="s">
        <v>22</v>
      </c>
      <c r="D221">
        <v>25</v>
      </c>
      <c r="E221" t="s">
        <v>69</v>
      </c>
      <c r="F221" t="s">
        <v>62</v>
      </c>
      <c r="G221" t="s">
        <v>25</v>
      </c>
      <c r="H221">
        <v>4</v>
      </c>
      <c r="I221" t="s">
        <v>70</v>
      </c>
      <c r="J221">
        <v>33</v>
      </c>
      <c r="K221" t="s">
        <v>208</v>
      </c>
      <c r="L221" t="s">
        <v>209</v>
      </c>
      <c r="M221" t="s">
        <v>210</v>
      </c>
      <c r="N221">
        <v>13</v>
      </c>
      <c r="O221">
        <v>7800</v>
      </c>
      <c r="P221" t="s">
        <v>211</v>
      </c>
      <c r="Q221">
        <v>157.34</v>
      </c>
      <c r="R221" t="s">
        <v>31</v>
      </c>
      <c r="S221" t="s">
        <v>275</v>
      </c>
    </row>
    <row r="222" spans="1:19">
      <c r="A222" t="s">
        <v>486</v>
      </c>
      <c r="B222" t="s">
        <v>487</v>
      </c>
      <c r="C222" t="s">
        <v>22</v>
      </c>
      <c r="D222">
        <v>26</v>
      </c>
      <c r="E222" t="s">
        <v>274</v>
      </c>
      <c r="F222" t="s">
        <v>84</v>
      </c>
      <c r="G222" t="s">
        <v>57</v>
      </c>
      <c r="H222">
        <v>4</v>
      </c>
      <c r="I222" t="s">
        <v>70</v>
      </c>
      <c r="J222">
        <v>21</v>
      </c>
      <c r="K222" t="s">
        <v>119</v>
      </c>
      <c r="L222" t="s">
        <v>120</v>
      </c>
      <c r="M222" t="s">
        <v>121</v>
      </c>
      <c r="N222">
        <v>20</v>
      </c>
      <c r="O222">
        <v>290000</v>
      </c>
      <c r="P222" t="s">
        <v>388</v>
      </c>
      <c r="Q222">
        <v>37.42</v>
      </c>
      <c r="R222" t="s">
        <v>41</v>
      </c>
    </row>
    <row r="223" spans="1:19">
      <c r="A223" t="s">
        <v>486</v>
      </c>
      <c r="B223" t="s">
        <v>487</v>
      </c>
      <c r="C223" t="s">
        <v>22</v>
      </c>
      <c r="D223">
        <v>26</v>
      </c>
      <c r="E223" t="s">
        <v>274</v>
      </c>
      <c r="F223" t="s">
        <v>44</v>
      </c>
      <c r="G223" t="s">
        <v>57</v>
      </c>
      <c r="H223">
        <v>4</v>
      </c>
      <c r="I223" t="s">
        <v>70</v>
      </c>
      <c r="J223">
        <v>21</v>
      </c>
      <c r="K223" t="s">
        <v>45</v>
      </c>
      <c r="L223" t="s">
        <v>46</v>
      </c>
      <c r="M223" t="s">
        <v>47</v>
      </c>
      <c r="N223">
        <v>4</v>
      </c>
      <c r="O223">
        <v>120000</v>
      </c>
      <c r="P223" t="s">
        <v>200</v>
      </c>
      <c r="Q223">
        <v>174.39</v>
      </c>
      <c r="R223" t="s">
        <v>41</v>
      </c>
    </row>
    <row r="224" spans="1:19">
      <c r="A224" t="s">
        <v>488</v>
      </c>
      <c r="B224" t="s">
        <v>489</v>
      </c>
      <c r="C224" t="s">
        <v>22</v>
      </c>
      <c r="D224">
        <v>18</v>
      </c>
      <c r="E224" t="s">
        <v>354</v>
      </c>
      <c r="F224" t="s">
        <v>62</v>
      </c>
      <c r="G224" t="s">
        <v>57</v>
      </c>
      <c r="H224">
        <v>2</v>
      </c>
      <c r="I224" t="s">
        <v>26</v>
      </c>
      <c r="J224">
        <v>8</v>
      </c>
      <c r="K224" t="s">
        <v>235</v>
      </c>
      <c r="L224" t="s">
        <v>236</v>
      </c>
      <c r="M224" t="s">
        <v>237</v>
      </c>
      <c r="N224">
        <v>20</v>
      </c>
      <c r="O224">
        <v>130000</v>
      </c>
      <c r="P224" t="s">
        <v>490</v>
      </c>
      <c r="Q224">
        <v>60.91</v>
      </c>
      <c r="R224" t="s">
        <v>41</v>
      </c>
    </row>
    <row r="225" spans="1:18">
      <c r="A225" t="s">
        <v>491</v>
      </c>
      <c r="B225" t="s">
        <v>492</v>
      </c>
      <c r="C225" t="s">
        <v>22</v>
      </c>
      <c r="D225">
        <v>20</v>
      </c>
      <c r="E225" t="s">
        <v>99</v>
      </c>
      <c r="F225" t="s">
        <v>44</v>
      </c>
      <c r="G225" t="s">
        <v>57</v>
      </c>
      <c r="H225">
        <v>2</v>
      </c>
      <c r="I225" t="s">
        <v>26</v>
      </c>
      <c r="J225">
        <v>32</v>
      </c>
      <c r="K225" t="s">
        <v>165</v>
      </c>
      <c r="L225" t="s">
        <v>166</v>
      </c>
      <c r="M225" t="s">
        <v>167</v>
      </c>
      <c r="N225">
        <v>14</v>
      </c>
      <c r="O225">
        <v>336000</v>
      </c>
      <c r="P225" t="s">
        <v>493</v>
      </c>
      <c r="Q225">
        <v>13.17</v>
      </c>
      <c r="R225" t="s">
        <v>41</v>
      </c>
    </row>
    <row r="226" spans="1:18">
      <c r="A226" t="s">
        <v>491</v>
      </c>
      <c r="B226" t="s">
        <v>492</v>
      </c>
      <c r="C226" t="s">
        <v>22</v>
      </c>
      <c r="D226">
        <v>20</v>
      </c>
      <c r="E226" t="s">
        <v>99</v>
      </c>
      <c r="F226" t="s">
        <v>24</v>
      </c>
      <c r="G226" t="s">
        <v>57</v>
      </c>
      <c r="H226">
        <v>2</v>
      </c>
      <c r="I226" t="s">
        <v>26</v>
      </c>
      <c r="J226">
        <v>32</v>
      </c>
      <c r="K226" t="s">
        <v>27</v>
      </c>
      <c r="L226" t="s">
        <v>28</v>
      </c>
      <c r="M226" t="s">
        <v>29</v>
      </c>
      <c r="N226">
        <v>20</v>
      </c>
      <c r="O226">
        <v>700000</v>
      </c>
      <c r="P226" t="s">
        <v>494</v>
      </c>
      <c r="Q226">
        <v>23.83</v>
      </c>
      <c r="R226" t="s">
        <v>41</v>
      </c>
    </row>
    <row r="227" spans="1:18">
      <c r="A227" t="s">
        <v>491</v>
      </c>
      <c r="B227" t="s">
        <v>492</v>
      </c>
      <c r="C227" t="s">
        <v>22</v>
      </c>
      <c r="D227">
        <v>20</v>
      </c>
      <c r="E227" t="s">
        <v>99</v>
      </c>
      <c r="F227" t="s">
        <v>84</v>
      </c>
      <c r="G227" t="s">
        <v>57</v>
      </c>
      <c r="H227">
        <v>2</v>
      </c>
      <c r="I227" t="s">
        <v>26</v>
      </c>
      <c r="J227">
        <v>32</v>
      </c>
      <c r="K227" t="s">
        <v>85</v>
      </c>
      <c r="L227" t="s">
        <v>86</v>
      </c>
      <c r="M227" t="s">
        <v>87</v>
      </c>
      <c r="N227">
        <v>14</v>
      </c>
      <c r="O227">
        <v>350000</v>
      </c>
      <c r="P227" t="s">
        <v>458</v>
      </c>
      <c r="Q227">
        <v>89.94</v>
      </c>
      <c r="R227" t="s">
        <v>41</v>
      </c>
    </row>
    <row r="228" spans="1:18">
      <c r="A228" t="s">
        <v>495</v>
      </c>
      <c r="B228" t="s">
        <v>496</v>
      </c>
      <c r="C228" t="s">
        <v>22</v>
      </c>
      <c r="D228">
        <v>71</v>
      </c>
      <c r="E228" t="s">
        <v>35</v>
      </c>
      <c r="F228" t="s">
        <v>84</v>
      </c>
      <c r="G228" t="s">
        <v>57</v>
      </c>
      <c r="H228">
        <v>2</v>
      </c>
      <c r="I228" t="s">
        <v>26</v>
      </c>
      <c r="J228">
        <v>49</v>
      </c>
      <c r="K228" t="s">
        <v>171</v>
      </c>
      <c r="L228" t="s">
        <v>172</v>
      </c>
      <c r="M228" t="s">
        <v>173</v>
      </c>
      <c r="N228">
        <v>18</v>
      </c>
      <c r="O228">
        <v>1350000</v>
      </c>
      <c r="P228" t="s">
        <v>437</v>
      </c>
      <c r="Q228">
        <v>80.7</v>
      </c>
      <c r="R228" t="s">
        <v>41</v>
      </c>
    </row>
    <row r="229" spans="1:18">
      <c r="A229" t="s">
        <v>497</v>
      </c>
      <c r="B229" t="s">
        <v>498</v>
      </c>
      <c r="C229" t="s">
        <v>22</v>
      </c>
      <c r="D229">
        <v>49</v>
      </c>
      <c r="E229" t="s">
        <v>261</v>
      </c>
      <c r="F229" t="s">
        <v>44</v>
      </c>
      <c r="G229" t="s">
        <v>57</v>
      </c>
      <c r="H229">
        <v>1</v>
      </c>
      <c r="I229" t="s">
        <v>164</v>
      </c>
      <c r="J229">
        <v>8</v>
      </c>
      <c r="K229" t="s">
        <v>80</v>
      </c>
      <c r="L229" t="s">
        <v>81</v>
      </c>
      <c r="M229" t="s">
        <v>82</v>
      </c>
      <c r="N229">
        <v>19</v>
      </c>
      <c r="O229">
        <v>380000</v>
      </c>
      <c r="P229" t="s">
        <v>152</v>
      </c>
      <c r="Q229">
        <v>161.16999999999999</v>
      </c>
      <c r="R229" t="s">
        <v>41</v>
      </c>
    </row>
    <row r="230" spans="1:18">
      <c r="A230" t="s">
        <v>497</v>
      </c>
      <c r="B230" t="s">
        <v>498</v>
      </c>
      <c r="C230" t="s">
        <v>22</v>
      </c>
      <c r="D230">
        <v>49</v>
      </c>
      <c r="E230" t="s">
        <v>261</v>
      </c>
      <c r="F230" t="s">
        <v>24</v>
      </c>
      <c r="G230" t="s">
        <v>57</v>
      </c>
      <c r="H230">
        <v>1</v>
      </c>
      <c r="I230" t="s">
        <v>164</v>
      </c>
      <c r="J230">
        <v>8</v>
      </c>
      <c r="K230" t="s">
        <v>58</v>
      </c>
      <c r="L230" t="s">
        <v>59</v>
      </c>
      <c r="M230" t="s">
        <v>60</v>
      </c>
      <c r="N230">
        <v>10</v>
      </c>
      <c r="O230">
        <v>45000</v>
      </c>
      <c r="P230" t="s">
        <v>128</v>
      </c>
      <c r="Q230">
        <v>70.39</v>
      </c>
      <c r="R230" t="s">
        <v>41</v>
      </c>
    </row>
    <row r="231" spans="1:18">
      <c r="A231" t="s">
        <v>497</v>
      </c>
      <c r="B231" t="s">
        <v>498</v>
      </c>
      <c r="C231" t="s">
        <v>22</v>
      </c>
      <c r="D231">
        <v>49</v>
      </c>
      <c r="E231" t="s">
        <v>261</v>
      </c>
      <c r="F231" t="s">
        <v>84</v>
      </c>
      <c r="G231" t="s">
        <v>57</v>
      </c>
      <c r="H231">
        <v>1</v>
      </c>
      <c r="I231" t="s">
        <v>164</v>
      </c>
      <c r="J231">
        <v>8</v>
      </c>
      <c r="K231" t="s">
        <v>45</v>
      </c>
      <c r="L231" t="s">
        <v>46</v>
      </c>
      <c r="M231" t="s">
        <v>47</v>
      </c>
      <c r="N231">
        <v>17</v>
      </c>
      <c r="O231">
        <v>510000</v>
      </c>
      <c r="P231" t="s">
        <v>48</v>
      </c>
      <c r="Q231">
        <v>143.01</v>
      </c>
      <c r="R231" t="s">
        <v>41</v>
      </c>
    </row>
    <row r="232" spans="1:18">
      <c r="A232" t="s">
        <v>499</v>
      </c>
      <c r="B232" t="s">
        <v>500</v>
      </c>
      <c r="C232" t="s">
        <v>22</v>
      </c>
      <c r="D232">
        <v>43</v>
      </c>
      <c r="E232" t="s">
        <v>108</v>
      </c>
      <c r="F232" t="s">
        <v>62</v>
      </c>
      <c r="G232" t="s">
        <v>57</v>
      </c>
      <c r="H232">
        <v>5</v>
      </c>
      <c r="I232" t="s">
        <v>52</v>
      </c>
      <c r="J232">
        <v>1</v>
      </c>
      <c r="K232" t="s">
        <v>115</v>
      </c>
      <c r="L232" t="s">
        <v>116</v>
      </c>
      <c r="M232" t="s">
        <v>117</v>
      </c>
      <c r="N232">
        <v>19</v>
      </c>
      <c r="O232">
        <v>104500</v>
      </c>
      <c r="P232" t="s">
        <v>501</v>
      </c>
      <c r="Q232">
        <v>114.83</v>
      </c>
      <c r="R232" t="s">
        <v>41</v>
      </c>
    </row>
    <row r="233" spans="1:18">
      <c r="A233" t="s">
        <v>502</v>
      </c>
      <c r="B233" t="s">
        <v>503</v>
      </c>
      <c r="C233" t="s">
        <v>22</v>
      </c>
      <c r="D233">
        <v>65</v>
      </c>
      <c r="E233" t="s">
        <v>177</v>
      </c>
      <c r="F233" t="s">
        <v>44</v>
      </c>
      <c r="G233" t="s">
        <v>57</v>
      </c>
      <c r="H233">
        <v>4</v>
      </c>
      <c r="I233" t="s">
        <v>70</v>
      </c>
      <c r="J233">
        <v>22</v>
      </c>
      <c r="K233" t="s">
        <v>165</v>
      </c>
      <c r="L233" t="s">
        <v>166</v>
      </c>
      <c r="M233" t="s">
        <v>167</v>
      </c>
      <c r="N233">
        <v>10</v>
      </c>
      <c r="O233">
        <v>240000</v>
      </c>
      <c r="P233" t="s">
        <v>126</v>
      </c>
      <c r="Q233">
        <v>126.21</v>
      </c>
      <c r="R233" t="s">
        <v>41</v>
      </c>
    </row>
    <row r="234" spans="1:18">
      <c r="A234" t="s">
        <v>502</v>
      </c>
      <c r="B234" t="s">
        <v>503</v>
      </c>
      <c r="C234" t="s">
        <v>22</v>
      </c>
      <c r="D234">
        <v>65</v>
      </c>
      <c r="E234" t="s">
        <v>177</v>
      </c>
      <c r="F234" t="s">
        <v>62</v>
      </c>
      <c r="G234" t="s">
        <v>57</v>
      </c>
      <c r="H234">
        <v>4</v>
      </c>
      <c r="I234" t="s">
        <v>70</v>
      </c>
      <c r="J234">
        <v>22</v>
      </c>
      <c r="K234" t="s">
        <v>235</v>
      </c>
      <c r="L234" t="s">
        <v>236</v>
      </c>
      <c r="M234" t="s">
        <v>237</v>
      </c>
      <c r="N234">
        <v>18</v>
      </c>
      <c r="O234">
        <v>117000</v>
      </c>
      <c r="P234" t="s">
        <v>102</v>
      </c>
      <c r="Q234">
        <v>129.21</v>
      </c>
      <c r="R234" t="s">
        <v>41</v>
      </c>
    </row>
    <row r="235" spans="1:18">
      <c r="A235" t="s">
        <v>502</v>
      </c>
      <c r="B235" t="s">
        <v>503</v>
      </c>
      <c r="C235" t="s">
        <v>22</v>
      </c>
      <c r="D235">
        <v>65</v>
      </c>
      <c r="E235" t="s">
        <v>177</v>
      </c>
      <c r="F235" t="s">
        <v>84</v>
      </c>
      <c r="G235" t="s">
        <v>57</v>
      </c>
      <c r="H235">
        <v>4</v>
      </c>
      <c r="I235" t="s">
        <v>70</v>
      </c>
      <c r="J235">
        <v>22</v>
      </c>
      <c r="K235" t="s">
        <v>80</v>
      </c>
      <c r="L235" t="s">
        <v>81</v>
      </c>
      <c r="M235" t="s">
        <v>82</v>
      </c>
      <c r="N235">
        <v>20</v>
      </c>
      <c r="O235">
        <v>400000</v>
      </c>
      <c r="P235" t="s">
        <v>294</v>
      </c>
      <c r="Q235">
        <v>38.89</v>
      </c>
      <c r="R235" t="s">
        <v>41</v>
      </c>
    </row>
    <row r="236" spans="1:18">
      <c r="A236" t="s">
        <v>504</v>
      </c>
      <c r="B236" t="s">
        <v>505</v>
      </c>
      <c r="C236" t="s">
        <v>22</v>
      </c>
      <c r="D236">
        <v>22</v>
      </c>
      <c r="E236" t="s">
        <v>225</v>
      </c>
      <c r="F236" t="s">
        <v>24</v>
      </c>
      <c r="G236" t="s">
        <v>25</v>
      </c>
      <c r="H236">
        <v>5</v>
      </c>
      <c r="I236" t="s">
        <v>52</v>
      </c>
      <c r="J236">
        <v>49</v>
      </c>
      <c r="K236" t="s">
        <v>148</v>
      </c>
      <c r="L236" t="s">
        <v>149</v>
      </c>
      <c r="M236" t="s">
        <v>150</v>
      </c>
      <c r="N236">
        <v>7</v>
      </c>
      <c r="O236">
        <v>112000</v>
      </c>
      <c r="P236" t="s">
        <v>348</v>
      </c>
      <c r="Q236">
        <v>55.36</v>
      </c>
      <c r="R236" t="s">
        <v>41</v>
      </c>
    </row>
    <row r="237" spans="1:18">
      <c r="A237" t="s">
        <v>506</v>
      </c>
      <c r="B237" t="s">
        <v>507</v>
      </c>
      <c r="C237" t="s">
        <v>22</v>
      </c>
      <c r="D237">
        <v>72</v>
      </c>
      <c r="E237" t="s">
        <v>281</v>
      </c>
      <c r="F237" t="s">
        <v>84</v>
      </c>
      <c r="G237" t="s">
        <v>57</v>
      </c>
      <c r="H237">
        <v>4</v>
      </c>
      <c r="I237" t="s">
        <v>70</v>
      </c>
      <c r="J237">
        <v>26</v>
      </c>
      <c r="K237" t="s">
        <v>171</v>
      </c>
      <c r="L237" t="s">
        <v>172</v>
      </c>
      <c r="M237" t="s">
        <v>173</v>
      </c>
      <c r="N237">
        <v>1</v>
      </c>
      <c r="O237">
        <v>75000</v>
      </c>
      <c r="P237" t="s">
        <v>344</v>
      </c>
      <c r="Q237">
        <v>36.51</v>
      </c>
      <c r="R237" t="s">
        <v>41</v>
      </c>
    </row>
    <row r="238" spans="1:18">
      <c r="A238" t="s">
        <v>508</v>
      </c>
      <c r="B238" t="s">
        <v>509</v>
      </c>
      <c r="C238" t="s">
        <v>22</v>
      </c>
      <c r="D238">
        <v>56</v>
      </c>
      <c r="E238" t="s">
        <v>376</v>
      </c>
      <c r="F238" t="s">
        <v>24</v>
      </c>
      <c r="G238" t="s">
        <v>57</v>
      </c>
      <c r="H238">
        <v>1</v>
      </c>
      <c r="I238" t="s">
        <v>164</v>
      </c>
      <c r="J238">
        <v>6</v>
      </c>
      <c r="K238" t="s">
        <v>37</v>
      </c>
      <c r="L238" t="s">
        <v>38</v>
      </c>
      <c r="M238" t="s">
        <v>39</v>
      </c>
      <c r="N238">
        <v>5</v>
      </c>
      <c r="O238">
        <v>45000</v>
      </c>
      <c r="P238" t="s">
        <v>128</v>
      </c>
      <c r="Q238">
        <v>153.78</v>
      </c>
      <c r="R238" t="s">
        <v>41</v>
      </c>
    </row>
    <row r="239" spans="1:18">
      <c r="A239" t="s">
        <v>508</v>
      </c>
      <c r="B239" t="s">
        <v>509</v>
      </c>
      <c r="C239" t="s">
        <v>22</v>
      </c>
      <c r="D239">
        <v>56</v>
      </c>
      <c r="E239" t="s">
        <v>376</v>
      </c>
      <c r="F239" t="s">
        <v>44</v>
      </c>
      <c r="G239" t="s">
        <v>57</v>
      </c>
      <c r="H239">
        <v>1</v>
      </c>
      <c r="I239" t="s">
        <v>164</v>
      </c>
      <c r="J239">
        <v>6</v>
      </c>
      <c r="K239" t="s">
        <v>45</v>
      </c>
      <c r="L239" t="s">
        <v>46</v>
      </c>
      <c r="M239" t="s">
        <v>47</v>
      </c>
      <c r="N239">
        <v>6</v>
      </c>
      <c r="O239">
        <v>180000</v>
      </c>
      <c r="P239" t="s">
        <v>83</v>
      </c>
      <c r="Q239">
        <v>190.46</v>
      </c>
      <c r="R239" t="s">
        <v>41</v>
      </c>
    </row>
    <row r="240" spans="1:18">
      <c r="A240" t="s">
        <v>510</v>
      </c>
      <c r="B240" t="s">
        <v>511</v>
      </c>
      <c r="C240" t="s">
        <v>22</v>
      </c>
      <c r="D240">
        <v>57</v>
      </c>
      <c r="E240" t="s">
        <v>108</v>
      </c>
      <c r="F240" t="s">
        <v>24</v>
      </c>
      <c r="G240" t="s">
        <v>25</v>
      </c>
      <c r="H240">
        <v>3</v>
      </c>
      <c r="I240" t="s">
        <v>36</v>
      </c>
      <c r="J240">
        <v>46</v>
      </c>
      <c r="K240" t="s">
        <v>37</v>
      </c>
      <c r="L240" t="s">
        <v>38</v>
      </c>
      <c r="M240" t="s">
        <v>39</v>
      </c>
      <c r="N240">
        <v>4</v>
      </c>
      <c r="O240">
        <v>36000</v>
      </c>
      <c r="P240" t="s">
        <v>61</v>
      </c>
      <c r="Q240">
        <v>51.96</v>
      </c>
      <c r="R240" t="s">
        <v>41</v>
      </c>
    </row>
    <row r="241" spans="1:18">
      <c r="A241" t="s">
        <v>510</v>
      </c>
      <c r="B241" t="s">
        <v>511</v>
      </c>
      <c r="C241" t="s">
        <v>22</v>
      </c>
      <c r="D241">
        <v>57</v>
      </c>
      <c r="E241" t="s">
        <v>108</v>
      </c>
      <c r="F241" t="s">
        <v>62</v>
      </c>
      <c r="G241" t="s">
        <v>25</v>
      </c>
      <c r="H241">
        <v>3</v>
      </c>
      <c r="I241" t="s">
        <v>36</v>
      </c>
      <c r="J241">
        <v>46</v>
      </c>
      <c r="K241" t="s">
        <v>72</v>
      </c>
      <c r="L241" t="s">
        <v>73</v>
      </c>
      <c r="M241" t="s">
        <v>74</v>
      </c>
      <c r="N241">
        <v>20</v>
      </c>
      <c r="O241">
        <v>18000</v>
      </c>
      <c r="P241" t="s">
        <v>66</v>
      </c>
      <c r="Q241">
        <v>40.909999999999997</v>
      </c>
      <c r="R241" t="s">
        <v>41</v>
      </c>
    </row>
    <row r="242" spans="1:18">
      <c r="A242" t="s">
        <v>512</v>
      </c>
      <c r="B242" t="s">
        <v>513</v>
      </c>
      <c r="C242" t="s">
        <v>22</v>
      </c>
      <c r="D242">
        <v>24</v>
      </c>
      <c r="E242" t="s">
        <v>91</v>
      </c>
      <c r="F242" t="s">
        <v>62</v>
      </c>
      <c r="G242" t="s">
        <v>25</v>
      </c>
      <c r="H242">
        <v>2</v>
      </c>
      <c r="I242" t="s">
        <v>26</v>
      </c>
      <c r="J242">
        <v>26</v>
      </c>
      <c r="K242" t="s">
        <v>235</v>
      </c>
      <c r="L242" t="s">
        <v>236</v>
      </c>
      <c r="M242" t="s">
        <v>237</v>
      </c>
      <c r="N242">
        <v>11</v>
      </c>
      <c r="O242">
        <v>71500</v>
      </c>
      <c r="P242" t="s">
        <v>514</v>
      </c>
      <c r="Q242">
        <v>191.5</v>
      </c>
      <c r="R242" t="s">
        <v>41</v>
      </c>
    </row>
    <row r="243" spans="1:18">
      <c r="A243" t="s">
        <v>512</v>
      </c>
      <c r="B243" t="s">
        <v>513</v>
      </c>
      <c r="C243" t="s">
        <v>22</v>
      </c>
      <c r="D243">
        <v>24</v>
      </c>
      <c r="E243" t="s">
        <v>91</v>
      </c>
      <c r="F243" t="s">
        <v>44</v>
      </c>
      <c r="G243" t="s">
        <v>25</v>
      </c>
      <c r="H243">
        <v>2</v>
      </c>
      <c r="I243" t="s">
        <v>26</v>
      </c>
      <c r="J243">
        <v>26</v>
      </c>
      <c r="K243" t="s">
        <v>45</v>
      </c>
      <c r="L243" t="s">
        <v>46</v>
      </c>
      <c r="M243" t="s">
        <v>47</v>
      </c>
      <c r="N243">
        <v>15</v>
      </c>
      <c r="O243">
        <v>450000</v>
      </c>
      <c r="P243" t="s">
        <v>136</v>
      </c>
      <c r="Q243">
        <v>127.22</v>
      </c>
      <c r="R243" t="s">
        <v>41</v>
      </c>
    </row>
    <row r="244" spans="1:18">
      <c r="A244" t="s">
        <v>515</v>
      </c>
      <c r="B244" t="s">
        <v>516</v>
      </c>
      <c r="C244" t="s">
        <v>22</v>
      </c>
      <c r="D244">
        <v>47</v>
      </c>
      <c r="E244" t="s">
        <v>250</v>
      </c>
      <c r="F244" t="s">
        <v>24</v>
      </c>
      <c r="G244" t="s">
        <v>57</v>
      </c>
      <c r="H244">
        <v>5</v>
      </c>
      <c r="I244" t="s">
        <v>52</v>
      </c>
      <c r="J244">
        <v>14</v>
      </c>
      <c r="K244" t="s">
        <v>27</v>
      </c>
      <c r="L244" t="s">
        <v>28</v>
      </c>
      <c r="M244" t="s">
        <v>29</v>
      </c>
      <c r="N244">
        <v>1</v>
      </c>
      <c r="O244">
        <v>35000</v>
      </c>
      <c r="P244" t="s">
        <v>319</v>
      </c>
      <c r="Q244">
        <v>1.35</v>
      </c>
      <c r="R244" t="s">
        <v>41</v>
      </c>
    </row>
    <row r="245" spans="1:18">
      <c r="A245" t="s">
        <v>515</v>
      </c>
      <c r="B245" t="s">
        <v>516</v>
      </c>
      <c r="C245" t="s">
        <v>22</v>
      </c>
      <c r="D245">
        <v>47</v>
      </c>
      <c r="E245" t="s">
        <v>250</v>
      </c>
      <c r="F245" t="s">
        <v>84</v>
      </c>
      <c r="G245" t="s">
        <v>57</v>
      </c>
      <c r="H245">
        <v>5</v>
      </c>
      <c r="I245" t="s">
        <v>52</v>
      </c>
      <c r="J245">
        <v>14</v>
      </c>
      <c r="K245" t="s">
        <v>45</v>
      </c>
      <c r="L245" t="s">
        <v>46</v>
      </c>
      <c r="M245" t="s">
        <v>47</v>
      </c>
      <c r="N245">
        <v>16</v>
      </c>
      <c r="O245">
        <v>480000</v>
      </c>
      <c r="P245" t="s">
        <v>178</v>
      </c>
      <c r="Q245">
        <v>82.93</v>
      </c>
      <c r="R245" t="s">
        <v>41</v>
      </c>
    </row>
    <row r="246" spans="1:18">
      <c r="A246" t="s">
        <v>515</v>
      </c>
      <c r="B246" t="s">
        <v>516</v>
      </c>
      <c r="C246" t="s">
        <v>22</v>
      </c>
      <c r="D246">
        <v>47</v>
      </c>
      <c r="E246" t="s">
        <v>250</v>
      </c>
      <c r="F246" t="s">
        <v>44</v>
      </c>
      <c r="G246" t="s">
        <v>57</v>
      </c>
      <c r="H246">
        <v>5</v>
      </c>
      <c r="I246" t="s">
        <v>52</v>
      </c>
      <c r="J246">
        <v>14</v>
      </c>
      <c r="K246" t="s">
        <v>119</v>
      </c>
      <c r="L246" t="s">
        <v>120</v>
      </c>
      <c r="M246" t="s">
        <v>121</v>
      </c>
      <c r="N246">
        <v>3</v>
      </c>
      <c r="O246">
        <v>43500</v>
      </c>
      <c r="P246" t="s">
        <v>391</v>
      </c>
      <c r="Q246">
        <v>107.86</v>
      </c>
      <c r="R246" t="s">
        <v>41</v>
      </c>
    </row>
    <row r="247" spans="1:18">
      <c r="A247" t="s">
        <v>517</v>
      </c>
      <c r="B247" t="s">
        <v>518</v>
      </c>
      <c r="C247" t="s">
        <v>22</v>
      </c>
      <c r="D247">
        <v>75</v>
      </c>
      <c r="E247" t="s">
        <v>51</v>
      </c>
      <c r="F247" t="s">
        <v>84</v>
      </c>
      <c r="G247" t="s">
        <v>25</v>
      </c>
      <c r="H247">
        <v>2</v>
      </c>
      <c r="I247" t="s">
        <v>26</v>
      </c>
      <c r="J247">
        <v>29</v>
      </c>
      <c r="K247" t="s">
        <v>80</v>
      </c>
      <c r="L247" t="s">
        <v>81</v>
      </c>
      <c r="M247" t="s">
        <v>82</v>
      </c>
      <c r="N247">
        <v>10</v>
      </c>
      <c r="O247">
        <v>200000</v>
      </c>
      <c r="P247" t="s">
        <v>96</v>
      </c>
      <c r="Q247">
        <v>163.35</v>
      </c>
      <c r="R247" t="s">
        <v>41</v>
      </c>
    </row>
    <row r="248" spans="1:18">
      <c r="A248" t="s">
        <v>517</v>
      </c>
      <c r="B248" t="s">
        <v>518</v>
      </c>
      <c r="C248" t="s">
        <v>22</v>
      </c>
      <c r="D248">
        <v>75</v>
      </c>
      <c r="E248" t="s">
        <v>51</v>
      </c>
      <c r="F248" t="s">
        <v>44</v>
      </c>
      <c r="G248" t="s">
        <v>25</v>
      </c>
      <c r="H248">
        <v>2</v>
      </c>
      <c r="I248" t="s">
        <v>26</v>
      </c>
      <c r="J248">
        <v>29</v>
      </c>
      <c r="K248" t="s">
        <v>80</v>
      </c>
      <c r="L248" t="s">
        <v>81</v>
      </c>
      <c r="M248" t="s">
        <v>82</v>
      </c>
      <c r="N248">
        <v>16</v>
      </c>
      <c r="O248">
        <v>320000</v>
      </c>
      <c r="P248" t="s">
        <v>278</v>
      </c>
      <c r="Q248">
        <v>47.23</v>
      </c>
      <c r="R248" t="s">
        <v>41</v>
      </c>
    </row>
    <row r="249" spans="1:18">
      <c r="A249" t="s">
        <v>519</v>
      </c>
      <c r="B249" t="s">
        <v>520</v>
      </c>
      <c r="C249" t="s">
        <v>22</v>
      </c>
      <c r="D249">
        <v>57</v>
      </c>
      <c r="E249" t="s">
        <v>23</v>
      </c>
      <c r="F249" t="s">
        <v>44</v>
      </c>
      <c r="G249" t="s">
        <v>57</v>
      </c>
      <c r="H249">
        <v>5</v>
      </c>
      <c r="I249" t="s">
        <v>52</v>
      </c>
      <c r="J249">
        <v>18</v>
      </c>
      <c r="K249" t="s">
        <v>80</v>
      </c>
      <c r="L249" t="s">
        <v>81</v>
      </c>
      <c r="M249" t="s">
        <v>82</v>
      </c>
      <c r="N249">
        <v>14</v>
      </c>
      <c r="O249">
        <v>280000</v>
      </c>
      <c r="P249" t="s">
        <v>110</v>
      </c>
      <c r="Q249">
        <v>9.8699999999999992</v>
      </c>
      <c r="R249" t="s">
        <v>41</v>
      </c>
    </row>
    <row r="250" spans="1:18">
      <c r="A250" t="s">
        <v>519</v>
      </c>
      <c r="B250" t="s">
        <v>520</v>
      </c>
      <c r="C250" t="s">
        <v>22</v>
      </c>
      <c r="D250">
        <v>57</v>
      </c>
      <c r="E250" t="s">
        <v>23</v>
      </c>
      <c r="F250" t="s">
        <v>84</v>
      </c>
      <c r="G250" t="s">
        <v>57</v>
      </c>
      <c r="H250">
        <v>5</v>
      </c>
      <c r="I250" t="s">
        <v>52</v>
      </c>
      <c r="J250">
        <v>18</v>
      </c>
      <c r="K250" t="s">
        <v>145</v>
      </c>
      <c r="L250" t="s">
        <v>146</v>
      </c>
      <c r="M250" t="s">
        <v>147</v>
      </c>
      <c r="N250">
        <v>13</v>
      </c>
      <c r="O250">
        <v>1950000</v>
      </c>
      <c r="P250" t="s">
        <v>521</v>
      </c>
      <c r="Q250">
        <v>63.59</v>
      </c>
      <c r="R250" t="s">
        <v>41</v>
      </c>
    </row>
    <row r="251" spans="1:18">
      <c r="A251" t="s">
        <v>522</v>
      </c>
      <c r="B251" t="s">
        <v>523</v>
      </c>
      <c r="C251" t="s">
        <v>22</v>
      </c>
      <c r="D251">
        <v>76</v>
      </c>
      <c r="E251" t="s">
        <v>234</v>
      </c>
      <c r="F251" t="s">
        <v>44</v>
      </c>
      <c r="G251" t="s">
        <v>57</v>
      </c>
      <c r="H251">
        <v>3</v>
      </c>
      <c r="I251" t="s">
        <v>36</v>
      </c>
      <c r="J251">
        <v>54</v>
      </c>
      <c r="K251" t="s">
        <v>165</v>
      </c>
      <c r="L251" t="s">
        <v>166</v>
      </c>
      <c r="M251" t="s">
        <v>167</v>
      </c>
      <c r="N251">
        <v>4</v>
      </c>
      <c r="O251">
        <v>96000</v>
      </c>
      <c r="P251" t="s">
        <v>524</v>
      </c>
      <c r="Q251">
        <v>124.1</v>
      </c>
      <c r="R251" t="s">
        <v>41</v>
      </c>
    </row>
    <row r="252" spans="1:18">
      <c r="A252" t="s">
        <v>525</v>
      </c>
      <c r="B252" t="s">
        <v>526</v>
      </c>
      <c r="C252" t="s">
        <v>22</v>
      </c>
      <c r="D252">
        <v>31</v>
      </c>
      <c r="E252" t="s">
        <v>281</v>
      </c>
      <c r="F252" t="s">
        <v>44</v>
      </c>
      <c r="G252" t="s">
        <v>25</v>
      </c>
      <c r="H252">
        <v>4</v>
      </c>
      <c r="I252" t="s">
        <v>70</v>
      </c>
      <c r="J252">
        <v>59</v>
      </c>
      <c r="K252" t="s">
        <v>119</v>
      </c>
      <c r="L252" t="s">
        <v>120</v>
      </c>
      <c r="M252" t="s">
        <v>121</v>
      </c>
      <c r="N252">
        <v>20</v>
      </c>
      <c r="O252">
        <v>290000</v>
      </c>
      <c r="P252" t="s">
        <v>388</v>
      </c>
      <c r="Q252">
        <v>11.43</v>
      </c>
      <c r="R252" t="s">
        <v>41</v>
      </c>
    </row>
    <row r="253" spans="1:18">
      <c r="A253" t="s">
        <v>525</v>
      </c>
      <c r="B253" t="s">
        <v>526</v>
      </c>
      <c r="C253" t="s">
        <v>22</v>
      </c>
      <c r="D253">
        <v>31</v>
      </c>
      <c r="E253" t="s">
        <v>281</v>
      </c>
      <c r="F253" t="s">
        <v>62</v>
      </c>
      <c r="G253" t="s">
        <v>25</v>
      </c>
      <c r="H253">
        <v>4</v>
      </c>
      <c r="I253" t="s">
        <v>70</v>
      </c>
      <c r="J253">
        <v>59</v>
      </c>
      <c r="K253" t="s">
        <v>341</v>
      </c>
      <c r="L253" t="s">
        <v>342</v>
      </c>
      <c r="M253" t="s">
        <v>343</v>
      </c>
      <c r="N253">
        <v>2</v>
      </c>
      <c r="O253">
        <v>15000</v>
      </c>
      <c r="P253" t="s">
        <v>306</v>
      </c>
      <c r="Q253">
        <v>13.63</v>
      </c>
      <c r="R253" t="s">
        <v>41</v>
      </c>
    </row>
    <row r="254" spans="1:18">
      <c r="A254" t="s">
        <v>525</v>
      </c>
      <c r="B254" t="s">
        <v>526</v>
      </c>
      <c r="C254" t="s">
        <v>22</v>
      </c>
      <c r="D254">
        <v>31</v>
      </c>
      <c r="E254" t="s">
        <v>281</v>
      </c>
      <c r="F254" t="s">
        <v>84</v>
      </c>
      <c r="G254" t="s">
        <v>25</v>
      </c>
      <c r="H254">
        <v>4</v>
      </c>
      <c r="I254" t="s">
        <v>70</v>
      </c>
      <c r="J254">
        <v>59</v>
      </c>
      <c r="K254" t="s">
        <v>100</v>
      </c>
      <c r="L254" t="s">
        <v>38</v>
      </c>
      <c r="M254" t="s">
        <v>39</v>
      </c>
      <c r="N254">
        <v>13</v>
      </c>
      <c r="O254">
        <v>117000</v>
      </c>
      <c r="P254" t="s">
        <v>102</v>
      </c>
      <c r="Q254">
        <v>59.34</v>
      </c>
      <c r="R254" t="s">
        <v>41</v>
      </c>
    </row>
    <row r="255" spans="1:18">
      <c r="A255" t="s">
        <v>527</v>
      </c>
      <c r="B255" t="s">
        <v>528</v>
      </c>
      <c r="C255" t="s">
        <v>22</v>
      </c>
      <c r="D255">
        <v>28</v>
      </c>
      <c r="E255" t="s">
        <v>274</v>
      </c>
      <c r="F255" t="s">
        <v>44</v>
      </c>
      <c r="G255" t="s">
        <v>25</v>
      </c>
      <c r="H255">
        <v>4</v>
      </c>
      <c r="I255" t="s">
        <v>70</v>
      </c>
      <c r="J255">
        <v>56</v>
      </c>
      <c r="K255" t="s">
        <v>100</v>
      </c>
      <c r="L255" t="s">
        <v>38</v>
      </c>
      <c r="M255" t="s">
        <v>39</v>
      </c>
      <c r="N255">
        <v>11</v>
      </c>
      <c r="O255">
        <v>99000</v>
      </c>
      <c r="P255" t="s">
        <v>131</v>
      </c>
      <c r="Q255">
        <v>91.09</v>
      </c>
      <c r="R255" t="s">
        <v>41</v>
      </c>
    </row>
    <row r="256" spans="1:18">
      <c r="A256" t="s">
        <v>527</v>
      </c>
      <c r="B256" t="s">
        <v>528</v>
      </c>
      <c r="C256" t="s">
        <v>22</v>
      </c>
      <c r="D256">
        <v>28</v>
      </c>
      <c r="E256" t="s">
        <v>274</v>
      </c>
      <c r="F256" t="s">
        <v>24</v>
      </c>
      <c r="G256" t="s">
        <v>25</v>
      </c>
      <c r="H256">
        <v>4</v>
      </c>
      <c r="I256" t="s">
        <v>70</v>
      </c>
      <c r="J256">
        <v>56</v>
      </c>
      <c r="K256" t="s">
        <v>58</v>
      </c>
      <c r="L256" t="s">
        <v>59</v>
      </c>
      <c r="M256" t="s">
        <v>60</v>
      </c>
      <c r="N256">
        <v>1</v>
      </c>
      <c r="O256">
        <v>4500</v>
      </c>
      <c r="P256" t="s">
        <v>270</v>
      </c>
      <c r="Q256">
        <v>22.05</v>
      </c>
      <c r="R256" t="s">
        <v>41</v>
      </c>
    </row>
    <row r="257" spans="1:19">
      <c r="A257" t="s">
        <v>529</v>
      </c>
      <c r="B257" t="s">
        <v>530</v>
      </c>
      <c r="C257" t="s">
        <v>22</v>
      </c>
      <c r="D257">
        <v>40</v>
      </c>
      <c r="E257" t="s">
        <v>185</v>
      </c>
      <c r="F257" t="s">
        <v>24</v>
      </c>
      <c r="G257" t="s">
        <v>57</v>
      </c>
      <c r="H257">
        <v>4</v>
      </c>
      <c r="I257" t="s">
        <v>70</v>
      </c>
      <c r="J257">
        <v>23</v>
      </c>
      <c r="K257" t="s">
        <v>58</v>
      </c>
      <c r="L257" t="s">
        <v>59</v>
      </c>
      <c r="M257" t="s">
        <v>60</v>
      </c>
      <c r="N257">
        <v>2</v>
      </c>
      <c r="O257">
        <v>9000</v>
      </c>
      <c r="P257" t="s">
        <v>357</v>
      </c>
      <c r="Q257">
        <v>159.51</v>
      </c>
      <c r="R257" t="s">
        <v>41</v>
      </c>
    </row>
    <row r="258" spans="1:19">
      <c r="A258" t="s">
        <v>529</v>
      </c>
      <c r="B258" t="s">
        <v>530</v>
      </c>
      <c r="C258" t="s">
        <v>22</v>
      </c>
      <c r="D258">
        <v>40</v>
      </c>
      <c r="E258" t="s">
        <v>185</v>
      </c>
      <c r="F258" t="s">
        <v>44</v>
      </c>
      <c r="G258" t="s">
        <v>57</v>
      </c>
      <c r="H258">
        <v>4</v>
      </c>
      <c r="I258" t="s">
        <v>70</v>
      </c>
      <c r="J258">
        <v>23</v>
      </c>
      <c r="K258" t="s">
        <v>80</v>
      </c>
      <c r="L258" t="s">
        <v>81</v>
      </c>
      <c r="M258" t="s">
        <v>82</v>
      </c>
      <c r="N258">
        <v>14</v>
      </c>
      <c r="O258">
        <v>280000</v>
      </c>
      <c r="P258" t="s">
        <v>110</v>
      </c>
      <c r="Q258">
        <v>62.68</v>
      </c>
      <c r="R258" t="s">
        <v>41</v>
      </c>
    </row>
    <row r="259" spans="1:19">
      <c r="A259" t="s">
        <v>531</v>
      </c>
      <c r="B259" t="s">
        <v>532</v>
      </c>
      <c r="C259" t="s">
        <v>22</v>
      </c>
      <c r="D259">
        <v>61</v>
      </c>
      <c r="E259" t="s">
        <v>91</v>
      </c>
      <c r="F259" t="s">
        <v>84</v>
      </c>
      <c r="G259" t="s">
        <v>25</v>
      </c>
      <c r="H259">
        <v>3</v>
      </c>
      <c r="I259" t="s">
        <v>36</v>
      </c>
      <c r="J259">
        <v>10</v>
      </c>
      <c r="K259" t="s">
        <v>45</v>
      </c>
      <c r="L259" t="s">
        <v>46</v>
      </c>
      <c r="M259" t="s">
        <v>47</v>
      </c>
      <c r="N259">
        <v>17</v>
      </c>
      <c r="O259">
        <v>510000</v>
      </c>
      <c r="P259" t="s">
        <v>48</v>
      </c>
      <c r="Q259">
        <v>11.93</v>
      </c>
      <c r="R259" t="s">
        <v>41</v>
      </c>
    </row>
    <row r="260" spans="1:19">
      <c r="A260" t="s">
        <v>531</v>
      </c>
      <c r="B260" t="s">
        <v>532</v>
      </c>
      <c r="C260" t="s">
        <v>22</v>
      </c>
      <c r="D260">
        <v>61</v>
      </c>
      <c r="E260" t="s">
        <v>91</v>
      </c>
      <c r="F260" t="s">
        <v>44</v>
      </c>
      <c r="G260" t="s">
        <v>25</v>
      </c>
      <c r="H260">
        <v>3</v>
      </c>
      <c r="I260" t="s">
        <v>36</v>
      </c>
      <c r="J260">
        <v>10</v>
      </c>
      <c r="K260" t="s">
        <v>165</v>
      </c>
      <c r="L260" t="s">
        <v>166</v>
      </c>
      <c r="M260" t="s">
        <v>167</v>
      </c>
      <c r="N260">
        <v>14</v>
      </c>
      <c r="O260">
        <v>336000</v>
      </c>
      <c r="P260" t="s">
        <v>493</v>
      </c>
      <c r="Q260">
        <v>171.81</v>
      </c>
      <c r="R260" t="s">
        <v>41</v>
      </c>
    </row>
    <row r="261" spans="1:19">
      <c r="A261" t="s">
        <v>533</v>
      </c>
      <c r="B261" t="s">
        <v>534</v>
      </c>
      <c r="C261" t="s">
        <v>22</v>
      </c>
      <c r="D261">
        <v>41</v>
      </c>
      <c r="E261" t="s">
        <v>340</v>
      </c>
      <c r="F261" t="s">
        <v>62</v>
      </c>
      <c r="G261" t="s">
        <v>25</v>
      </c>
      <c r="H261">
        <v>3</v>
      </c>
      <c r="I261" t="s">
        <v>36</v>
      </c>
      <c r="J261">
        <v>51</v>
      </c>
      <c r="K261" t="s">
        <v>188</v>
      </c>
      <c r="L261" t="s">
        <v>189</v>
      </c>
      <c r="M261" t="s">
        <v>190</v>
      </c>
      <c r="N261">
        <v>14</v>
      </c>
      <c r="O261">
        <v>49000</v>
      </c>
      <c r="P261" t="s">
        <v>535</v>
      </c>
      <c r="Q261">
        <v>123.41</v>
      </c>
      <c r="R261" t="s">
        <v>31</v>
      </c>
      <c r="S261" t="s">
        <v>101</v>
      </c>
    </row>
    <row r="262" spans="1:19">
      <c r="A262" t="s">
        <v>533</v>
      </c>
      <c r="B262" t="s">
        <v>534</v>
      </c>
      <c r="C262" t="s">
        <v>22</v>
      </c>
      <c r="D262">
        <v>41</v>
      </c>
      <c r="E262" t="s">
        <v>340</v>
      </c>
      <c r="F262" t="s">
        <v>84</v>
      </c>
      <c r="G262" t="s">
        <v>25</v>
      </c>
      <c r="H262">
        <v>3</v>
      </c>
      <c r="I262" t="s">
        <v>36</v>
      </c>
      <c r="J262">
        <v>51</v>
      </c>
      <c r="K262" t="s">
        <v>85</v>
      </c>
      <c r="L262" t="s">
        <v>86</v>
      </c>
      <c r="M262" t="s">
        <v>87</v>
      </c>
      <c r="N262">
        <v>15</v>
      </c>
      <c r="O262">
        <v>375000</v>
      </c>
      <c r="P262" t="s">
        <v>536</v>
      </c>
      <c r="Q262">
        <v>32.869999999999997</v>
      </c>
      <c r="R262" t="s">
        <v>31</v>
      </c>
      <c r="S262" t="s">
        <v>101</v>
      </c>
    </row>
    <row r="263" spans="1:19">
      <c r="A263" t="s">
        <v>533</v>
      </c>
      <c r="B263" t="s">
        <v>534</v>
      </c>
      <c r="C263" t="s">
        <v>22</v>
      </c>
      <c r="D263">
        <v>41</v>
      </c>
      <c r="E263" t="s">
        <v>340</v>
      </c>
      <c r="F263" t="s">
        <v>24</v>
      </c>
      <c r="G263" t="s">
        <v>25</v>
      </c>
      <c r="H263">
        <v>3</v>
      </c>
      <c r="I263" t="s">
        <v>36</v>
      </c>
      <c r="J263">
        <v>51</v>
      </c>
      <c r="K263" t="s">
        <v>148</v>
      </c>
      <c r="L263" t="s">
        <v>149</v>
      </c>
      <c r="M263" t="s">
        <v>150</v>
      </c>
      <c r="N263">
        <v>1</v>
      </c>
      <c r="O263">
        <v>16000</v>
      </c>
      <c r="P263" t="s">
        <v>327</v>
      </c>
      <c r="Q263">
        <v>99.44</v>
      </c>
      <c r="R263" t="s">
        <v>31</v>
      </c>
      <c r="S263" t="s">
        <v>101</v>
      </c>
    </row>
    <row r="264" spans="1:19">
      <c r="A264" t="s">
        <v>537</v>
      </c>
      <c r="B264" t="s">
        <v>538</v>
      </c>
      <c r="C264" t="s">
        <v>22</v>
      </c>
      <c r="D264">
        <v>45</v>
      </c>
      <c r="E264" t="s">
        <v>144</v>
      </c>
      <c r="F264" t="s">
        <v>24</v>
      </c>
      <c r="G264" t="s">
        <v>25</v>
      </c>
      <c r="H264">
        <v>3</v>
      </c>
      <c r="I264" t="s">
        <v>36</v>
      </c>
      <c r="J264">
        <v>16</v>
      </c>
      <c r="K264" t="s">
        <v>58</v>
      </c>
      <c r="L264" t="s">
        <v>59</v>
      </c>
      <c r="M264" t="s">
        <v>60</v>
      </c>
      <c r="N264">
        <v>1</v>
      </c>
      <c r="O264">
        <v>4500</v>
      </c>
      <c r="P264" t="s">
        <v>270</v>
      </c>
      <c r="Q264">
        <v>165.3</v>
      </c>
      <c r="R264" t="s">
        <v>41</v>
      </c>
    </row>
    <row r="265" spans="1:19">
      <c r="A265" t="s">
        <v>537</v>
      </c>
      <c r="B265" t="s">
        <v>538</v>
      </c>
      <c r="C265" t="s">
        <v>22</v>
      </c>
      <c r="D265">
        <v>45</v>
      </c>
      <c r="E265" t="s">
        <v>144</v>
      </c>
      <c r="F265" t="s">
        <v>62</v>
      </c>
      <c r="G265" t="s">
        <v>25</v>
      </c>
      <c r="H265">
        <v>3</v>
      </c>
      <c r="I265" t="s">
        <v>36</v>
      </c>
      <c r="J265">
        <v>16</v>
      </c>
      <c r="K265" t="s">
        <v>188</v>
      </c>
      <c r="L265" t="s">
        <v>189</v>
      </c>
      <c r="M265" t="s">
        <v>190</v>
      </c>
      <c r="N265">
        <v>12</v>
      </c>
      <c r="O265">
        <v>42000</v>
      </c>
      <c r="P265" t="s">
        <v>440</v>
      </c>
      <c r="Q265">
        <v>2.4700000000000002</v>
      </c>
      <c r="R265" t="s">
        <v>41</v>
      </c>
    </row>
    <row r="266" spans="1:19">
      <c r="A266" t="s">
        <v>539</v>
      </c>
      <c r="B266" t="s">
        <v>540</v>
      </c>
      <c r="C266" t="s">
        <v>22</v>
      </c>
      <c r="D266">
        <v>76</v>
      </c>
      <c r="E266" t="s">
        <v>155</v>
      </c>
      <c r="F266" t="s">
        <v>24</v>
      </c>
      <c r="G266" t="s">
        <v>57</v>
      </c>
      <c r="H266">
        <v>2</v>
      </c>
      <c r="I266" t="s">
        <v>26</v>
      </c>
      <c r="J266">
        <v>41</v>
      </c>
      <c r="K266" t="s">
        <v>58</v>
      </c>
      <c r="L266" t="s">
        <v>59</v>
      </c>
      <c r="M266" t="s">
        <v>60</v>
      </c>
      <c r="N266">
        <v>13</v>
      </c>
      <c r="O266">
        <v>58500</v>
      </c>
      <c r="P266" t="s">
        <v>238</v>
      </c>
      <c r="Q266">
        <v>61.55</v>
      </c>
      <c r="R266" t="s">
        <v>31</v>
      </c>
      <c r="S266" t="s">
        <v>244</v>
      </c>
    </row>
    <row r="267" spans="1:19">
      <c r="A267" t="s">
        <v>539</v>
      </c>
      <c r="B267" t="s">
        <v>540</v>
      </c>
      <c r="C267" t="s">
        <v>22</v>
      </c>
      <c r="D267">
        <v>76</v>
      </c>
      <c r="E267" t="s">
        <v>155</v>
      </c>
      <c r="F267" t="s">
        <v>62</v>
      </c>
      <c r="G267" t="s">
        <v>57</v>
      </c>
      <c r="H267">
        <v>2</v>
      </c>
      <c r="I267" t="s">
        <v>26</v>
      </c>
      <c r="J267">
        <v>41</v>
      </c>
      <c r="K267" t="s">
        <v>208</v>
      </c>
      <c r="L267" t="s">
        <v>209</v>
      </c>
      <c r="M267" t="s">
        <v>210</v>
      </c>
      <c r="N267">
        <v>12</v>
      </c>
      <c r="O267">
        <v>7200</v>
      </c>
      <c r="P267" t="s">
        <v>541</v>
      </c>
      <c r="Q267">
        <v>187.13</v>
      </c>
      <c r="R267" t="s">
        <v>31</v>
      </c>
      <c r="S267" t="s">
        <v>244</v>
      </c>
    </row>
    <row r="268" spans="1:19">
      <c r="A268" t="s">
        <v>542</v>
      </c>
      <c r="B268" t="s">
        <v>543</v>
      </c>
      <c r="C268" t="s">
        <v>22</v>
      </c>
      <c r="D268">
        <v>26</v>
      </c>
      <c r="E268" t="s">
        <v>185</v>
      </c>
      <c r="F268" t="s">
        <v>44</v>
      </c>
      <c r="G268" t="s">
        <v>25</v>
      </c>
      <c r="H268">
        <v>5</v>
      </c>
      <c r="I268" t="s">
        <v>52</v>
      </c>
      <c r="J268">
        <v>19</v>
      </c>
      <c r="K268" t="s">
        <v>119</v>
      </c>
      <c r="L268" t="s">
        <v>120</v>
      </c>
      <c r="M268" t="s">
        <v>121</v>
      </c>
      <c r="N268">
        <v>14</v>
      </c>
      <c r="O268">
        <v>203000</v>
      </c>
      <c r="P268" t="s">
        <v>544</v>
      </c>
      <c r="Q268">
        <v>90.5</v>
      </c>
      <c r="R268" t="s">
        <v>41</v>
      </c>
    </row>
    <row r="269" spans="1:19">
      <c r="A269" t="s">
        <v>542</v>
      </c>
      <c r="B269" t="s">
        <v>543</v>
      </c>
      <c r="C269" t="s">
        <v>22</v>
      </c>
      <c r="D269">
        <v>26</v>
      </c>
      <c r="E269" t="s">
        <v>185</v>
      </c>
      <c r="F269" t="s">
        <v>24</v>
      </c>
      <c r="G269" t="s">
        <v>25</v>
      </c>
      <c r="H269">
        <v>5</v>
      </c>
      <c r="I269" t="s">
        <v>52</v>
      </c>
      <c r="J269">
        <v>19</v>
      </c>
      <c r="K269" t="s">
        <v>27</v>
      </c>
      <c r="L269" t="s">
        <v>28</v>
      </c>
      <c r="M269" t="s">
        <v>29</v>
      </c>
      <c r="N269">
        <v>16</v>
      </c>
      <c r="O269">
        <v>560000</v>
      </c>
      <c r="P269" t="s">
        <v>545</v>
      </c>
      <c r="Q269">
        <v>73.819999999999993</v>
      </c>
      <c r="R269" t="s">
        <v>41</v>
      </c>
    </row>
    <row r="270" spans="1:19">
      <c r="A270" t="s">
        <v>542</v>
      </c>
      <c r="B270" t="s">
        <v>543</v>
      </c>
      <c r="C270" t="s">
        <v>22</v>
      </c>
      <c r="D270">
        <v>26</v>
      </c>
      <c r="E270" t="s">
        <v>185</v>
      </c>
      <c r="F270" t="s">
        <v>84</v>
      </c>
      <c r="G270" t="s">
        <v>25</v>
      </c>
      <c r="H270">
        <v>5</v>
      </c>
      <c r="I270" t="s">
        <v>52</v>
      </c>
      <c r="J270">
        <v>19</v>
      </c>
      <c r="K270" t="s">
        <v>85</v>
      </c>
      <c r="L270" t="s">
        <v>86</v>
      </c>
      <c r="M270" t="s">
        <v>87</v>
      </c>
      <c r="N270">
        <v>1</v>
      </c>
      <c r="O270">
        <v>25000</v>
      </c>
      <c r="P270" t="s">
        <v>546</v>
      </c>
      <c r="Q270">
        <v>54.97</v>
      </c>
      <c r="R270" t="s">
        <v>41</v>
      </c>
    </row>
    <row r="271" spans="1:19">
      <c r="A271" t="s">
        <v>547</v>
      </c>
      <c r="B271" t="s">
        <v>548</v>
      </c>
      <c r="C271" t="s">
        <v>22</v>
      </c>
      <c r="D271">
        <v>72</v>
      </c>
      <c r="E271" t="s">
        <v>177</v>
      </c>
      <c r="F271" t="s">
        <v>44</v>
      </c>
      <c r="G271" t="s">
        <v>57</v>
      </c>
      <c r="H271">
        <v>3</v>
      </c>
      <c r="I271" t="s">
        <v>36</v>
      </c>
      <c r="J271">
        <v>42</v>
      </c>
      <c r="K271" t="s">
        <v>80</v>
      </c>
      <c r="L271" t="s">
        <v>81</v>
      </c>
      <c r="M271" t="s">
        <v>82</v>
      </c>
      <c r="N271">
        <v>3</v>
      </c>
      <c r="O271">
        <v>60000</v>
      </c>
      <c r="P271" t="s">
        <v>549</v>
      </c>
      <c r="Q271">
        <v>20.13</v>
      </c>
      <c r="R271" t="s">
        <v>41</v>
      </c>
    </row>
    <row r="272" spans="1:19">
      <c r="A272" t="s">
        <v>547</v>
      </c>
      <c r="B272" t="s">
        <v>548</v>
      </c>
      <c r="C272" t="s">
        <v>22</v>
      </c>
      <c r="D272">
        <v>72</v>
      </c>
      <c r="E272" t="s">
        <v>177</v>
      </c>
      <c r="F272" t="s">
        <v>24</v>
      </c>
      <c r="G272" t="s">
        <v>57</v>
      </c>
      <c r="H272">
        <v>3</v>
      </c>
      <c r="I272" t="s">
        <v>36</v>
      </c>
      <c r="J272">
        <v>42</v>
      </c>
      <c r="K272" t="s">
        <v>37</v>
      </c>
      <c r="L272" t="s">
        <v>38</v>
      </c>
      <c r="M272" t="s">
        <v>39</v>
      </c>
      <c r="N272">
        <v>7</v>
      </c>
      <c r="O272">
        <v>63000</v>
      </c>
      <c r="P272" t="s">
        <v>298</v>
      </c>
      <c r="Q272">
        <v>8.14</v>
      </c>
      <c r="R272" t="s">
        <v>41</v>
      </c>
    </row>
    <row r="273" spans="1:19">
      <c r="A273" t="s">
        <v>550</v>
      </c>
      <c r="B273" t="s">
        <v>551</v>
      </c>
      <c r="C273" t="s">
        <v>552</v>
      </c>
      <c r="D273">
        <v>74</v>
      </c>
      <c r="E273" t="s">
        <v>135</v>
      </c>
      <c r="F273" t="s">
        <v>62</v>
      </c>
      <c r="G273" t="s">
        <v>57</v>
      </c>
      <c r="H273">
        <v>5</v>
      </c>
      <c r="I273" t="s">
        <v>52</v>
      </c>
      <c r="J273">
        <v>9</v>
      </c>
      <c r="K273" t="s">
        <v>188</v>
      </c>
      <c r="L273" t="s">
        <v>189</v>
      </c>
      <c r="M273" t="s">
        <v>190</v>
      </c>
      <c r="N273">
        <v>5</v>
      </c>
      <c r="O273">
        <v>17500</v>
      </c>
      <c r="P273" t="s">
        <v>372</v>
      </c>
      <c r="Q273">
        <v>44.25</v>
      </c>
      <c r="R273" t="s">
        <v>41</v>
      </c>
    </row>
    <row r="274" spans="1:19">
      <c r="A274" t="s">
        <v>550</v>
      </c>
      <c r="B274" t="s">
        <v>551</v>
      </c>
      <c r="C274" t="s">
        <v>552</v>
      </c>
      <c r="D274">
        <v>74</v>
      </c>
      <c r="E274" t="s">
        <v>135</v>
      </c>
      <c r="F274" t="s">
        <v>84</v>
      </c>
      <c r="G274" t="s">
        <v>57</v>
      </c>
      <c r="H274">
        <v>5</v>
      </c>
      <c r="I274" t="s">
        <v>52</v>
      </c>
      <c r="J274">
        <v>9</v>
      </c>
      <c r="K274" t="s">
        <v>145</v>
      </c>
      <c r="L274" t="s">
        <v>146</v>
      </c>
      <c r="M274" t="s">
        <v>147</v>
      </c>
      <c r="N274">
        <v>2</v>
      </c>
      <c r="O274">
        <v>300000</v>
      </c>
      <c r="P274" t="s">
        <v>53</v>
      </c>
      <c r="Q274">
        <v>18.64</v>
      </c>
      <c r="R274" t="s">
        <v>41</v>
      </c>
    </row>
    <row r="275" spans="1:19">
      <c r="A275" t="s">
        <v>550</v>
      </c>
      <c r="B275" t="s">
        <v>551</v>
      </c>
      <c r="C275" t="s">
        <v>552</v>
      </c>
      <c r="D275">
        <v>74</v>
      </c>
      <c r="E275" t="s">
        <v>135</v>
      </c>
      <c r="F275" t="s">
        <v>24</v>
      </c>
      <c r="G275" t="s">
        <v>57</v>
      </c>
      <c r="H275">
        <v>5</v>
      </c>
      <c r="I275" t="s">
        <v>52</v>
      </c>
      <c r="J275">
        <v>9</v>
      </c>
      <c r="K275" t="s">
        <v>148</v>
      </c>
      <c r="L275" t="s">
        <v>149</v>
      </c>
      <c r="M275" t="s">
        <v>150</v>
      </c>
      <c r="N275">
        <v>6</v>
      </c>
      <c r="O275">
        <v>96000</v>
      </c>
      <c r="P275" t="s">
        <v>524</v>
      </c>
      <c r="Q275">
        <v>30.99</v>
      </c>
      <c r="R275" t="s">
        <v>41</v>
      </c>
    </row>
    <row r="276" spans="1:19">
      <c r="A276" t="s">
        <v>553</v>
      </c>
      <c r="B276" t="s">
        <v>554</v>
      </c>
      <c r="C276" t="s">
        <v>552</v>
      </c>
      <c r="D276">
        <v>72</v>
      </c>
      <c r="E276" t="s">
        <v>225</v>
      </c>
      <c r="F276" t="s">
        <v>24</v>
      </c>
      <c r="G276" t="s">
        <v>57</v>
      </c>
      <c r="H276">
        <v>2</v>
      </c>
      <c r="I276" t="s">
        <v>26</v>
      </c>
      <c r="J276">
        <v>8</v>
      </c>
      <c r="K276" t="s">
        <v>148</v>
      </c>
      <c r="L276" t="s">
        <v>149</v>
      </c>
      <c r="M276" t="s">
        <v>150</v>
      </c>
      <c r="N276">
        <v>2</v>
      </c>
      <c r="O276">
        <v>32000</v>
      </c>
      <c r="P276" t="s">
        <v>555</v>
      </c>
      <c r="Q276">
        <v>14.66</v>
      </c>
      <c r="R276" t="s">
        <v>31</v>
      </c>
      <c r="S276" t="s">
        <v>79</v>
      </c>
    </row>
    <row r="277" spans="1:19">
      <c r="A277" t="s">
        <v>553</v>
      </c>
      <c r="B277" t="s">
        <v>554</v>
      </c>
      <c r="C277" t="s">
        <v>552</v>
      </c>
      <c r="D277">
        <v>72</v>
      </c>
      <c r="E277" t="s">
        <v>225</v>
      </c>
      <c r="F277" t="s">
        <v>84</v>
      </c>
      <c r="G277" t="s">
        <v>57</v>
      </c>
      <c r="H277">
        <v>2</v>
      </c>
      <c r="I277" t="s">
        <v>26</v>
      </c>
      <c r="J277">
        <v>8</v>
      </c>
      <c r="K277" t="s">
        <v>119</v>
      </c>
      <c r="L277" t="s">
        <v>120</v>
      </c>
      <c r="M277" t="s">
        <v>121</v>
      </c>
      <c r="N277">
        <v>2</v>
      </c>
      <c r="O277">
        <v>29000</v>
      </c>
      <c r="P277" t="s">
        <v>556</v>
      </c>
      <c r="Q277">
        <v>13.95</v>
      </c>
      <c r="R277" t="s">
        <v>31</v>
      </c>
      <c r="S277" t="s">
        <v>79</v>
      </c>
    </row>
    <row r="278" spans="1:19">
      <c r="A278" t="s">
        <v>553</v>
      </c>
      <c r="B278" t="s">
        <v>554</v>
      </c>
      <c r="C278" t="s">
        <v>552</v>
      </c>
      <c r="D278">
        <v>72</v>
      </c>
      <c r="E278" t="s">
        <v>225</v>
      </c>
      <c r="F278" t="s">
        <v>44</v>
      </c>
      <c r="G278" t="s">
        <v>57</v>
      </c>
      <c r="H278">
        <v>2</v>
      </c>
      <c r="I278" t="s">
        <v>26</v>
      </c>
      <c r="J278">
        <v>8</v>
      </c>
      <c r="K278" t="s">
        <v>45</v>
      </c>
      <c r="L278" t="s">
        <v>46</v>
      </c>
      <c r="M278" t="s">
        <v>47</v>
      </c>
      <c r="N278">
        <v>8</v>
      </c>
      <c r="O278">
        <v>240000</v>
      </c>
      <c r="P278" t="s">
        <v>126</v>
      </c>
      <c r="Q278">
        <v>14.64</v>
      </c>
      <c r="R278" t="s">
        <v>31</v>
      </c>
      <c r="S278" t="s">
        <v>79</v>
      </c>
    </row>
    <row r="279" spans="1:19">
      <c r="A279" t="s">
        <v>557</v>
      </c>
      <c r="B279" t="s">
        <v>558</v>
      </c>
      <c r="C279" t="s">
        <v>552</v>
      </c>
      <c r="D279">
        <v>22</v>
      </c>
      <c r="E279" t="s">
        <v>411</v>
      </c>
      <c r="F279" t="s">
        <v>24</v>
      </c>
      <c r="G279" t="s">
        <v>25</v>
      </c>
      <c r="H279">
        <v>2</v>
      </c>
      <c r="I279" t="s">
        <v>26</v>
      </c>
      <c r="J279">
        <v>6</v>
      </c>
      <c r="K279" t="s">
        <v>148</v>
      </c>
      <c r="L279" t="s">
        <v>149</v>
      </c>
      <c r="M279" t="s">
        <v>150</v>
      </c>
      <c r="N279">
        <v>1</v>
      </c>
      <c r="O279">
        <v>16000</v>
      </c>
      <c r="P279" t="s">
        <v>327</v>
      </c>
      <c r="Q279">
        <v>33.35</v>
      </c>
      <c r="R279" t="s">
        <v>41</v>
      </c>
    </row>
    <row r="280" spans="1:19">
      <c r="A280" t="s">
        <v>557</v>
      </c>
      <c r="B280" t="s">
        <v>558</v>
      </c>
      <c r="C280" t="s">
        <v>552</v>
      </c>
      <c r="D280">
        <v>22</v>
      </c>
      <c r="E280" t="s">
        <v>411</v>
      </c>
      <c r="F280" t="s">
        <v>62</v>
      </c>
      <c r="G280" t="s">
        <v>25</v>
      </c>
      <c r="H280">
        <v>2</v>
      </c>
      <c r="I280" t="s">
        <v>26</v>
      </c>
      <c r="J280">
        <v>6</v>
      </c>
      <c r="K280" t="s">
        <v>341</v>
      </c>
      <c r="L280" t="s">
        <v>342</v>
      </c>
      <c r="M280" t="s">
        <v>343</v>
      </c>
      <c r="N280">
        <v>15</v>
      </c>
      <c r="O280">
        <v>112500</v>
      </c>
      <c r="P280" t="s">
        <v>559</v>
      </c>
      <c r="Q280">
        <v>53.41</v>
      </c>
      <c r="R280" t="s">
        <v>41</v>
      </c>
    </row>
    <row r="281" spans="1:19">
      <c r="A281" t="s">
        <v>560</v>
      </c>
      <c r="B281" t="s">
        <v>561</v>
      </c>
      <c r="C281" t="s">
        <v>552</v>
      </c>
      <c r="D281">
        <v>46</v>
      </c>
      <c r="E281" t="s">
        <v>56</v>
      </c>
      <c r="F281" t="s">
        <v>44</v>
      </c>
      <c r="G281" t="s">
        <v>25</v>
      </c>
      <c r="H281">
        <v>5</v>
      </c>
      <c r="I281" t="s">
        <v>52</v>
      </c>
      <c r="J281">
        <v>57</v>
      </c>
      <c r="K281" t="s">
        <v>45</v>
      </c>
      <c r="L281" t="s">
        <v>46</v>
      </c>
      <c r="M281" t="s">
        <v>47</v>
      </c>
      <c r="N281">
        <v>11</v>
      </c>
      <c r="O281">
        <v>330000</v>
      </c>
      <c r="P281" t="s">
        <v>373</v>
      </c>
      <c r="Q281">
        <v>41.25</v>
      </c>
      <c r="R281" t="s">
        <v>41</v>
      </c>
    </row>
    <row r="282" spans="1:19">
      <c r="A282" t="s">
        <v>560</v>
      </c>
      <c r="B282" t="s">
        <v>561</v>
      </c>
      <c r="C282" t="s">
        <v>552</v>
      </c>
      <c r="D282">
        <v>46</v>
      </c>
      <c r="E282" t="s">
        <v>56</v>
      </c>
      <c r="F282" t="s">
        <v>24</v>
      </c>
      <c r="G282" t="s">
        <v>25</v>
      </c>
      <c r="H282">
        <v>5</v>
      </c>
      <c r="I282" t="s">
        <v>52</v>
      </c>
      <c r="J282">
        <v>57</v>
      </c>
      <c r="K282" t="s">
        <v>58</v>
      </c>
      <c r="L282" t="s">
        <v>59</v>
      </c>
      <c r="M282" t="s">
        <v>60</v>
      </c>
      <c r="N282">
        <v>5</v>
      </c>
      <c r="O282">
        <v>22500</v>
      </c>
      <c r="P282" t="s">
        <v>71</v>
      </c>
      <c r="Q282">
        <v>53.49</v>
      </c>
      <c r="R282" t="s">
        <v>41</v>
      </c>
    </row>
    <row r="283" spans="1:19">
      <c r="A283" t="s">
        <v>560</v>
      </c>
      <c r="B283" t="s">
        <v>561</v>
      </c>
      <c r="C283" t="s">
        <v>552</v>
      </c>
      <c r="D283">
        <v>46</v>
      </c>
      <c r="E283" t="s">
        <v>56</v>
      </c>
      <c r="F283" t="s">
        <v>84</v>
      </c>
      <c r="G283" t="s">
        <v>25</v>
      </c>
      <c r="H283">
        <v>5</v>
      </c>
      <c r="I283" t="s">
        <v>52</v>
      </c>
      <c r="J283">
        <v>57</v>
      </c>
      <c r="K283" t="s">
        <v>165</v>
      </c>
      <c r="L283" t="s">
        <v>166</v>
      </c>
      <c r="M283" t="s">
        <v>167</v>
      </c>
      <c r="N283">
        <v>3</v>
      </c>
      <c r="O283">
        <v>72000</v>
      </c>
      <c r="P283" t="s">
        <v>132</v>
      </c>
      <c r="Q283">
        <v>91.72</v>
      </c>
      <c r="R283" t="s">
        <v>41</v>
      </c>
    </row>
    <row r="284" spans="1:19">
      <c r="A284" t="s">
        <v>562</v>
      </c>
      <c r="B284" t="s">
        <v>563</v>
      </c>
      <c r="C284" t="s">
        <v>552</v>
      </c>
      <c r="D284">
        <v>74</v>
      </c>
      <c r="E284" t="s">
        <v>446</v>
      </c>
      <c r="F284" t="s">
        <v>24</v>
      </c>
      <c r="G284" t="s">
        <v>25</v>
      </c>
      <c r="H284">
        <v>5</v>
      </c>
      <c r="I284" t="s">
        <v>52</v>
      </c>
      <c r="J284">
        <v>35</v>
      </c>
      <c r="K284" t="s">
        <v>37</v>
      </c>
      <c r="L284" t="s">
        <v>38</v>
      </c>
      <c r="M284" t="s">
        <v>39</v>
      </c>
      <c r="N284">
        <v>15</v>
      </c>
      <c r="O284">
        <v>135000</v>
      </c>
      <c r="P284" t="s">
        <v>252</v>
      </c>
      <c r="Q284">
        <v>57.35</v>
      </c>
      <c r="R284" t="s">
        <v>31</v>
      </c>
      <c r="S284" t="s">
        <v>290</v>
      </c>
    </row>
    <row r="285" spans="1:19">
      <c r="A285" t="s">
        <v>564</v>
      </c>
      <c r="B285" t="s">
        <v>565</v>
      </c>
      <c r="C285" t="s">
        <v>552</v>
      </c>
      <c r="D285">
        <v>58</v>
      </c>
      <c r="E285" t="s">
        <v>274</v>
      </c>
      <c r="F285" t="s">
        <v>62</v>
      </c>
      <c r="G285" t="s">
        <v>25</v>
      </c>
      <c r="H285">
        <v>1</v>
      </c>
      <c r="I285" t="s">
        <v>164</v>
      </c>
      <c r="J285">
        <v>18</v>
      </c>
      <c r="K285" t="s">
        <v>92</v>
      </c>
      <c r="L285" t="s">
        <v>93</v>
      </c>
      <c r="M285" t="s">
        <v>94</v>
      </c>
      <c r="N285">
        <v>15</v>
      </c>
      <c r="O285">
        <v>5250</v>
      </c>
      <c r="P285" t="s">
        <v>566</v>
      </c>
      <c r="Q285">
        <v>40.31</v>
      </c>
      <c r="R285" t="s">
        <v>41</v>
      </c>
    </row>
    <row r="286" spans="1:19">
      <c r="A286" t="s">
        <v>567</v>
      </c>
      <c r="B286" t="s">
        <v>568</v>
      </c>
      <c r="C286" t="s">
        <v>552</v>
      </c>
      <c r="D286">
        <v>55</v>
      </c>
      <c r="E286" t="s">
        <v>177</v>
      </c>
      <c r="F286" t="s">
        <v>84</v>
      </c>
      <c r="G286" t="s">
        <v>25</v>
      </c>
      <c r="H286">
        <v>4</v>
      </c>
      <c r="I286" t="s">
        <v>70</v>
      </c>
      <c r="J286">
        <v>2</v>
      </c>
      <c r="K286" t="s">
        <v>85</v>
      </c>
      <c r="L286" t="s">
        <v>86</v>
      </c>
      <c r="M286" t="s">
        <v>87</v>
      </c>
      <c r="N286">
        <v>13</v>
      </c>
      <c r="O286">
        <v>325000</v>
      </c>
      <c r="P286" t="s">
        <v>569</v>
      </c>
      <c r="Q286">
        <v>128.47999999999999</v>
      </c>
      <c r="R286" t="s">
        <v>41</v>
      </c>
    </row>
    <row r="287" spans="1:19">
      <c r="A287" t="s">
        <v>570</v>
      </c>
      <c r="B287" t="s">
        <v>571</v>
      </c>
      <c r="C287" t="s">
        <v>552</v>
      </c>
      <c r="D287">
        <v>44</v>
      </c>
      <c r="E287" t="s">
        <v>108</v>
      </c>
      <c r="F287" t="s">
        <v>84</v>
      </c>
      <c r="G287" t="s">
        <v>57</v>
      </c>
      <c r="H287">
        <v>1</v>
      </c>
      <c r="I287" t="s">
        <v>164</v>
      </c>
      <c r="J287">
        <v>4</v>
      </c>
      <c r="K287" t="s">
        <v>171</v>
      </c>
      <c r="L287" t="s">
        <v>172</v>
      </c>
      <c r="M287" t="s">
        <v>173</v>
      </c>
      <c r="N287">
        <v>18</v>
      </c>
      <c r="O287">
        <v>1350000</v>
      </c>
      <c r="P287" t="s">
        <v>437</v>
      </c>
      <c r="Q287">
        <v>166.2</v>
      </c>
      <c r="R287" t="s">
        <v>41</v>
      </c>
    </row>
    <row r="288" spans="1:19">
      <c r="A288" t="s">
        <v>570</v>
      </c>
      <c r="B288" t="s">
        <v>571</v>
      </c>
      <c r="C288" t="s">
        <v>552</v>
      </c>
      <c r="D288">
        <v>44</v>
      </c>
      <c r="E288" t="s">
        <v>108</v>
      </c>
      <c r="F288" t="s">
        <v>24</v>
      </c>
      <c r="G288" t="s">
        <v>57</v>
      </c>
      <c r="H288">
        <v>1</v>
      </c>
      <c r="I288" t="s">
        <v>164</v>
      </c>
      <c r="J288">
        <v>4</v>
      </c>
      <c r="K288" t="s">
        <v>27</v>
      </c>
      <c r="L288" t="s">
        <v>28</v>
      </c>
      <c r="M288" t="s">
        <v>29</v>
      </c>
      <c r="N288">
        <v>16</v>
      </c>
      <c r="O288">
        <v>560000</v>
      </c>
      <c r="P288" t="s">
        <v>545</v>
      </c>
      <c r="Q288">
        <v>179.49</v>
      </c>
      <c r="R288" t="s">
        <v>41</v>
      </c>
    </row>
    <row r="289" spans="1:19">
      <c r="A289" t="s">
        <v>572</v>
      </c>
      <c r="B289" t="s">
        <v>573</v>
      </c>
      <c r="C289" t="s">
        <v>552</v>
      </c>
      <c r="D289">
        <v>69</v>
      </c>
      <c r="E289" t="s">
        <v>274</v>
      </c>
      <c r="F289" t="s">
        <v>84</v>
      </c>
      <c r="G289" t="s">
        <v>57</v>
      </c>
      <c r="H289">
        <v>4</v>
      </c>
      <c r="I289" t="s">
        <v>70</v>
      </c>
      <c r="J289">
        <v>35</v>
      </c>
      <c r="K289" t="s">
        <v>171</v>
      </c>
      <c r="L289" t="s">
        <v>172</v>
      </c>
      <c r="M289" t="s">
        <v>173</v>
      </c>
      <c r="N289">
        <v>12</v>
      </c>
      <c r="O289">
        <v>900000</v>
      </c>
      <c r="P289" t="s">
        <v>282</v>
      </c>
      <c r="Q289">
        <v>95.66</v>
      </c>
      <c r="R289" t="s">
        <v>31</v>
      </c>
      <c r="S289" t="s">
        <v>182</v>
      </c>
    </row>
    <row r="290" spans="1:19">
      <c r="A290" t="s">
        <v>574</v>
      </c>
      <c r="B290" t="s">
        <v>575</v>
      </c>
      <c r="C290" t="s">
        <v>552</v>
      </c>
      <c r="D290">
        <v>65</v>
      </c>
      <c r="E290" t="s">
        <v>274</v>
      </c>
      <c r="F290" t="s">
        <v>62</v>
      </c>
      <c r="G290" t="s">
        <v>25</v>
      </c>
      <c r="H290">
        <v>3</v>
      </c>
      <c r="I290" t="s">
        <v>36</v>
      </c>
      <c r="J290">
        <v>32</v>
      </c>
      <c r="K290" t="s">
        <v>188</v>
      </c>
      <c r="L290" t="s">
        <v>189</v>
      </c>
      <c r="M290" t="s">
        <v>190</v>
      </c>
      <c r="N290">
        <v>13</v>
      </c>
      <c r="O290">
        <v>45500</v>
      </c>
      <c r="P290" t="s">
        <v>576</v>
      </c>
      <c r="Q290">
        <v>133.94</v>
      </c>
      <c r="R290" t="s">
        <v>41</v>
      </c>
    </row>
    <row r="291" spans="1:19">
      <c r="A291" t="s">
        <v>577</v>
      </c>
      <c r="B291" t="s">
        <v>578</v>
      </c>
      <c r="C291" t="s">
        <v>552</v>
      </c>
      <c r="D291">
        <v>75</v>
      </c>
      <c r="E291" t="s">
        <v>185</v>
      </c>
      <c r="F291" t="s">
        <v>44</v>
      </c>
      <c r="G291" t="s">
        <v>25</v>
      </c>
      <c r="H291">
        <v>5</v>
      </c>
      <c r="I291" t="s">
        <v>52</v>
      </c>
      <c r="J291">
        <v>59</v>
      </c>
      <c r="K291" t="s">
        <v>119</v>
      </c>
      <c r="L291" t="s">
        <v>120</v>
      </c>
      <c r="M291" t="s">
        <v>121</v>
      </c>
      <c r="N291">
        <v>15</v>
      </c>
      <c r="O291">
        <v>217500</v>
      </c>
      <c r="P291" t="s">
        <v>579</v>
      </c>
      <c r="Q291">
        <v>27.57</v>
      </c>
      <c r="R291" t="s">
        <v>41</v>
      </c>
    </row>
    <row r="292" spans="1:19">
      <c r="A292" t="s">
        <v>580</v>
      </c>
      <c r="B292" t="s">
        <v>581</v>
      </c>
      <c r="C292" t="s">
        <v>552</v>
      </c>
      <c r="D292">
        <v>22</v>
      </c>
      <c r="E292" t="s">
        <v>163</v>
      </c>
      <c r="F292" t="s">
        <v>84</v>
      </c>
      <c r="G292" t="s">
        <v>57</v>
      </c>
      <c r="H292">
        <v>4</v>
      </c>
      <c r="I292" t="s">
        <v>70</v>
      </c>
      <c r="J292">
        <v>21</v>
      </c>
      <c r="K292" t="s">
        <v>165</v>
      </c>
      <c r="L292" t="s">
        <v>166</v>
      </c>
      <c r="M292" t="s">
        <v>167</v>
      </c>
      <c r="N292">
        <v>16</v>
      </c>
      <c r="O292">
        <v>384000</v>
      </c>
      <c r="P292" t="s">
        <v>397</v>
      </c>
      <c r="Q292">
        <v>167.06</v>
      </c>
      <c r="R292" t="s">
        <v>41</v>
      </c>
    </row>
    <row r="293" spans="1:19">
      <c r="A293" t="s">
        <v>580</v>
      </c>
      <c r="B293" t="s">
        <v>581</v>
      </c>
      <c r="C293" t="s">
        <v>552</v>
      </c>
      <c r="D293">
        <v>22</v>
      </c>
      <c r="E293" t="s">
        <v>163</v>
      </c>
      <c r="F293" t="s">
        <v>62</v>
      </c>
      <c r="G293" t="s">
        <v>57</v>
      </c>
      <c r="H293">
        <v>4</v>
      </c>
      <c r="I293" t="s">
        <v>70</v>
      </c>
      <c r="J293">
        <v>21</v>
      </c>
      <c r="K293" t="s">
        <v>148</v>
      </c>
      <c r="L293" t="s">
        <v>149</v>
      </c>
      <c r="M293" t="s">
        <v>150</v>
      </c>
      <c r="N293">
        <v>2</v>
      </c>
      <c r="O293">
        <v>32000</v>
      </c>
      <c r="P293" t="s">
        <v>555</v>
      </c>
      <c r="Q293">
        <v>149.93</v>
      </c>
      <c r="R293" t="s">
        <v>41</v>
      </c>
    </row>
    <row r="294" spans="1:19">
      <c r="A294" t="s">
        <v>582</v>
      </c>
      <c r="B294" t="s">
        <v>583</v>
      </c>
      <c r="C294" t="s">
        <v>552</v>
      </c>
      <c r="D294">
        <v>50</v>
      </c>
      <c r="E294" t="s">
        <v>411</v>
      </c>
      <c r="F294" t="s">
        <v>44</v>
      </c>
      <c r="G294" t="s">
        <v>57</v>
      </c>
      <c r="H294">
        <v>5</v>
      </c>
      <c r="I294" t="s">
        <v>52</v>
      </c>
      <c r="J294">
        <v>30</v>
      </c>
      <c r="K294" t="s">
        <v>45</v>
      </c>
      <c r="L294" t="s">
        <v>46</v>
      </c>
      <c r="M294" t="s">
        <v>47</v>
      </c>
      <c r="N294">
        <v>8</v>
      </c>
      <c r="O294">
        <v>240000</v>
      </c>
      <c r="P294" t="s">
        <v>126</v>
      </c>
      <c r="Q294">
        <v>176.39</v>
      </c>
      <c r="R294" t="s">
        <v>31</v>
      </c>
      <c r="S294" t="s">
        <v>182</v>
      </c>
    </row>
    <row r="295" spans="1:19">
      <c r="A295" t="s">
        <v>584</v>
      </c>
      <c r="B295" t="s">
        <v>585</v>
      </c>
      <c r="C295" t="s">
        <v>552</v>
      </c>
      <c r="D295">
        <v>46</v>
      </c>
      <c r="E295" t="s">
        <v>274</v>
      </c>
      <c r="F295" t="s">
        <v>62</v>
      </c>
      <c r="G295" t="s">
        <v>57</v>
      </c>
      <c r="H295">
        <v>4</v>
      </c>
      <c r="I295" t="s">
        <v>70</v>
      </c>
      <c r="J295">
        <v>36</v>
      </c>
      <c r="K295" t="s">
        <v>63</v>
      </c>
      <c r="L295" t="s">
        <v>64</v>
      </c>
      <c r="M295" t="s">
        <v>65</v>
      </c>
      <c r="N295">
        <v>13</v>
      </c>
      <c r="O295">
        <v>13000</v>
      </c>
      <c r="P295" t="s">
        <v>586</v>
      </c>
      <c r="Q295">
        <v>59.2</v>
      </c>
      <c r="R295" t="s">
        <v>41</v>
      </c>
    </row>
    <row r="296" spans="1:19">
      <c r="A296" t="s">
        <v>584</v>
      </c>
      <c r="B296" t="s">
        <v>585</v>
      </c>
      <c r="C296" t="s">
        <v>552</v>
      </c>
      <c r="D296">
        <v>46</v>
      </c>
      <c r="E296" t="s">
        <v>274</v>
      </c>
      <c r="F296" t="s">
        <v>44</v>
      </c>
      <c r="G296" t="s">
        <v>57</v>
      </c>
      <c r="H296">
        <v>4</v>
      </c>
      <c r="I296" t="s">
        <v>70</v>
      </c>
      <c r="J296">
        <v>36</v>
      </c>
      <c r="K296" t="s">
        <v>80</v>
      </c>
      <c r="L296" t="s">
        <v>81</v>
      </c>
      <c r="M296" t="s">
        <v>82</v>
      </c>
      <c r="N296">
        <v>19</v>
      </c>
      <c r="O296">
        <v>380000</v>
      </c>
      <c r="P296" t="s">
        <v>152</v>
      </c>
      <c r="Q296">
        <v>61.59</v>
      </c>
      <c r="R296" t="s">
        <v>41</v>
      </c>
    </row>
    <row r="297" spans="1:19">
      <c r="A297" t="s">
        <v>587</v>
      </c>
      <c r="B297" t="s">
        <v>588</v>
      </c>
      <c r="C297" t="s">
        <v>552</v>
      </c>
      <c r="D297">
        <v>70</v>
      </c>
      <c r="E297" t="s">
        <v>285</v>
      </c>
      <c r="F297" t="s">
        <v>44</v>
      </c>
      <c r="G297" t="s">
        <v>25</v>
      </c>
      <c r="H297">
        <v>3</v>
      </c>
      <c r="I297" t="s">
        <v>36</v>
      </c>
      <c r="J297">
        <v>42</v>
      </c>
      <c r="K297" t="s">
        <v>80</v>
      </c>
      <c r="L297" t="s">
        <v>81</v>
      </c>
      <c r="M297" t="s">
        <v>82</v>
      </c>
      <c r="N297">
        <v>20</v>
      </c>
      <c r="O297">
        <v>400000</v>
      </c>
      <c r="P297" t="s">
        <v>294</v>
      </c>
      <c r="Q297">
        <v>158.63</v>
      </c>
      <c r="R297" t="s">
        <v>41</v>
      </c>
    </row>
    <row r="298" spans="1:19">
      <c r="A298" t="s">
        <v>589</v>
      </c>
      <c r="B298" t="s">
        <v>590</v>
      </c>
      <c r="C298" t="s">
        <v>552</v>
      </c>
      <c r="D298">
        <v>21</v>
      </c>
      <c r="E298" t="s">
        <v>108</v>
      </c>
      <c r="F298" t="s">
        <v>62</v>
      </c>
      <c r="G298" t="s">
        <v>57</v>
      </c>
      <c r="H298">
        <v>3</v>
      </c>
      <c r="I298" t="s">
        <v>36</v>
      </c>
      <c r="J298">
        <v>34</v>
      </c>
      <c r="K298" t="s">
        <v>115</v>
      </c>
      <c r="L298" t="s">
        <v>116</v>
      </c>
      <c r="M298" t="s">
        <v>117</v>
      </c>
      <c r="N298">
        <v>11</v>
      </c>
      <c r="O298">
        <v>60500</v>
      </c>
      <c r="P298" t="s">
        <v>423</v>
      </c>
      <c r="Q298">
        <v>69.92</v>
      </c>
      <c r="R298" t="s">
        <v>31</v>
      </c>
      <c r="S298" t="s">
        <v>32</v>
      </c>
    </row>
    <row r="299" spans="1:19">
      <c r="A299" t="s">
        <v>589</v>
      </c>
      <c r="B299" t="s">
        <v>590</v>
      </c>
      <c r="C299" t="s">
        <v>552</v>
      </c>
      <c r="D299">
        <v>21</v>
      </c>
      <c r="E299" t="s">
        <v>108</v>
      </c>
      <c r="F299" t="s">
        <v>44</v>
      </c>
      <c r="G299" t="s">
        <v>57</v>
      </c>
      <c r="H299">
        <v>3</v>
      </c>
      <c r="I299" t="s">
        <v>36</v>
      </c>
      <c r="J299">
        <v>34</v>
      </c>
      <c r="K299" t="s">
        <v>45</v>
      </c>
      <c r="L299" t="s">
        <v>46</v>
      </c>
      <c r="M299" t="s">
        <v>47</v>
      </c>
      <c r="N299">
        <v>6</v>
      </c>
      <c r="O299">
        <v>180000</v>
      </c>
      <c r="P299" t="s">
        <v>83</v>
      </c>
      <c r="Q299">
        <v>134.19</v>
      </c>
      <c r="R299" t="s">
        <v>31</v>
      </c>
      <c r="S299" t="s">
        <v>32</v>
      </c>
    </row>
    <row r="300" spans="1:19">
      <c r="A300" t="s">
        <v>591</v>
      </c>
      <c r="B300" t="s">
        <v>592</v>
      </c>
      <c r="C300" t="s">
        <v>552</v>
      </c>
      <c r="D300">
        <v>68</v>
      </c>
      <c r="E300" t="s">
        <v>99</v>
      </c>
      <c r="F300" t="s">
        <v>84</v>
      </c>
      <c r="G300" t="s">
        <v>57</v>
      </c>
      <c r="H300">
        <v>5</v>
      </c>
      <c r="I300" t="s">
        <v>52</v>
      </c>
      <c r="J300">
        <v>43</v>
      </c>
      <c r="K300" t="s">
        <v>80</v>
      </c>
      <c r="L300" t="s">
        <v>81</v>
      </c>
      <c r="M300" t="s">
        <v>82</v>
      </c>
      <c r="N300">
        <v>13</v>
      </c>
      <c r="O300">
        <v>260000</v>
      </c>
      <c r="P300" t="s">
        <v>593</v>
      </c>
      <c r="Q300">
        <v>194.05</v>
      </c>
      <c r="R300" t="s">
        <v>31</v>
      </c>
      <c r="S300" t="s">
        <v>79</v>
      </c>
    </row>
    <row r="301" spans="1:19">
      <c r="A301" t="s">
        <v>591</v>
      </c>
      <c r="B301" t="s">
        <v>592</v>
      </c>
      <c r="C301" t="s">
        <v>552</v>
      </c>
      <c r="D301">
        <v>68</v>
      </c>
      <c r="E301" t="s">
        <v>99</v>
      </c>
      <c r="F301" t="s">
        <v>24</v>
      </c>
      <c r="G301" t="s">
        <v>57</v>
      </c>
      <c r="H301">
        <v>5</v>
      </c>
      <c r="I301" t="s">
        <v>52</v>
      </c>
      <c r="J301">
        <v>43</v>
      </c>
      <c r="K301" t="s">
        <v>148</v>
      </c>
      <c r="L301" t="s">
        <v>149</v>
      </c>
      <c r="M301" t="s">
        <v>150</v>
      </c>
      <c r="N301">
        <v>18</v>
      </c>
      <c r="O301">
        <v>288000</v>
      </c>
      <c r="P301" t="s">
        <v>168</v>
      </c>
      <c r="Q301">
        <v>131.69999999999999</v>
      </c>
      <c r="R301" t="s">
        <v>31</v>
      </c>
      <c r="S301" t="s">
        <v>79</v>
      </c>
    </row>
    <row r="302" spans="1:19">
      <c r="A302" t="s">
        <v>594</v>
      </c>
      <c r="B302" t="s">
        <v>595</v>
      </c>
      <c r="C302" t="s">
        <v>552</v>
      </c>
      <c r="D302">
        <v>36</v>
      </c>
      <c r="E302" t="s">
        <v>91</v>
      </c>
      <c r="F302" t="s">
        <v>62</v>
      </c>
      <c r="G302" t="s">
        <v>25</v>
      </c>
      <c r="H302">
        <v>1</v>
      </c>
      <c r="I302" t="s">
        <v>164</v>
      </c>
      <c r="J302">
        <v>36</v>
      </c>
      <c r="K302" t="s">
        <v>63</v>
      </c>
      <c r="L302" t="s">
        <v>64</v>
      </c>
      <c r="M302" t="s">
        <v>65</v>
      </c>
      <c r="N302">
        <v>5</v>
      </c>
      <c r="O302">
        <v>5000</v>
      </c>
      <c r="P302" t="s">
        <v>467</v>
      </c>
      <c r="Q302">
        <v>129.72</v>
      </c>
      <c r="R302" t="s">
        <v>31</v>
      </c>
      <c r="S302" t="s">
        <v>182</v>
      </c>
    </row>
    <row r="303" spans="1:19">
      <c r="A303" t="s">
        <v>596</v>
      </c>
      <c r="B303" t="s">
        <v>597</v>
      </c>
      <c r="C303" t="s">
        <v>552</v>
      </c>
      <c r="D303">
        <v>53</v>
      </c>
      <c r="E303" t="s">
        <v>261</v>
      </c>
      <c r="F303" t="s">
        <v>62</v>
      </c>
      <c r="G303" t="s">
        <v>57</v>
      </c>
      <c r="H303">
        <v>4</v>
      </c>
      <c r="I303" t="s">
        <v>70</v>
      </c>
      <c r="J303">
        <v>27</v>
      </c>
      <c r="K303" t="s">
        <v>92</v>
      </c>
      <c r="L303" t="s">
        <v>93</v>
      </c>
      <c r="M303" t="s">
        <v>94</v>
      </c>
      <c r="N303">
        <v>17</v>
      </c>
      <c r="O303">
        <v>5950</v>
      </c>
      <c r="P303" t="s">
        <v>598</v>
      </c>
      <c r="Q303">
        <v>184.41</v>
      </c>
      <c r="R303" t="s">
        <v>31</v>
      </c>
      <c r="S303" t="s">
        <v>32</v>
      </c>
    </row>
    <row r="304" spans="1:19">
      <c r="A304" t="s">
        <v>599</v>
      </c>
      <c r="B304" t="s">
        <v>600</v>
      </c>
      <c r="C304" t="s">
        <v>552</v>
      </c>
      <c r="D304">
        <v>28</v>
      </c>
      <c r="E304" t="s">
        <v>140</v>
      </c>
      <c r="F304" t="s">
        <v>62</v>
      </c>
      <c r="G304" t="s">
        <v>25</v>
      </c>
      <c r="H304">
        <v>1</v>
      </c>
      <c r="I304" t="s">
        <v>164</v>
      </c>
      <c r="J304">
        <v>34</v>
      </c>
      <c r="K304" t="s">
        <v>27</v>
      </c>
      <c r="L304" t="s">
        <v>28</v>
      </c>
      <c r="M304" t="s">
        <v>29</v>
      </c>
      <c r="N304">
        <v>9</v>
      </c>
      <c r="O304">
        <v>315000</v>
      </c>
      <c r="P304" t="s">
        <v>286</v>
      </c>
      <c r="Q304">
        <v>156.41</v>
      </c>
      <c r="R304" t="s">
        <v>41</v>
      </c>
    </row>
    <row r="305" spans="1:19">
      <c r="A305" t="s">
        <v>599</v>
      </c>
      <c r="B305" t="s">
        <v>600</v>
      </c>
      <c r="C305" t="s">
        <v>552</v>
      </c>
      <c r="D305">
        <v>28</v>
      </c>
      <c r="E305" t="s">
        <v>140</v>
      </c>
      <c r="F305" t="s">
        <v>44</v>
      </c>
      <c r="G305" t="s">
        <v>25</v>
      </c>
      <c r="H305">
        <v>1</v>
      </c>
      <c r="I305" t="s">
        <v>164</v>
      </c>
      <c r="J305">
        <v>34</v>
      </c>
      <c r="K305" t="s">
        <v>45</v>
      </c>
      <c r="L305" t="s">
        <v>46</v>
      </c>
      <c r="M305" t="s">
        <v>47</v>
      </c>
      <c r="N305">
        <v>13</v>
      </c>
      <c r="O305">
        <v>390000</v>
      </c>
      <c r="P305" t="s">
        <v>287</v>
      </c>
      <c r="Q305">
        <v>124.84</v>
      </c>
      <c r="R305" t="s">
        <v>41</v>
      </c>
    </row>
    <row r="306" spans="1:19">
      <c r="A306" t="s">
        <v>601</v>
      </c>
      <c r="B306" t="s">
        <v>602</v>
      </c>
      <c r="C306" t="s">
        <v>552</v>
      </c>
      <c r="D306">
        <v>58</v>
      </c>
      <c r="E306" t="s">
        <v>411</v>
      </c>
      <c r="F306" t="s">
        <v>84</v>
      </c>
      <c r="G306" t="s">
        <v>57</v>
      </c>
      <c r="H306">
        <v>5</v>
      </c>
      <c r="I306" t="s">
        <v>52</v>
      </c>
      <c r="J306">
        <v>21</v>
      </c>
      <c r="K306" t="s">
        <v>119</v>
      </c>
      <c r="L306" t="s">
        <v>120</v>
      </c>
      <c r="M306" t="s">
        <v>121</v>
      </c>
      <c r="N306">
        <v>14</v>
      </c>
      <c r="O306">
        <v>203000</v>
      </c>
      <c r="P306" t="s">
        <v>544</v>
      </c>
      <c r="Q306">
        <v>149.47999999999999</v>
      </c>
      <c r="R306" t="s">
        <v>31</v>
      </c>
      <c r="S306" t="s">
        <v>79</v>
      </c>
    </row>
    <row r="307" spans="1:19">
      <c r="A307" t="s">
        <v>603</v>
      </c>
      <c r="B307" t="s">
        <v>604</v>
      </c>
      <c r="C307" t="s">
        <v>552</v>
      </c>
      <c r="D307">
        <v>75</v>
      </c>
      <c r="E307" t="s">
        <v>91</v>
      </c>
      <c r="F307" t="s">
        <v>62</v>
      </c>
      <c r="G307" t="s">
        <v>57</v>
      </c>
      <c r="H307">
        <v>1</v>
      </c>
      <c r="I307" t="s">
        <v>164</v>
      </c>
      <c r="J307">
        <v>8</v>
      </c>
      <c r="K307" t="s">
        <v>63</v>
      </c>
      <c r="L307" t="s">
        <v>64</v>
      </c>
      <c r="M307" t="s">
        <v>65</v>
      </c>
      <c r="N307">
        <v>18</v>
      </c>
      <c r="O307">
        <v>18000</v>
      </c>
      <c r="P307" t="s">
        <v>66</v>
      </c>
      <c r="Q307">
        <v>47.34</v>
      </c>
      <c r="R307" t="s">
        <v>41</v>
      </c>
    </row>
    <row r="308" spans="1:19">
      <c r="A308" t="s">
        <v>603</v>
      </c>
      <c r="B308" t="s">
        <v>604</v>
      </c>
      <c r="C308" t="s">
        <v>552</v>
      </c>
      <c r="D308">
        <v>75</v>
      </c>
      <c r="E308" t="s">
        <v>91</v>
      </c>
      <c r="F308" t="s">
        <v>44</v>
      </c>
      <c r="G308" t="s">
        <v>57</v>
      </c>
      <c r="H308">
        <v>1</v>
      </c>
      <c r="I308" t="s">
        <v>164</v>
      </c>
      <c r="J308">
        <v>8</v>
      </c>
      <c r="K308" t="s">
        <v>80</v>
      </c>
      <c r="L308" t="s">
        <v>81</v>
      </c>
      <c r="M308" t="s">
        <v>82</v>
      </c>
      <c r="N308">
        <v>12</v>
      </c>
      <c r="O308">
        <v>240000</v>
      </c>
      <c r="P308" t="s">
        <v>126</v>
      </c>
      <c r="Q308">
        <v>78.03</v>
      </c>
      <c r="R308" t="s">
        <v>41</v>
      </c>
    </row>
    <row r="309" spans="1:19">
      <c r="A309" t="s">
        <v>605</v>
      </c>
      <c r="B309" t="s">
        <v>606</v>
      </c>
      <c r="C309" t="s">
        <v>552</v>
      </c>
      <c r="D309">
        <v>61</v>
      </c>
      <c r="E309" t="s">
        <v>35</v>
      </c>
      <c r="F309" t="s">
        <v>44</v>
      </c>
      <c r="G309" t="s">
        <v>57</v>
      </c>
      <c r="H309">
        <v>1</v>
      </c>
      <c r="I309" t="s">
        <v>164</v>
      </c>
      <c r="J309">
        <v>18</v>
      </c>
      <c r="K309" t="s">
        <v>80</v>
      </c>
      <c r="L309" t="s">
        <v>81</v>
      </c>
      <c r="M309" t="s">
        <v>82</v>
      </c>
      <c r="N309">
        <v>20</v>
      </c>
      <c r="O309">
        <v>400000</v>
      </c>
      <c r="P309" t="s">
        <v>294</v>
      </c>
      <c r="Q309">
        <v>128.52000000000001</v>
      </c>
      <c r="R309" t="s">
        <v>41</v>
      </c>
    </row>
    <row r="310" spans="1:19">
      <c r="A310" t="s">
        <v>605</v>
      </c>
      <c r="B310" t="s">
        <v>606</v>
      </c>
      <c r="C310" t="s">
        <v>552</v>
      </c>
      <c r="D310">
        <v>61</v>
      </c>
      <c r="E310" t="s">
        <v>35</v>
      </c>
      <c r="F310" t="s">
        <v>84</v>
      </c>
      <c r="G310" t="s">
        <v>57</v>
      </c>
      <c r="H310">
        <v>1</v>
      </c>
      <c r="I310" t="s">
        <v>164</v>
      </c>
      <c r="J310">
        <v>18</v>
      </c>
      <c r="K310" t="s">
        <v>100</v>
      </c>
      <c r="L310" t="s">
        <v>38</v>
      </c>
      <c r="M310" t="s">
        <v>39</v>
      </c>
      <c r="N310">
        <v>11</v>
      </c>
      <c r="O310">
        <v>99000</v>
      </c>
      <c r="P310" t="s">
        <v>131</v>
      </c>
      <c r="Q310">
        <v>10.59</v>
      </c>
      <c r="R310" t="s">
        <v>41</v>
      </c>
    </row>
    <row r="311" spans="1:19">
      <c r="A311" t="s">
        <v>607</v>
      </c>
      <c r="B311" t="s">
        <v>608</v>
      </c>
      <c r="C311" t="s">
        <v>552</v>
      </c>
      <c r="D311">
        <v>32</v>
      </c>
      <c r="E311" t="s">
        <v>204</v>
      </c>
      <c r="F311" t="s">
        <v>84</v>
      </c>
      <c r="G311" t="s">
        <v>25</v>
      </c>
      <c r="H311">
        <v>5</v>
      </c>
      <c r="I311" t="s">
        <v>52</v>
      </c>
      <c r="J311">
        <v>54</v>
      </c>
      <c r="K311" t="s">
        <v>45</v>
      </c>
      <c r="L311" t="s">
        <v>46</v>
      </c>
      <c r="M311" t="s">
        <v>47</v>
      </c>
      <c r="N311">
        <v>20</v>
      </c>
      <c r="O311">
        <v>600000</v>
      </c>
      <c r="P311" t="s">
        <v>258</v>
      </c>
      <c r="Q311">
        <v>157.83000000000001</v>
      </c>
      <c r="R311" t="s">
        <v>31</v>
      </c>
      <c r="S311" t="s">
        <v>182</v>
      </c>
    </row>
    <row r="312" spans="1:19">
      <c r="A312" t="s">
        <v>609</v>
      </c>
      <c r="B312" t="s">
        <v>610</v>
      </c>
      <c r="C312" t="s">
        <v>552</v>
      </c>
      <c r="D312">
        <v>18</v>
      </c>
      <c r="E312" t="s">
        <v>108</v>
      </c>
      <c r="F312" t="s">
        <v>24</v>
      </c>
      <c r="G312" t="s">
        <v>57</v>
      </c>
      <c r="H312">
        <v>4</v>
      </c>
      <c r="I312" t="s">
        <v>70</v>
      </c>
      <c r="J312">
        <v>4</v>
      </c>
      <c r="K312" t="s">
        <v>58</v>
      </c>
      <c r="L312" t="s">
        <v>59</v>
      </c>
      <c r="M312" t="s">
        <v>60</v>
      </c>
      <c r="N312">
        <v>4</v>
      </c>
      <c r="O312">
        <v>18000</v>
      </c>
      <c r="P312" t="s">
        <v>66</v>
      </c>
      <c r="Q312">
        <v>102.89</v>
      </c>
      <c r="R312" t="s">
        <v>41</v>
      </c>
    </row>
    <row r="313" spans="1:19">
      <c r="A313" t="s">
        <v>611</v>
      </c>
      <c r="B313" t="s">
        <v>612</v>
      </c>
      <c r="C313" t="s">
        <v>552</v>
      </c>
      <c r="D313">
        <v>64</v>
      </c>
      <c r="E313" t="s">
        <v>225</v>
      </c>
      <c r="F313" t="s">
        <v>62</v>
      </c>
      <c r="G313" t="s">
        <v>57</v>
      </c>
      <c r="H313">
        <v>1</v>
      </c>
      <c r="I313" t="s">
        <v>164</v>
      </c>
      <c r="J313">
        <v>30</v>
      </c>
      <c r="K313" t="s">
        <v>27</v>
      </c>
      <c r="L313" t="s">
        <v>28</v>
      </c>
      <c r="M313" t="s">
        <v>29</v>
      </c>
      <c r="N313">
        <v>8</v>
      </c>
      <c r="O313">
        <v>280000</v>
      </c>
      <c r="P313" t="s">
        <v>110</v>
      </c>
      <c r="Q313">
        <v>90.59</v>
      </c>
      <c r="R313" t="s">
        <v>41</v>
      </c>
    </row>
    <row r="314" spans="1:19">
      <c r="A314" t="s">
        <v>613</v>
      </c>
      <c r="B314" t="s">
        <v>614</v>
      </c>
      <c r="C314" t="s">
        <v>552</v>
      </c>
      <c r="D314">
        <v>31</v>
      </c>
      <c r="E314" t="s">
        <v>274</v>
      </c>
      <c r="F314" t="s">
        <v>84</v>
      </c>
      <c r="G314" t="s">
        <v>57</v>
      </c>
      <c r="H314">
        <v>1</v>
      </c>
      <c r="I314" t="s">
        <v>164</v>
      </c>
      <c r="J314">
        <v>56</v>
      </c>
      <c r="K314" t="s">
        <v>119</v>
      </c>
      <c r="L314" t="s">
        <v>120</v>
      </c>
      <c r="M314" t="s">
        <v>121</v>
      </c>
      <c r="N314">
        <v>16</v>
      </c>
      <c r="O314">
        <v>232000</v>
      </c>
      <c r="P314" t="s">
        <v>615</v>
      </c>
      <c r="Q314">
        <v>31.37</v>
      </c>
      <c r="R314" t="s">
        <v>41</v>
      </c>
    </row>
    <row r="315" spans="1:19">
      <c r="A315" t="s">
        <v>613</v>
      </c>
      <c r="B315" t="s">
        <v>614</v>
      </c>
      <c r="C315" t="s">
        <v>552</v>
      </c>
      <c r="D315">
        <v>31</v>
      </c>
      <c r="E315" t="s">
        <v>274</v>
      </c>
      <c r="F315" t="s">
        <v>24</v>
      </c>
      <c r="G315" t="s">
        <v>57</v>
      </c>
      <c r="H315">
        <v>1</v>
      </c>
      <c r="I315" t="s">
        <v>164</v>
      </c>
      <c r="J315">
        <v>56</v>
      </c>
      <c r="K315" t="s">
        <v>58</v>
      </c>
      <c r="L315" t="s">
        <v>59</v>
      </c>
      <c r="M315" t="s">
        <v>60</v>
      </c>
      <c r="N315">
        <v>12</v>
      </c>
      <c r="O315">
        <v>54000</v>
      </c>
      <c r="P315" t="s">
        <v>616</v>
      </c>
      <c r="Q315">
        <v>169.53</v>
      </c>
      <c r="R315" t="s">
        <v>41</v>
      </c>
    </row>
    <row r="316" spans="1:19">
      <c r="A316" t="s">
        <v>613</v>
      </c>
      <c r="B316" t="s">
        <v>614</v>
      </c>
      <c r="C316" t="s">
        <v>552</v>
      </c>
      <c r="D316">
        <v>31</v>
      </c>
      <c r="E316" t="s">
        <v>274</v>
      </c>
      <c r="F316" t="s">
        <v>44</v>
      </c>
      <c r="G316" t="s">
        <v>57</v>
      </c>
      <c r="H316">
        <v>1</v>
      </c>
      <c r="I316" t="s">
        <v>164</v>
      </c>
      <c r="J316">
        <v>56</v>
      </c>
      <c r="K316" t="s">
        <v>165</v>
      </c>
      <c r="L316" t="s">
        <v>166</v>
      </c>
      <c r="M316" t="s">
        <v>167</v>
      </c>
      <c r="N316">
        <v>9</v>
      </c>
      <c r="O316">
        <v>216000</v>
      </c>
      <c r="P316" t="s">
        <v>617</v>
      </c>
      <c r="Q316">
        <v>73.83</v>
      </c>
      <c r="R316" t="s">
        <v>41</v>
      </c>
    </row>
    <row r="317" spans="1:19">
      <c r="A317" t="s">
        <v>618</v>
      </c>
      <c r="B317" t="s">
        <v>619</v>
      </c>
      <c r="C317" t="s">
        <v>552</v>
      </c>
      <c r="D317">
        <v>70</v>
      </c>
      <c r="E317" t="s">
        <v>125</v>
      </c>
      <c r="F317" t="s">
        <v>84</v>
      </c>
      <c r="G317" t="s">
        <v>57</v>
      </c>
      <c r="H317">
        <v>3</v>
      </c>
      <c r="I317" t="s">
        <v>36</v>
      </c>
      <c r="J317">
        <v>2</v>
      </c>
      <c r="K317" t="s">
        <v>100</v>
      </c>
      <c r="L317" t="s">
        <v>38</v>
      </c>
      <c r="M317" t="s">
        <v>39</v>
      </c>
      <c r="N317">
        <v>5</v>
      </c>
      <c r="O317">
        <v>45000</v>
      </c>
      <c r="P317" t="s">
        <v>128</v>
      </c>
      <c r="Q317">
        <v>36.69</v>
      </c>
      <c r="R317" t="s">
        <v>41</v>
      </c>
    </row>
    <row r="318" spans="1:19">
      <c r="A318" t="s">
        <v>618</v>
      </c>
      <c r="B318" t="s">
        <v>619</v>
      </c>
      <c r="C318" t="s">
        <v>552</v>
      </c>
      <c r="D318">
        <v>70</v>
      </c>
      <c r="E318" t="s">
        <v>125</v>
      </c>
      <c r="F318" t="s">
        <v>24</v>
      </c>
      <c r="G318" t="s">
        <v>57</v>
      </c>
      <c r="H318">
        <v>3</v>
      </c>
      <c r="I318" t="s">
        <v>36</v>
      </c>
      <c r="J318">
        <v>2</v>
      </c>
      <c r="K318" t="s">
        <v>27</v>
      </c>
      <c r="L318" t="s">
        <v>28</v>
      </c>
      <c r="M318" t="s">
        <v>29</v>
      </c>
      <c r="N318">
        <v>1</v>
      </c>
      <c r="O318">
        <v>35000</v>
      </c>
      <c r="P318" t="s">
        <v>319</v>
      </c>
      <c r="Q318">
        <v>14.38</v>
      </c>
      <c r="R318" t="s">
        <v>41</v>
      </c>
    </row>
    <row r="319" spans="1:19">
      <c r="A319" t="s">
        <v>620</v>
      </c>
      <c r="B319" t="s">
        <v>621</v>
      </c>
      <c r="C319" t="s">
        <v>552</v>
      </c>
      <c r="D319">
        <v>66</v>
      </c>
      <c r="E319" t="s">
        <v>69</v>
      </c>
      <c r="F319" t="s">
        <v>62</v>
      </c>
      <c r="G319" t="s">
        <v>57</v>
      </c>
      <c r="H319">
        <v>1</v>
      </c>
      <c r="I319" t="s">
        <v>164</v>
      </c>
      <c r="J319">
        <v>2</v>
      </c>
      <c r="K319" t="s">
        <v>341</v>
      </c>
      <c r="L319" t="s">
        <v>342</v>
      </c>
      <c r="M319" t="s">
        <v>343</v>
      </c>
      <c r="N319">
        <v>13</v>
      </c>
      <c r="O319">
        <v>97500</v>
      </c>
      <c r="P319" t="s">
        <v>622</v>
      </c>
      <c r="Q319">
        <v>58.26</v>
      </c>
      <c r="R319" t="s">
        <v>41</v>
      </c>
    </row>
    <row r="320" spans="1:19">
      <c r="A320" t="s">
        <v>620</v>
      </c>
      <c r="B320" t="s">
        <v>621</v>
      </c>
      <c r="C320" t="s">
        <v>552</v>
      </c>
      <c r="D320">
        <v>66</v>
      </c>
      <c r="E320" t="s">
        <v>69</v>
      </c>
      <c r="F320" t="s">
        <v>84</v>
      </c>
      <c r="G320" t="s">
        <v>57</v>
      </c>
      <c r="H320">
        <v>1</v>
      </c>
      <c r="I320" t="s">
        <v>164</v>
      </c>
      <c r="J320">
        <v>2</v>
      </c>
      <c r="K320" t="s">
        <v>100</v>
      </c>
      <c r="L320" t="s">
        <v>38</v>
      </c>
      <c r="M320" t="s">
        <v>39</v>
      </c>
      <c r="N320">
        <v>6</v>
      </c>
      <c r="O320">
        <v>54000</v>
      </c>
      <c r="P320" t="s">
        <v>616</v>
      </c>
      <c r="Q320">
        <v>193.26</v>
      </c>
      <c r="R320" t="s">
        <v>41</v>
      </c>
    </row>
    <row r="321" spans="1:19">
      <c r="A321" t="s">
        <v>620</v>
      </c>
      <c r="B321" t="s">
        <v>621</v>
      </c>
      <c r="C321" t="s">
        <v>552</v>
      </c>
      <c r="D321">
        <v>66</v>
      </c>
      <c r="E321" t="s">
        <v>69</v>
      </c>
      <c r="F321" t="s">
        <v>24</v>
      </c>
      <c r="G321" t="s">
        <v>57</v>
      </c>
      <c r="H321">
        <v>1</v>
      </c>
      <c r="I321" t="s">
        <v>164</v>
      </c>
      <c r="J321">
        <v>2</v>
      </c>
      <c r="K321" t="s">
        <v>27</v>
      </c>
      <c r="L321" t="s">
        <v>28</v>
      </c>
      <c r="M321" t="s">
        <v>29</v>
      </c>
      <c r="N321">
        <v>12</v>
      </c>
      <c r="O321">
        <v>420000</v>
      </c>
      <c r="P321" t="s">
        <v>360</v>
      </c>
      <c r="Q321">
        <v>166.49</v>
      </c>
      <c r="R321" t="s">
        <v>41</v>
      </c>
    </row>
    <row r="322" spans="1:19">
      <c r="A322" t="s">
        <v>623</v>
      </c>
      <c r="B322" t="s">
        <v>624</v>
      </c>
      <c r="C322" t="s">
        <v>552</v>
      </c>
      <c r="D322">
        <v>71</v>
      </c>
      <c r="E322" t="s">
        <v>446</v>
      </c>
      <c r="F322" t="s">
        <v>84</v>
      </c>
      <c r="G322" t="s">
        <v>25</v>
      </c>
      <c r="H322">
        <v>5</v>
      </c>
      <c r="I322" t="s">
        <v>52</v>
      </c>
      <c r="J322">
        <v>28</v>
      </c>
      <c r="K322" t="s">
        <v>85</v>
      </c>
      <c r="L322" t="s">
        <v>86</v>
      </c>
      <c r="M322" t="s">
        <v>87</v>
      </c>
      <c r="N322">
        <v>3</v>
      </c>
      <c r="O322">
        <v>75000</v>
      </c>
      <c r="P322" t="s">
        <v>344</v>
      </c>
      <c r="Q322">
        <v>155.93</v>
      </c>
      <c r="R322" t="s">
        <v>31</v>
      </c>
      <c r="S322" t="s">
        <v>182</v>
      </c>
    </row>
    <row r="323" spans="1:19">
      <c r="A323" t="s">
        <v>623</v>
      </c>
      <c r="B323" t="s">
        <v>624</v>
      </c>
      <c r="C323" t="s">
        <v>552</v>
      </c>
      <c r="D323">
        <v>71</v>
      </c>
      <c r="E323" t="s">
        <v>446</v>
      </c>
      <c r="F323" t="s">
        <v>44</v>
      </c>
      <c r="G323" t="s">
        <v>25</v>
      </c>
      <c r="H323">
        <v>5</v>
      </c>
      <c r="I323" t="s">
        <v>52</v>
      </c>
      <c r="J323">
        <v>28</v>
      </c>
      <c r="K323" t="s">
        <v>165</v>
      </c>
      <c r="L323" t="s">
        <v>166</v>
      </c>
      <c r="M323" t="s">
        <v>167</v>
      </c>
      <c r="N323">
        <v>17</v>
      </c>
      <c r="O323">
        <v>408000</v>
      </c>
      <c r="P323" t="s">
        <v>295</v>
      </c>
      <c r="Q323">
        <v>126.83</v>
      </c>
      <c r="R323" t="s">
        <v>31</v>
      </c>
      <c r="S323" t="s">
        <v>182</v>
      </c>
    </row>
    <row r="324" spans="1:19">
      <c r="A324" t="s">
        <v>625</v>
      </c>
      <c r="B324" t="s">
        <v>626</v>
      </c>
      <c r="C324" t="s">
        <v>552</v>
      </c>
      <c r="D324">
        <v>40</v>
      </c>
      <c r="E324" t="s">
        <v>195</v>
      </c>
      <c r="F324" t="s">
        <v>24</v>
      </c>
      <c r="G324" t="s">
        <v>57</v>
      </c>
      <c r="H324">
        <v>2</v>
      </c>
      <c r="I324" t="s">
        <v>26</v>
      </c>
      <c r="J324">
        <v>47</v>
      </c>
      <c r="K324" t="s">
        <v>58</v>
      </c>
      <c r="L324" t="s">
        <v>59</v>
      </c>
      <c r="M324" t="s">
        <v>60</v>
      </c>
      <c r="N324">
        <v>3</v>
      </c>
      <c r="O324">
        <v>13500</v>
      </c>
      <c r="P324" t="s">
        <v>105</v>
      </c>
      <c r="Q324">
        <v>152.16</v>
      </c>
      <c r="R324" t="s">
        <v>31</v>
      </c>
      <c r="S324" t="s">
        <v>290</v>
      </c>
    </row>
    <row r="325" spans="1:19">
      <c r="A325" t="s">
        <v>627</v>
      </c>
      <c r="B325" t="s">
        <v>628</v>
      </c>
      <c r="C325" t="s">
        <v>552</v>
      </c>
      <c r="D325">
        <v>40</v>
      </c>
      <c r="E325" t="s">
        <v>250</v>
      </c>
      <c r="F325" t="s">
        <v>44</v>
      </c>
      <c r="G325" t="s">
        <v>57</v>
      </c>
      <c r="H325">
        <v>1</v>
      </c>
      <c r="I325" t="s">
        <v>164</v>
      </c>
      <c r="J325">
        <v>33</v>
      </c>
      <c r="K325" t="s">
        <v>80</v>
      </c>
      <c r="L325" t="s">
        <v>81</v>
      </c>
      <c r="M325" t="s">
        <v>82</v>
      </c>
      <c r="N325">
        <v>15</v>
      </c>
      <c r="O325">
        <v>300000</v>
      </c>
      <c r="P325" t="s">
        <v>53</v>
      </c>
      <c r="Q325">
        <v>8.31</v>
      </c>
      <c r="R325" t="s">
        <v>41</v>
      </c>
    </row>
    <row r="326" spans="1:19">
      <c r="A326" t="s">
        <v>627</v>
      </c>
      <c r="B326" t="s">
        <v>628</v>
      </c>
      <c r="C326" t="s">
        <v>552</v>
      </c>
      <c r="D326">
        <v>40</v>
      </c>
      <c r="E326" t="s">
        <v>250</v>
      </c>
      <c r="F326" t="s">
        <v>84</v>
      </c>
      <c r="G326" t="s">
        <v>57</v>
      </c>
      <c r="H326">
        <v>1</v>
      </c>
      <c r="I326" t="s">
        <v>164</v>
      </c>
      <c r="J326">
        <v>33</v>
      </c>
      <c r="K326" t="s">
        <v>145</v>
      </c>
      <c r="L326" t="s">
        <v>146</v>
      </c>
      <c r="M326" t="s">
        <v>147</v>
      </c>
      <c r="N326">
        <v>20</v>
      </c>
      <c r="O326">
        <v>3000000</v>
      </c>
      <c r="P326" t="s">
        <v>629</v>
      </c>
      <c r="Q326">
        <v>105.05</v>
      </c>
      <c r="R326" t="s">
        <v>41</v>
      </c>
    </row>
    <row r="327" spans="1:19">
      <c r="A327" t="s">
        <v>630</v>
      </c>
      <c r="B327" t="s">
        <v>631</v>
      </c>
      <c r="C327" t="s">
        <v>552</v>
      </c>
      <c r="D327">
        <v>62</v>
      </c>
      <c r="E327" t="s">
        <v>51</v>
      </c>
      <c r="F327" t="s">
        <v>84</v>
      </c>
      <c r="G327" t="s">
        <v>57</v>
      </c>
      <c r="H327">
        <v>3</v>
      </c>
      <c r="I327" t="s">
        <v>36</v>
      </c>
      <c r="J327">
        <v>25</v>
      </c>
      <c r="K327" t="s">
        <v>80</v>
      </c>
      <c r="L327" t="s">
        <v>81</v>
      </c>
      <c r="M327" t="s">
        <v>82</v>
      </c>
      <c r="N327">
        <v>18</v>
      </c>
      <c r="O327">
        <v>360000</v>
      </c>
      <c r="P327" t="s">
        <v>192</v>
      </c>
      <c r="Q327">
        <v>66.27</v>
      </c>
      <c r="R327" t="s">
        <v>41</v>
      </c>
    </row>
    <row r="328" spans="1:19">
      <c r="A328" t="s">
        <v>632</v>
      </c>
      <c r="B328" t="s">
        <v>633</v>
      </c>
      <c r="C328" t="s">
        <v>552</v>
      </c>
      <c r="D328">
        <v>20</v>
      </c>
      <c r="E328" t="s">
        <v>634</v>
      </c>
      <c r="F328" t="s">
        <v>24</v>
      </c>
      <c r="G328" t="s">
        <v>25</v>
      </c>
      <c r="H328">
        <v>2</v>
      </c>
      <c r="I328" t="s">
        <v>26</v>
      </c>
      <c r="J328">
        <v>39</v>
      </c>
      <c r="K328" t="s">
        <v>148</v>
      </c>
      <c r="L328" t="s">
        <v>149</v>
      </c>
      <c r="M328" t="s">
        <v>150</v>
      </c>
      <c r="N328">
        <v>8</v>
      </c>
      <c r="O328">
        <v>128000</v>
      </c>
      <c r="P328" t="s">
        <v>635</v>
      </c>
      <c r="Q328">
        <v>82.47</v>
      </c>
      <c r="R328" t="s">
        <v>31</v>
      </c>
      <c r="S328" t="s">
        <v>182</v>
      </c>
    </row>
    <row r="329" spans="1:19">
      <c r="A329" t="s">
        <v>632</v>
      </c>
      <c r="B329" t="s">
        <v>633</v>
      </c>
      <c r="C329" t="s">
        <v>552</v>
      </c>
      <c r="D329">
        <v>20</v>
      </c>
      <c r="E329" t="s">
        <v>634</v>
      </c>
      <c r="F329" t="s">
        <v>84</v>
      </c>
      <c r="G329" t="s">
        <v>25</v>
      </c>
      <c r="H329">
        <v>2</v>
      </c>
      <c r="I329" t="s">
        <v>26</v>
      </c>
      <c r="J329">
        <v>39</v>
      </c>
      <c r="K329" t="s">
        <v>145</v>
      </c>
      <c r="L329" t="s">
        <v>146</v>
      </c>
      <c r="M329" t="s">
        <v>147</v>
      </c>
      <c r="N329">
        <v>15</v>
      </c>
      <c r="O329">
        <v>2250000</v>
      </c>
      <c r="P329" t="s">
        <v>636</v>
      </c>
      <c r="Q329">
        <v>122.31</v>
      </c>
      <c r="R329" t="s">
        <v>31</v>
      </c>
      <c r="S329" t="s">
        <v>182</v>
      </c>
    </row>
    <row r="330" spans="1:19">
      <c r="A330" t="s">
        <v>632</v>
      </c>
      <c r="B330" t="s">
        <v>633</v>
      </c>
      <c r="C330" t="s">
        <v>552</v>
      </c>
      <c r="D330">
        <v>20</v>
      </c>
      <c r="E330" t="s">
        <v>634</v>
      </c>
      <c r="F330" t="s">
        <v>62</v>
      </c>
      <c r="G330" t="s">
        <v>25</v>
      </c>
      <c r="H330">
        <v>2</v>
      </c>
      <c r="I330" t="s">
        <v>26</v>
      </c>
      <c r="J330">
        <v>39</v>
      </c>
      <c r="K330" t="s">
        <v>92</v>
      </c>
      <c r="L330" t="s">
        <v>93</v>
      </c>
      <c r="M330" t="s">
        <v>94</v>
      </c>
      <c r="N330">
        <v>10</v>
      </c>
      <c r="O330">
        <v>3500</v>
      </c>
      <c r="P330" t="s">
        <v>109</v>
      </c>
      <c r="Q330">
        <v>107.04</v>
      </c>
      <c r="R330" t="s">
        <v>31</v>
      </c>
      <c r="S330" t="s">
        <v>182</v>
      </c>
    </row>
    <row r="331" spans="1:19">
      <c r="A331" t="s">
        <v>637</v>
      </c>
      <c r="B331" t="s">
        <v>638</v>
      </c>
      <c r="C331" t="s">
        <v>552</v>
      </c>
      <c r="D331">
        <v>31</v>
      </c>
      <c r="E331" t="s">
        <v>302</v>
      </c>
      <c r="F331" t="s">
        <v>24</v>
      </c>
      <c r="G331" t="s">
        <v>25</v>
      </c>
      <c r="H331">
        <v>3</v>
      </c>
      <c r="I331" t="s">
        <v>36</v>
      </c>
      <c r="J331">
        <v>49</v>
      </c>
      <c r="K331" t="s">
        <v>58</v>
      </c>
      <c r="L331" t="s">
        <v>59</v>
      </c>
      <c r="M331" t="s">
        <v>60</v>
      </c>
      <c r="N331">
        <v>12</v>
      </c>
      <c r="O331">
        <v>54000</v>
      </c>
      <c r="P331" t="s">
        <v>616</v>
      </c>
      <c r="Q331">
        <v>163.43</v>
      </c>
      <c r="R331" t="s">
        <v>41</v>
      </c>
    </row>
    <row r="332" spans="1:19">
      <c r="A332" t="s">
        <v>637</v>
      </c>
      <c r="B332" t="s">
        <v>638</v>
      </c>
      <c r="C332" t="s">
        <v>552</v>
      </c>
      <c r="D332">
        <v>31</v>
      </c>
      <c r="E332" t="s">
        <v>302</v>
      </c>
      <c r="F332" t="s">
        <v>62</v>
      </c>
      <c r="G332" t="s">
        <v>25</v>
      </c>
      <c r="H332">
        <v>3</v>
      </c>
      <c r="I332" t="s">
        <v>36</v>
      </c>
      <c r="J332">
        <v>49</v>
      </c>
      <c r="K332" t="s">
        <v>72</v>
      </c>
      <c r="L332" t="s">
        <v>73</v>
      </c>
      <c r="M332" t="s">
        <v>74</v>
      </c>
      <c r="N332">
        <v>13</v>
      </c>
      <c r="O332">
        <v>11700</v>
      </c>
      <c r="P332" t="s">
        <v>639</v>
      </c>
      <c r="Q332">
        <v>83.27</v>
      </c>
      <c r="R332" t="s">
        <v>41</v>
      </c>
    </row>
    <row r="333" spans="1:19">
      <c r="A333" t="s">
        <v>637</v>
      </c>
      <c r="B333" t="s">
        <v>638</v>
      </c>
      <c r="C333" t="s">
        <v>552</v>
      </c>
      <c r="D333">
        <v>31</v>
      </c>
      <c r="E333" t="s">
        <v>302</v>
      </c>
      <c r="F333" t="s">
        <v>44</v>
      </c>
      <c r="G333" t="s">
        <v>25</v>
      </c>
      <c r="H333">
        <v>3</v>
      </c>
      <c r="I333" t="s">
        <v>36</v>
      </c>
      <c r="J333">
        <v>49</v>
      </c>
      <c r="K333" t="s">
        <v>165</v>
      </c>
      <c r="L333" t="s">
        <v>166</v>
      </c>
      <c r="M333" t="s">
        <v>167</v>
      </c>
      <c r="N333">
        <v>13</v>
      </c>
      <c r="O333">
        <v>312000</v>
      </c>
      <c r="P333" t="s">
        <v>328</v>
      </c>
      <c r="Q333">
        <v>75.11</v>
      </c>
      <c r="R333" t="s">
        <v>41</v>
      </c>
    </row>
    <row r="334" spans="1:19">
      <c r="A334" t="s">
        <v>640</v>
      </c>
      <c r="B334" t="s">
        <v>641</v>
      </c>
      <c r="C334" t="s">
        <v>552</v>
      </c>
      <c r="D334">
        <v>31</v>
      </c>
      <c r="E334" t="s">
        <v>35</v>
      </c>
      <c r="F334" t="s">
        <v>44</v>
      </c>
      <c r="G334" t="s">
        <v>25</v>
      </c>
      <c r="H334">
        <v>1</v>
      </c>
      <c r="I334" t="s">
        <v>164</v>
      </c>
      <c r="J334">
        <v>27</v>
      </c>
      <c r="K334" t="s">
        <v>80</v>
      </c>
      <c r="L334" t="s">
        <v>81</v>
      </c>
      <c r="M334" t="s">
        <v>82</v>
      </c>
      <c r="N334">
        <v>1</v>
      </c>
      <c r="O334">
        <v>20000</v>
      </c>
      <c r="P334" t="s">
        <v>485</v>
      </c>
      <c r="Q334">
        <v>58.61</v>
      </c>
      <c r="R334" t="s">
        <v>31</v>
      </c>
      <c r="S334" t="s">
        <v>101</v>
      </c>
    </row>
    <row r="335" spans="1:19">
      <c r="A335" t="s">
        <v>640</v>
      </c>
      <c r="B335" t="s">
        <v>641</v>
      </c>
      <c r="C335" t="s">
        <v>552</v>
      </c>
      <c r="D335">
        <v>31</v>
      </c>
      <c r="E335" t="s">
        <v>35</v>
      </c>
      <c r="F335" t="s">
        <v>84</v>
      </c>
      <c r="G335" t="s">
        <v>25</v>
      </c>
      <c r="H335">
        <v>1</v>
      </c>
      <c r="I335" t="s">
        <v>164</v>
      </c>
      <c r="J335">
        <v>27</v>
      </c>
      <c r="K335" t="s">
        <v>85</v>
      </c>
      <c r="L335" t="s">
        <v>86</v>
      </c>
      <c r="M335" t="s">
        <v>87</v>
      </c>
      <c r="N335">
        <v>14</v>
      </c>
      <c r="O335">
        <v>350000</v>
      </c>
      <c r="P335" t="s">
        <v>458</v>
      </c>
      <c r="Q335">
        <v>48.49</v>
      </c>
      <c r="R335" t="s">
        <v>31</v>
      </c>
      <c r="S335" t="s">
        <v>101</v>
      </c>
    </row>
    <row r="336" spans="1:19">
      <c r="A336" t="s">
        <v>640</v>
      </c>
      <c r="B336" t="s">
        <v>641</v>
      </c>
      <c r="C336" t="s">
        <v>552</v>
      </c>
      <c r="D336">
        <v>31</v>
      </c>
      <c r="E336" t="s">
        <v>35</v>
      </c>
      <c r="F336" t="s">
        <v>62</v>
      </c>
      <c r="G336" t="s">
        <v>25</v>
      </c>
      <c r="H336">
        <v>1</v>
      </c>
      <c r="I336" t="s">
        <v>164</v>
      </c>
      <c r="J336">
        <v>27</v>
      </c>
      <c r="K336" t="s">
        <v>208</v>
      </c>
      <c r="L336" t="s">
        <v>209</v>
      </c>
      <c r="M336" t="s">
        <v>210</v>
      </c>
      <c r="N336">
        <v>3</v>
      </c>
      <c r="O336">
        <v>1800</v>
      </c>
      <c r="P336" t="s">
        <v>642</v>
      </c>
      <c r="Q336">
        <v>133.04</v>
      </c>
      <c r="R336" t="s">
        <v>31</v>
      </c>
      <c r="S336" t="s">
        <v>101</v>
      </c>
    </row>
    <row r="337" spans="1:19">
      <c r="A337" t="s">
        <v>643</v>
      </c>
      <c r="B337" t="s">
        <v>644</v>
      </c>
      <c r="C337" t="s">
        <v>552</v>
      </c>
      <c r="D337">
        <v>62</v>
      </c>
      <c r="E337" t="s">
        <v>78</v>
      </c>
      <c r="F337" t="s">
        <v>84</v>
      </c>
      <c r="G337" t="s">
        <v>25</v>
      </c>
      <c r="H337">
        <v>1</v>
      </c>
      <c r="I337" t="s">
        <v>164</v>
      </c>
      <c r="J337">
        <v>25</v>
      </c>
      <c r="K337" t="s">
        <v>100</v>
      </c>
      <c r="L337" t="s">
        <v>38</v>
      </c>
      <c r="M337" t="s">
        <v>39</v>
      </c>
      <c r="N337">
        <v>3</v>
      </c>
      <c r="O337">
        <v>27000</v>
      </c>
      <c r="P337" t="s">
        <v>257</v>
      </c>
      <c r="Q337">
        <v>71.739999999999995</v>
      </c>
      <c r="R337" t="s">
        <v>41</v>
      </c>
    </row>
    <row r="338" spans="1:19">
      <c r="A338" t="s">
        <v>643</v>
      </c>
      <c r="B338" t="s">
        <v>644</v>
      </c>
      <c r="C338" t="s">
        <v>552</v>
      </c>
      <c r="D338">
        <v>62</v>
      </c>
      <c r="E338" t="s">
        <v>78</v>
      </c>
      <c r="F338" t="s">
        <v>62</v>
      </c>
      <c r="G338" t="s">
        <v>25</v>
      </c>
      <c r="H338">
        <v>1</v>
      </c>
      <c r="I338" t="s">
        <v>164</v>
      </c>
      <c r="J338">
        <v>25</v>
      </c>
      <c r="K338" t="s">
        <v>188</v>
      </c>
      <c r="L338" t="s">
        <v>189</v>
      </c>
      <c r="M338" t="s">
        <v>190</v>
      </c>
      <c r="N338">
        <v>4</v>
      </c>
      <c r="O338">
        <v>14000</v>
      </c>
      <c r="P338" t="s">
        <v>387</v>
      </c>
      <c r="Q338">
        <v>48.6</v>
      </c>
      <c r="R338" t="s">
        <v>41</v>
      </c>
    </row>
    <row r="339" spans="1:19">
      <c r="A339" t="s">
        <v>645</v>
      </c>
      <c r="B339" t="s">
        <v>646</v>
      </c>
      <c r="C339" t="s">
        <v>552</v>
      </c>
      <c r="D339">
        <v>55</v>
      </c>
      <c r="E339" t="s">
        <v>261</v>
      </c>
      <c r="F339" t="s">
        <v>84</v>
      </c>
      <c r="G339" t="s">
        <v>57</v>
      </c>
      <c r="H339">
        <v>3</v>
      </c>
      <c r="I339" t="s">
        <v>36</v>
      </c>
      <c r="J339">
        <v>53</v>
      </c>
      <c r="K339" t="s">
        <v>85</v>
      </c>
      <c r="L339" t="s">
        <v>86</v>
      </c>
      <c r="M339" t="s">
        <v>87</v>
      </c>
      <c r="N339">
        <v>2</v>
      </c>
      <c r="O339">
        <v>50000</v>
      </c>
      <c r="P339" t="s">
        <v>647</v>
      </c>
      <c r="Q339">
        <v>172.5</v>
      </c>
      <c r="R339" t="s">
        <v>31</v>
      </c>
      <c r="S339" t="s">
        <v>275</v>
      </c>
    </row>
    <row r="340" spans="1:19">
      <c r="A340" t="s">
        <v>648</v>
      </c>
      <c r="B340" t="s">
        <v>649</v>
      </c>
      <c r="C340" t="s">
        <v>552</v>
      </c>
      <c r="D340">
        <v>50</v>
      </c>
      <c r="E340" t="s">
        <v>285</v>
      </c>
      <c r="F340" t="s">
        <v>84</v>
      </c>
      <c r="G340" t="s">
        <v>57</v>
      </c>
      <c r="H340">
        <v>4</v>
      </c>
      <c r="I340" t="s">
        <v>70</v>
      </c>
      <c r="J340">
        <v>28</v>
      </c>
      <c r="K340" t="s">
        <v>145</v>
      </c>
      <c r="L340" t="s">
        <v>146</v>
      </c>
      <c r="M340" t="s">
        <v>147</v>
      </c>
      <c r="N340">
        <v>12</v>
      </c>
      <c r="O340">
        <v>1800000</v>
      </c>
      <c r="P340" t="s">
        <v>650</v>
      </c>
      <c r="Q340">
        <v>138.57</v>
      </c>
      <c r="R340" t="s">
        <v>41</v>
      </c>
    </row>
    <row r="341" spans="1:19">
      <c r="A341" t="s">
        <v>648</v>
      </c>
      <c r="B341" t="s">
        <v>649</v>
      </c>
      <c r="C341" t="s">
        <v>552</v>
      </c>
      <c r="D341">
        <v>50</v>
      </c>
      <c r="E341" t="s">
        <v>285</v>
      </c>
      <c r="F341" t="s">
        <v>44</v>
      </c>
      <c r="G341" t="s">
        <v>57</v>
      </c>
      <c r="H341">
        <v>4</v>
      </c>
      <c r="I341" t="s">
        <v>70</v>
      </c>
      <c r="J341">
        <v>28</v>
      </c>
      <c r="K341" t="s">
        <v>165</v>
      </c>
      <c r="L341" t="s">
        <v>166</v>
      </c>
      <c r="M341" t="s">
        <v>167</v>
      </c>
      <c r="N341">
        <v>3</v>
      </c>
      <c r="O341">
        <v>72000</v>
      </c>
      <c r="P341" t="s">
        <v>132</v>
      </c>
      <c r="Q341">
        <v>53.71</v>
      </c>
      <c r="R341" t="s">
        <v>41</v>
      </c>
    </row>
    <row r="342" spans="1:19">
      <c r="A342" t="s">
        <v>651</v>
      </c>
      <c r="B342" t="s">
        <v>652</v>
      </c>
      <c r="C342" t="s">
        <v>552</v>
      </c>
      <c r="D342">
        <v>67</v>
      </c>
      <c r="E342" t="s">
        <v>51</v>
      </c>
      <c r="F342" t="s">
        <v>44</v>
      </c>
      <c r="G342" t="s">
        <v>25</v>
      </c>
      <c r="H342">
        <v>5</v>
      </c>
      <c r="I342" t="s">
        <v>52</v>
      </c>
      <c r="J342">
        <v>2</v>
      </c>
      <c r="K342" t="s">
        <v>100</v>
      </c>
      <c r="L342" t="s">
        <v>38</v>
      </c>
      <c r="M342" t="s">
        <v>39</v>
      </c>
      <c r="N342">
        <v>12</v>
      </c>
      <c r="O342">
        <v>108000</v>
      </c>
      <c r="P342" t="s">
        <v>433</v>
      </c>
      <c r="Q342">
        <v>47.58</v>
      </c>
      <c r="R342" t="s">
        <v>41</v>
      </c>
    </row>
    <row r="343" spans="1:19">
      <c r="A343" t="s">
        <v>651</v>
      </c>
      <c r="B343" t="s">
        <v>652</v>
      </c>
      <c r="C343" t="s">
        <v>552</v>
      </c>
      <c r="D343">
        <v>67</v>
      </c>
      <c r="E343" t="s">
        <v>51</v>
      </c>
      <c r="F343" t="s">
        <v>62</v>
      </c>
      <c r="G343" t="s">
        <v>25</v>
      </c>
      <c r="H343">
        <v>5</v>
      </c>
      <c r="I343" t="s">
        <v>52</v>
      </c>
      <c r="J343">
        <v>2</v>
      </c>
      <c r="K343" t="s">
        <v>188</v>
      </c>
      <c r="L343" t="s">
        <v>189</v>
      </c>
      <c r="M343" t="s">
        <v>190</v>
      </c>
      <c r="N343">
        <v>19</v>
      </c>
      <c r="O343">
        <v>66500</v>
      </c>
      <c r="P343" t="s">
        <v>653</v>
      </c>
      <c r="Q343">
        <v>76.88</v>
      </c>
      <c r="R343" t="s">
        <v>41</v>
      </c>
    </row>
    <row r="344" spans="1:19">
      <c r="A344" t="s">
        <v>654</v>
      </c>
      <c r="B344" t="s">
        <v>655</v>
      </c>
      <c r="C344" t="s">
        <v>552</v>
      </c>
      <c r="D344">
        <v>35</v>
      </c>
      <c r="E344" t="s">
        <v>140</v>
      </c>
      <c r="F344" t="s">
        <v>84</v>
      </c>
      <c r="G344" t="s">
        <v>57</v>
      </c>
      <c r="H344">
        <v>1</v>
      </c>
      <c r="I344" t="s">
        <v>164</v>
      </c>
      <c r="J344">
        <v>24</v>
      </c>
      <c r="K344" t="s">
        <v>165</v>
      </c>
      <c r="L344" t="s">
        <v>166</v>
      </c>
      <c r="M344" t="s">
        <v>167</v>
      </c>
      <c r="N344">
        <v>4</v>
      </c>
      <c r="O344">
        <v>96000</v>
      </c>
      <c r="P344" t="s">
        <v>524</v>
      </c>
      <c r="Q344">
        <v>50.3</v>
      </c>
      <c r="R344" t="s">
        <v>41</v>
      </c>
    </row>
    <row r="345" spans="1:19">
      <c r="A345" t="s">
        <v>654</v>
      </c>
      <c r="B345" t="s">
        <v>655</v>
      </c>
      <c r="C345" t="s">
        <v>552</v>
      </c>
      <c r="D345">
        <v>35</v>
      </c>
      <c r="E345" t="s">
        <v>140</v>
      </c>
      <c r="F345" t="s">
        <v>62</v>
      </c>
      <c r="G345" t="s">
        <v>57</v>
      </c>
      <c r="H345">
        <v>1</v>
      </c>
      <c r="I345" t="s">
        <v>164</v>
      </c>
      <c r="J345">
        <v>24</v>
      </c>
      <c r="K345" t="s">
        <v>148</v>
      </c>
      <c r="L345" t="s">
        <v>149</v>
      </c>
      <c r="M345" t="s">
        <v>150</v>
      </c>
      <c r="N345">
        <v>16</v>
      </c>
      <c r="O345">
        <v>256000</v>
      </c>
      <c r="P345" t="s">
        <v>656</v>
      </c>
      <c r="Q345">
        <v>147.27000000000001</v>
      </c>
      <c r="R345" t="s">
        <v>41</v>
      </c>
    </row>
    <row r="346" spans="1:19">
      <c r="A346" t="s">
        <v>654</v>
      </c>
      <c r="B346" t="s">
        <v>655</v>
      </c>
      <c r="C346" t="s">
        <v>552</v>
      </c>
      <c r="D346">
        <v>35</v>
      </c>
      <c r="E346" t="s">
        <v>140</v>
      </c>
      <c r="F346" t="s">
        <v>62</v>
      </c>
      <c r="G346" t="s">
        <v>57</v>
      </c>
      <c r="H346">
        <v>1</v>
      </c>
      <c r="I346" t="s">
        <v>164</v>
      </c>
      <c r="J346">
        <v>24</v>
      </c>
      <c r="K346" t="s">
        <v>235</v>
      </c>
      <c r="L346" t="s">
        <v>236</v>
      </c>
      <c r="M346" t="s">
        <v>237</v>
      </c>
      <c r="N346">
        <v>18</v>
      </c>
      <c r="O346">
        <v>117000</v>
      </c>
      <c r="P346" t="s">
        <v>102</v>
      </c>
      <c r="Q346">
        <v>77.7</v>
      </c>
      <c r="R346" t="s">
        <v>41</v>
      </c>
    </row>
    <row r="347" spans="1:19">
      <c r="A347" t="s">
        <v>657</v>
      </c>
      <c r="B347" t="s">
        <v>658</v>
      </c>
      <c r="C347" t="s">
        <v>552</v>
      </c>
      <c r="D347">
        <v>32</v>
      </c>
      <c r="E347" t="s">
        <v>281</v>
      </c>
      <c r="F347" t="s">
        <v>44</v>
      </c>
      <c r="G347" t="s">
        <v>25</v>
      </c>
      <c r="H347">
        <v>4</v>
      </c>
      <c r="I347" t="s">
        <v>70</v>
      </c>
      <c r="J347">
        <v>20</v>
      </c>
      <c r="K347" t="s">
        <v>45</v>
      </c>
      <c r="L347" t="s">
        <v>46</v>
      </c>
      <c r="M347" t="s">
        <v>47</v>
      </c>
      <c r="N347">
        <v>15</v>
      </c>
      <c r="O347">
        <v>450000</v>
      </c>
      <c r="P347" t="s">
        <v>136</v>
      </c>
      <c r="Q347">
        <v>128.65</v>
      </c>
      <c r="R347" t="s">
        <v>41</v>
      </c>
    </row>
    <row r="348" spans="1:19">
      <c r="A348" t="s">
        <v>657</v>
      </c>
      <c r="B348" t="s">
        <v>658</v>
      </c>
      <c r="C348" t="s">
        <v>552</v>
      </c>
      <c r="D348">
        <v>32</v>
      </c>
      <c r="E348" t="s">
        <v>281</v>
      </c>
      <c r="F348" t="s">
        <v>62</v>
      </c>
      <c r="G348" t="s">
        <v>25</v>
      </c>
      <c r="H348">
        <v>4</v>
      </c>
      <c r="I348" t="s">
        <v>70</v>
      </c>
      <c r="J348">
        <v>20</v>
      </c>
      <c r="K348" t="s">
        <v>115</v>
      </c>
      <c r="L348" t="s">
        <v>116</v>
      </c>
      <c r="M348" t="s">
        <v>117</v>
      </c>
      <c r="N348">
        <v>12</v>
      </c>
      <c r="O348">
        <v>66000</v>
      </c>
      <c r="P348" t="s">
        <v>299</v>
      </c>
      <c r="Q348">
        <v>136.18</v>
      </c>
      <c r="R348" t="s">
        <v>41</v>
      </c>
    </row>
    <row r="349" spans="1:19">
      <c r="A349" t="s">
        <v>659</v>
      </c>
      <c r="B349" t="s">
        <v>660</v>
      </c>
      <c r="C349" t="s">
        <v>552</v>
      </c>
      <c r="D349">
        <v>32</v>
      </c>
      <c r="E349" t="s">
        <v>51</v>
      </c>
      <c r="F349" t="s">
        <v>62</v>
      </c>
      <c r="G349" t="s">
        <v>25</v>
      </c>
      <c r="H349">
        <v>4</v>
      </c>
      <c r="I349" t="s">
        <v>70</v>
      </c>
      <c r="J349">
        <v>21</v>
      </c>
      <c r="K349" t="s">
        <v>148</v>
      </c>
      <c r="L349" t="s">
        <v>149</v>
      </c>
      <c r="M349" t="s">
        <v>150</v>
      </c>
      <c r="N349">
        <v>13</v>
      </c>
      <c r="O349">
        <v>208000</v>
      </c>
      <c r="P349" t="s">
        <v>661</v>
      </c>
      <c r="Q349">
        <v>10.6</v>
      </c>
      <c r="R349" t="s">
        <v>31</v>
      </c>
      <c r="S349" t="s">
        <v>101</v>
      </c>
    </row>
    <row r="350" spans="1:19">
      <c r="A350" t="s">
        <v>662</v>
      </c>
      <c r="B350" t="s">
        <v>663</v>
      </c>
      <c r="C350" t="s">
        <v>552</v>
      </c>
      <c r="D350">
        <v>61</v>
      </c>
      <c r="E350" t="s">
        <v>35</v>
      </c>
      <c r="F350" t="s">
        <v>62</v>
      </c>
      <c r="G350" t="s">
        <v>25</v>
      </c>
      <c r="H350">
        <v>5</v>
      </c>
      <c r="I350" t="s">
        <v>52</v>
      </c>
      <c r="J350">
        <v>19</v>
      </c>
      <c r="K350" t="s">
        <v>63</v>
      </c>
      <c r="L350" t="s">
        <v>64</v>
      </c>
      <c r="M350" t="s">
        <v>65</v>
      </c>
      <c r="N350">
        <v>9</v>
      </c>
      <c r="O350">
        <v>9000</v>
      </c>
      <c r="P350" t="s">
        <v>357</v>
      </c>
      <c r="Q350">
        <v>86.47</v>
      </c>
      <c r="R350" t="s">
        <v>41</v>
      </c>
    </row>
    <row r="351" spans="1:19">
      <c r="A351" t="s">
        <v>662</v>
      </c>
      <c r="B351" t="s">
        <v>663</v>
      </c>
      <c r="C351" t="s">
        <v>552</v>
      </c>
      <c r="D351">
        <v>61</v>
      </c>
      <c r="E351" t="s">
        <v>35</v>
      </c>
      <c r="F351" t="s">
        <v>24</v>
      </c>
      <c r="G351" t="s">
        <v>25</v>
      </c>
      <c r="H351">
        <v>5</v>
      </c>
      <c r="I351" t="s">
        <v>52</v>
      </c>
      <c r="J351">
        <v>19</v>
      </c>
      <c r="K351" t="s">
        <v>37</v>
      </c>
      <c r="L351" t="s">
        <v>38</v>
      </c>
      <c r="M351" t="s">
        <v>39</v>
      </c>
      <c r="N351">
        <v>12</v>
      </c>
      <c r="O351">
        <v>108000</v>
      </c>
      <c r="P351" t="s">
        <v>433</v>
      </c>
      <c r="Q351">
        <v>152.88999999999999</v>
      </c>
      <c r="R351" t="s">
        <v>41</v>
      </c>
    </row>
    <row r="352" spans="1:19">
      <c r="A352" t="s">
        <v>662</v>
      </c>
      <c r="B352" t="s">
        <v>663</v>
      </c>
      <c r="C352" t="s">
        <v>552</v>
      </c>
      <c r="D352">
        <v>61</v>
      </c>
      <c r="E352" t="s">
        <v>35</v>
      </c>
      <c r="F352" t="s">
        <v>44</v>
      </c>
      <c r="G352" t="s">
        <v>25</v>
      </c>
      <c r="H352">
        <v>5</v>
      </c>
      <c r="I352" t="s">
        <v>52</v>
      </c>
      <c r="J352">
        <v>19</v>
      </c>
      <c r="K352" t="s">
        <v>100</v>
      </c>
      <c r="L352" t="s">
        <v>38</v>
      </c>
      <c r="M352" t="s">
        <v>39</v>
      </c>
      <c r="N352">
        <v>19</v>
      </c>
      <c r="O352">
        <v>171000</v>
      </c>
      <c r="P352" t="s">
        <v>141</v>
      </c>
      <c r="Q352">
        <v>80.42</v>
      </c>
      <c r="R352" t="s">
        <v>41</v>
      </c>
    </row>
    <row r="353" spans="1:19">
      <c r="A353" t="s">
        <v>664</v>
      </c>
      <c r="B353" t="s">
        <v>665</v>
      </c>
      <c r="C353" t="s">
        <v>552</v>
      </c>
      <c r="D353">
        <v>62</v>
      </c>
      <c r="E353" t="s">
        <v>302</v>
      </c>
      <c r="F353" t="s">
        <v>44</v>
      </c>
      <c r="G353" t="s">
        <v>25</v>
      </c>
      <c r="H353">
        <v>5</v>
      </c>
      <c r="I353" t="s">
        <v>52</v>
      </c>
      <c r="J353">
        <v>25</v>
      </c>
      <c r="K353" t="s">
        <v>119</v>
      </c>
      <c r="L353" t="s">
        <v>120</v>
      </c>
      <c r="M353" t="s">
        <v>121</v>
      </c>
      <c r="N353">
        <v>11</v>
      </c>
      <c r="O353">
        <v>159500</v>
      </c>
      <c r="P353" t="s">
        <v>371</v>
      </c>
      <c r="Q353">
        <v>74.95</v>
      </c>
      <c r="R353" t="s">
        <v>31</v>
      </c>
      <c r="S353" t="s">
        <v>32</v>
      </c>
    </row>
    <row r="354" spans="1:19">
      <c r="A354" t="s">
        <v>664</v>
      </c>
      <c r="B354" t="s">
        <v>665</v>
      </c>
      <c r="C354" t="s">
        <v>552</v>
      </c>
      <c r="D354">
        <v>62</v>
      </c>
      <c r="E354" t="s">
        <v>302</v>
      </c>
      <c r="F354" t="s">
        <v>62</v>
      </c>
      <c r="G354" t="s">
        <v>25</v>
      </c>
      <c r="H354">
        <v>5</v>
      </c>
      <c r="I354" t="s">
        <v>52</v>
      </c>
      <c r="J354">
        <v>25</v>
      </c>
      <c r="K354" t="s">
        <v>235</v>
      </c>
      <c r="L354" t="s">
        <v>236</v>
      </c>
      <c r="M354" t="s">
        <v>237</v>
      </c>
      <c r="N354">
        <v>5</v>
      </c>
      <c r="O354">
        <v>32500</v>
      </c>
      <c r="P354" t="s">
        <v>666</v>
      </c>
      <c r="Q354">
        <v>187.82</v>
      </c>
      <c r="R354" t="s">
        <v>31</v>
      </c>
      <c r="S354" t="s">
        <v>32</v>
      </c>
    </row>
    <row r="355" spans="1:19">
      <c r="A355" t="s">
        <v>664</v>
      </c>
      <c r="B355" t="s">
        <v>665</v>
      </c>
      <c r="C355" t="s">
        <v>552</v>
      </c>
      <c r="D355">
        <v>62</v>
      </c>
      <c r="E355" t="s">
        <v>302</v>
      </c>
      <c r="F355" t="s">
        <v>84</v>
      </c>
      <c r="G355" t="s">
        <v>25</v>
      </c>
      <c r="H355">
        <v>5</v>
      </c>
      <c r="I355" t="s">
        <v>52</v>
      </c>
      <c r="J355">
        <v>25</v>
      </c>
      <c r="K355" t="s">
        <v>119</v>
      </c>
      <c r="L355" t="s">
        <v>120</v>
      </c>
      <c r="M355" t="s">
        <v>121</v>
      </c>
      <c r="N355">
        <v>13</v>
      </c>
      <c r="O355">
        <v>188500</v>
      </c>
      <c r="P355" t="s">
        <v>667</v>
      </c>
      <c r="Q355">
        <v>120.69</v>
      </c>
      <c r="R355" t="s">
        <v>31</v>
      </c>
      <c r="S355" t="s">
        <v>32</v>
      </c>
    </row>
    <row r="356" spans="1:19">
      <c r="A356" t="s">
        <v>668</v>
      </c>
      <c r="B356" t="s">
        <v>669</v>
      </c>
      <c r="C356" t="s">
        <v>552</v>
      </c>
      <c r="D356">
        <v>66</v>
      </c>
      <c r="E356" t="s">
        <v>91</v>
      </c>
      <c r="F356" t="s">
        <v>84</v>
      </c>
      <c r="G356" t="s">
        <v>57</v>
      </c>
      <c r="H356">
        <v>5</v>
      </c>
      <c r="I356" t="s">
        <v>52</v>
      </c>
      <c r="J356">
        <v>33</v>
      </c>
      <c r="K356" t="s">
        <v>85</v>
      </c>
      <c r="L356" t="s">
        <v>86</v>
      </c>
      <c r="M356" t="s">
        <v>87</v>
      </c>
      <c r="N356">
        <v>14</v>
      </c>
      <c r="O356">
        <v>350000</v>
      </c>
      <c r="P356" t="s">
        <v>458</v>
      </c>
      <c r="Q356">
        <v>134.91999999999999</v>
      </c>
      <c r="R356" t="s">
        <v>31</v>
      </c>
      <c r="S356" t="s">
        <v>182</v>
      </c>
    </row>
    <row r="357" spans="1:19">
      <c r="A357" t="s">
        <v>670</v>
      </c>
      <c r="B357" t="s">
        <v>671</v>
      </c>
      <c r="C357" t="s">
        <v>552</v>
      </c>
      <c r="D357">
        <v>19</v>
      </c>
      <c r="E357" t="s">
        <v>331</v>
      </c>
      <c r="F357" t="s">
        <v>62</v>
      </c>
      <c r="G357" t="s">
        <v>57</v>
      </c>
      <c r="H357">
        <v>1</v>
      </c>
      <c r="I357" t="s">
        <v>164</v>
      </c>
      <c r="J357">
        <v>42</v>
      </c>
      <c r="K357" t="s">
        <v>208</v>
      </c>
      <c r="L357" t="s">
        <v>209</v>
      </c>
      <c r="M357" t="s">
        <v>210</v>
      </c>
      <c r="N357">
        <v>8</v>
      </c>
      <c r="O357">
        <v>4800</v>
      </c>
      <c r="P357" t="s">
        <v>414</v>
      </c>
      <c r="Q357">
        <v>164.42</v>
      </c>
      <c r="R357" t="s">
        <v>41</v>
      </c>
    </row>
    <row r="358" spans="1:19">
      <c r="A358" t="s">
        <v>672</v>
      </c>
      <c r="B358" t="s">
        <v>673</v>
      </c>
      <c r="C358" t="s">
        <v>552</v>
      </c>
      <c r="D358">
        <v>36</v>
      </c>
      <c r="E358" t="s">
        <v>274</v>
      </c>
      <c r="F358" t="s">
        <v>44</v>
      </c>
      <c r="G358" t="s">
        <v>57</v>
      </c>
      <c r="H358">
        <v>3</v>
      </c>
      <c r="I358" t="s">
        <v>36</v>
      </c>
      <c r="J358">
        <v>31</v>
      </c>
      <c r="K358" t="s">
        <v>165</v>
      </c>
      <c r="L358" t="s">
        <v>166</v>
      </c>
      <c r="M358" t="s">
        <v>167</v>
      </c>
      <c r="N358">
        <v>2</v>
      </c>
      <c r="O358">
        <v>48000</v>
      </c>
      <c r="P358" t="s">
        <v>226</v>
      </c>
      <c r="Q358">
        <v>147.87</v>
      </c>
      <c r="R358" t="s">
        <v>41</v>
      </c>
    </row>
    <row r="359" spans="1:19">
      <c r="A359" t="s">
        <v>672</v>
      </c>
      <c r="B359" t="s">
        <v>673</v>
      </c>
      <c r="C359" t="s">
        <v>552</v>
      </c>
      <c r="D359">
        <v>36</v>
      </c>
      <c r="E359" t="s">
        <v>274</v>
      </c>
      <c r="F359" t="s">
        <v>62</v>
      </c>
      <c r="G359" t="s">
        <v>57</v>
      </c>
      <c r="H359">
        <v>3</v>
      </c>
      <c r="I359" t="s">
        <v>36</v>
      </c>
      <c r="J359">
        <v>31</v>
      </c>
      <c r="K359" t="s">
        <v>208</v>
      </c>
      <c r="L359" t="s">
        <v>209</v>
      </c>
      <c r="M359" t="s">
        <v>210</v>
      </c>
      <c r="N359">
        <v>6</v>
      </c>
      <c r="O359">
        <v>3600</v>
      </c>
      <c r="P359" t="s">
        <v>75</v>
      </c>
      <c r="Q359">
        <v>83.87</v>
      </c>
      <c r="R359" t="s">
        <v>41</v>
      </c>
    </row>
    <row r="360" spans="1:19">
      <c r="A360" t="s">
        <v>672</v>
      </c>
      <c r="B360" t="s">
        <v>673</v>
      </c>
      <c r="C360" t="s">
        <v>552</v>
      </c>
      <c r="D360">
        <v>36</v>
      </c>
      <c r="E360" t="s">
        <v>274</v>
      </c>
      <c r="F360" t="s">
        <v>84</v>
      </c>
      <c r="G360" t="s">
        <v>57</v>
      </c>
      <c r="H360">
        <v>3</v>
      </c>
      <c r="I360" t="s">
        <v>36</v>
      </c>
      <c r="J360">
        <v>31</v>
      </c>
      <c r="K360" t="s">
        <v>100</v>
      </c>
      <c r="L360" t="s">
        <v>38</v>
      </c>
      <c r="M360" t="s">
        <v>39</v>
      </c>
      <c r="N360">
        <v>13</v>
      </c>
      <c r="O360">
        <v>117000</v>
      </c>
      <c r="P360" t="s">
        <v>102</v>
      </c>
      <c r="Q360">
        <v>199.44</v>
      </c>
      <c r="R360" t="s">
        <v>41</v>
      </c>
    </row>
    <row r="361" spans="1:19">
      <c r="A361" t="s">
        <v>674</v>
      </c>
      <c r="B361" t="s">
        <v>675</v>
      </c>
      <c r="C361" t="s">
        <v>552</v>
      </c>
      <c r="D361">
        <v>36</v>
      </c>
      <c r="E361" t="s">
        <v>144</v>
      </c>
      <c r="F361" t="s">
        <v>24</v>
      </c>
      <c r="G361" t="s">
        <v>57</v>
      </c>
      <c r="H361">
        <v>1</v>
      </c>
      <c r="I361" t="s">
        <v>164</v>
      </c>
      <c r="J361">
        <v>46</v>
      </c>
      <c r="K361" t="s">
        <v>27</v>
      </c>
      <c r="L361" t="s">
        <v>28</v>
      </c>
      <c r="M361" t="s">
        <v>29</v>
      </c>
      <c r="N361">
        <v>17</v>
      </c>
      <c r="O361">
        <v>595000</v>
      </c>
      <c r="P361" t="s">
        <v>381</v>
      </c>
      <c r="Q361">
        <v>165.48</v>
      </c>
      <c r="R361" t="s">
        <v>41</v>
      </c>
    </row>
    <row r="362" spans="1:19">
      <c r="A362" t="s">
        <v>674</v>
      </c>
      <c r="B362" t="s">
        <v>675</v>
      </c>
      <c r="C362" t="s">
        <v>552</v>
      </c>
      <c r="D362">
        <v>36</v>
      </c>
      <c r="E362" t="s">
        <v>144</v>
      </c>
      <c r="F362" t="s">
        <v>44</v>
      </c>
      <c r="G362" t="s">
        <v>57</v>
      </c>
      <c r="H362">
        <v>1</v>
      </c>
      <c r="I362" t="s">
        <v>164</v>
      </c>
      <c r="J362">
        <v>46</v>
      </c>
      <c r="K362" t="s">
        <v>45</v>
      </c>
      <c r="L362" t="s">
        <v>46</v>
      </c>
      <c r="M362" t="s">
        <v>47</v>
      </c>
      <c r="N362">
        <v>4</v>
      </c>
      <c r="O362">
        <v>120000</v>
      </c>
      <c r="P362" t="s">
        <v>200</v>
      </c>
      <c r="Q362">
        <v>17.8</v>
      </c>
      <c r="R362" t="s">
        <v>41</v>
      </c>
    </row>
    <row r="363" spans="1:19">
      <c r="A363" t="s">
        <v>676</v>
      </c>
      <c r="B363" t="s">
        <v>677</v>
      </c>
      <c r="C363" t="s">
        <v>552</v>
      </c>
      <c r="D363">
        <v>33</v>
      </c>
      <c r="E363" t="s">
        <v>331</v>
      </c>
      <c r="F363" t="s">
        <v>84</v>
      </c>
      <c r="G363" t="s">
        <v>57</v>
      </c>
      <c r="H363">
        <v>1</v>
      </c>
      <c r="I363" t="s">
        <v>164</v>
      </c>
      <c r="J363">
        <v>60</v>
      </c>
      <c r="K363" t="s">
        <v>165</v>
      </c>
      <c r="L363" t="s">
        <v>166</v>
      </c>
      <c r="M363" t="s">
        <v>167</v>
      </c>
      <c r="N363">
        <v>19</v>
      </c>
      <c r="O363">
        <v>456000</v>
      </c>
      <c r="P363" t="s">
        <v>426</v>
      </c>
      <c r="Q363">
        <v>116.7</v>
      </c>
      <c r="R363" t="s">
        <v>31</v>
      </c>
      <c r="S363" t="s">
        <v>244</v>
      </c>
    </row>
    <row r="364" spans="1:19">
      <c r="A364" t="s">
        <v>676</v>
      </c>
      <c r="B364" t="s">
        <v>677</v>
      </c>
      <c r="C364" t="s">
        <v>552</v>
      </c>
      <c r="D364">
        <v>33</v>
      </c>
      <c r="E364" t="s">
        <v>331</v>
      </c>
      <c r="F364" t="s">
        <v>24</v>
      </c>
      <c r="G364" t="s">
        <v>57</v>
      </c>
      <c r="H364">
        <v>1</v>
      </c>
      <c r="I364" t="s">
        <v>164</v>
      </c>
      <c r="J364">
        <v>60</v>
      </c>
      <c r="K364" t="s">
        <v>148</v>
      </c>
      <c r="L364" t="s">
        <v>149</v>
      </c>
      <c r="M364" t="s">
        <v>150</v>
      </c>
      <c r="N364">
        <v>12</v>
      </c>
      <c r="O364">
        <v>192000</v>
      </c>
      <c r="P364" t="s">
        <v>151</v>
      </c>
      <c r="Q364">
        <v>52.68</v>
      </c>
      <c r="R364" t="s">
        <v>31</v>
      </c>
      <c r="S364" t="s">
        <v>244</v>
      </c>
    </row>
    <row r="365" spans="1:19">
      <c r="A365" t="s">
        <v>678</v>
      </c>
      <c r="B365" t="s">
        <v>679</v>
      </c>
      <c r="C365" t="s">
        <v>552</v>
      </c>
      <c r="D365">
        <v>23</v>
      </c>
      <c r="E365" t="s">
        <v>285</v>
      </c>
      <c r="F365" t="s">
        <v>84</v>
      </c>
      <c r="G365" t="s">
        <v>57</v>
      </c>
      <c r="H365">
        <v>4</v>
      </c>
      <c r="I365" t="s">
        <v>70</v>
      </c>
      <c r="J365">
        <v>20</v>
      </c>
      <c r="K365" t="s">
        <v>165</v>
      </c>
      <c r="L365" t="s">
        <v>166</v>
      </c>
      <c r="M365" t="s">
        <v>167</v>
      </c>
      <c r="N365">
        <v>8</v>
      </c>
      <c r="O365">
        <v>192000</v>
      </c>
      <c r="P365" t="s">
        <v>151</v>
      </c>
      <c r="Q365">
        <v>73.83</v>
      </c>
      <c r="R365" t="s">
        <v>41</v>
      </c>
    </row>
    <row r="366" spans="1:19">
      <c r="A366" t="s">
        <v>678</v>
      </c>
      <c r="B366" t="s">
        <v>679</v>
      </c>
      <c r="C366" t="s">
        <v>552</v>
      </c>
      <c r="D366">
        <v>23</v>
      </c>
      <c r="E366" t="s">
        <v>285</v>
      </c>
      <c r="F366" t="s">
        <v>62</v>
      </c>
      <c r="G366" t="s">
        <v>57</v>
      </c>
      <c r="H366">
        <v>4</v>
      </c>
      <c r="I366" t="s">
        <v>70</v>
      </c>
      <c r="J366">
        <v>20</v>
      </c>
      <c r="K366" t="s">
        <v>92</v>
      </c>
      <c r="L366" t="s">
        <v>93</v>
      </c>
      <c r="M366" t="s">
        <v>94</v>
      </c>
      <c r="N366">
        <v>16</v>
      </c>
      <c r="O366">
        <v>5600</v>
      </c>
      <c r="P366" t="s">
        <v>680</v>
      </c>
      <c r="Q366">
        <v>191.49</v>
      </c>
      <c r="R366" t="s">
        <v>41</v>
      </c>
    </row>
    <row r="367" spans="1:19">
      <c r="A367" t="s">
        <v>678</v>
      </c>
      <c r="B367" t="s">
        <v>679</v>
      </c>
      <c r="C367" t="s">
        <v>552</v>
      </c>
      <c r="D367">
        <v>23</v>
      </c>
      <c r="E367" t="s">
        <v>285</v>
      </c>
      <c r="F367" t="s">
        <v>44</v>
      </c>
      <c r="G367" t="s">
        <v>57</v>
      </c>
      <c r="H367">
        <v>4</v>
      </c>
      <c r="I367" t="s">
        <v>70</v>
      </c>
      <c r="J367">
        <v>20</v>
      </c>
      <c r="K367" t="s">
        <v>80</v>
      </c>
      <c r="L367" t="s">
        <v>81</v>
      </c>
      <c r="M367" t="s">
        <v>82</v>
      </c>
      <c r="N367">
        <v>20</v>
      </c>
      <c r="O367">
        <v>400000</v>
      </c>
      <c r="P367" t="s">
        <v>294</v>
      </c>
      <c r="Q367">
        <v>91.27</v>
      </c>
      <c r="R367" t="s">
        <v>41</v>
      </c>
    </row>
    <row r="368" spans="1:19">
      <c r="A368" t="s">
        <v>681</v>
      </c>
      <c r="B368" t="s">
        <v>682</v>
      </c>
      <c r="C368" t="s">
        <v>552</v>
      </c>
      <c r="D368">
        <v>69</v>
      </c>
      <c r="E368" t="s">
        <v>331</v>
      </c>
      <c r="F368" t="s">
        <v>62</v>
      </c>
      <c r="G368" t="s">
        <v>25</v>
      </c>
      <c r="H368">
        <v>5</v>
      </c>
      <c r="I368" t="s">
        <v>52</v>
      </c>
      <c r="J368">
        <v>49</v>
      </c>
      <c r="K368" t="s">
        <v>235</v>
      </c>
      <c r="L368" t="s">
        <v>236</v>
      </c>
      <c r="M368" t="s">
        <v>237</v>
      </c>
      <c r="N368">
        <v>3</v>
      </c>
      <c r="O368">
        <v>19500</v>
      </c>
      <c r="P368" t="s">
        <v>683</v>
      </c>
      <c r="Q368">
        <v>140.9</v>
      </c>
      <c r="R368" t="s">
        <v>41</v>
      </c>
    </row>
    <row r="369" spans="1:19">
      <c r="A369" t="s">
        <v>684</v>
      </c>
      <c r="B369" t="s">
        <v>685</v>
      </c>
      <c r="C369" t="s">
        <v>552</v>
      </c>
      <c r="D369">
        <v>23</v>
      </c>
      <c r="E369" t="s">
        <v>261</v>
      </c>
      <c r="F369" t="s">
        <v>62</v>
      </c>
      <c r="G369" t="s">
        <v>25</v>
      </c>
      <c r="H369">
        <v>2</v>
      </c>
      <c r="I369" t="s">
        <v>26</v>
      </c>
      <c r="J369">
        <v>37</v>
      </c>
      <c r="K369" t="s">
        <v>115</v>
      </c>
      <c r="L369" t="s">
        <v>116</v>
      </c>
      <c r="M369" t="s">
        <v>117</v>
      </c>
      <c r="N369">
        <v>17</v>
      </c>
      <c r="O369">
        <v>93500</v>
      </c>
      <c r="P369" t="s">
        <v>686</v>
      </c>
      <c r="Q369">
        <v>18.64</v>
      </c>
      <c r="R369" t="s">
        <v>41</v>
      </c>
    </row>
    <row r="370" spans="1:19">
      <c r="A370" t="s">
        <v>684</v>
      </c>
      <c r="B370" t="s">
        <v>685</v>
      </c>
      <c r="C370" t="s">
        <v>552</v>
      </c>
      <c r="D370">
        <v>23</v>
      </c>
      <c r="E370" t="s">
        <v>261</v>
      </c>
      <c r="F370" t="s">
        <v>44</v>
      </c>
      <c r="G370" t="s">
        <v>25</v>
      </c>
      <c r="H370">
        <v>2</v>
      </c>
      <c r="I370" t="s">
        <v>26</v>
      </c>
      <c r="J370">
        <v>37</v>
      </c>
      <c r="K370" t="s">
        <v>119</v>
      </c>
      <c r="L370" t="s">
        <v>120</v>
      </c>
      <c r="M370" t="s">
        <v>121</v>
      </c>
      <c r="N370">
        <v>15</v>
      </c>
      <c r="O370">
        <v>217500</v>
      </c>
      <c r="P370" t="s">
        <v>579</v>
      </c>
      <c r="Q370">
        <v>161.83000000000001</v>
      </c>
      <c r="R370" t="s">
        <v>41</v>
      </c>
    </row>
    <row r="371" spans="1:19">
      <c r="A371" t="s">
        <v>684</v>
      </c>
      <c r="B371" t="s">
        <v>685</v>
      </c>
      <c r="C371" t="s">
        <v>552</v>
      </c>
      <c r="D371">
        <v>23</v>
      </c>
      <c r="E371" t="s">
        <v>261</v>
      </c>
      <c r="F371" t="s">
        <v>84</v>
      </c>
      <c r="G371" t="s">
        <v>25</v>
      </c>
      <c r="H371">
        <v>2</v>
      </c>
      <c r="I371" t="s">
        <v>26</v>
      </c>
      <c r="J371">
        <v>37</v>
      </c>
      <c r="K371" t="s">
        <v>45</v>
      </c>
      <c r="L371" t="s">
        <v>46</v>
      </c>
      <c r="M371" t="s">
        <v>47</v>
      </c>
      <c r="N371">
        <v>15</v>
      </c>
      <c r="O371">
        <v>450000</v>
      </c>
      <c r="P371" t="s">
        <v>136</v>
      </c>
      <c r="Q371">
        <v>102.89</v>
      </c>
      <c r="R371" t="s">
        <v>41</v>
      </c>
    </row>
    <row r="372" spans="1:19">
      <c r="A372" t="s">
        <v>687</v>
      </c>
      <c r="B372" t="s">
        <v>688</v>
      </c>
      <c r="C372" t="s">
        <v>552</v>
      </c>
      <c r="D372">
        <v>33</v>
      </c>
      <c r="E372" t="s">
        <v>274</v>
      </c>
      <c r="F372" t="s">
        <v>62</v>
      </c>
      <c r="G372" t="s">
        <v>57</v>
      </c>
      <c r="H372">
        <v>4</v>
      </c>
      <c r="I372" t="s">
        <v>70</v>
      </c>
      <c r="J372">
        <v>58</v>
      </c>
      <c r="K372" t="s">
        <v>235</v>
      </c>
      <c r="L372" t="s">
        <v>236</v>
      </c>
      <c r="M372" t="s">
        <v>237</v>
      </c>
      <c r="N372">
        <v>12</v>
      </c>
      <c r="O372">
        <v>78000</v>
      </c>
      <c r="P372" t="s">
        <v>689</v>
      </c>
      <c r="Q372">
        <v>27.03</v>
      </c>
      <c r="R372" t="s">
        <v>41</v>
      </c>
    </row>
    <row r="373" spans="1:19">
      <c r="A373" t="s">
        <v>687</v>
      </c>
      <c r="B373" t="s">
        <v>688</v>
      </c>
      <c r="C373" t="s">
        <v>552</v>
      </c>
      <c r="D373">
        <v>33</v>
      </c>
      <c r="E373" t="s">
        <v>274</v>
      </c>
      <c r="F373" t="s">
        <v>44</v>
      </c>
      <c r="G373" t="s">
        <v>57</v>
      </c>
      <c r="H373">
        <v>4</v>
      </c>
      <c r="I373" t="s">
        <v>70</v>
      </c>
      <c r="J373">
        <v>58</v>
      </c>
      <c r="K373" t="s">
        <v>100</v>
      </c>
      <c r="L373" t="s">
        <v>38</v>
      </c>
      <c r="M373" t="s">
        <v>39</v>
      </c>
      <c r="N373">
        <v>18</v>
      </c>
      <c r="O373">
        <v>162000</v>
      </c>
      <c r="P373" t="s">
        <v>690</v>
      </c>
      <c r="Q373">
        <v>36.11</v>
      </c>
      <c r="R373" t="s">
        <v>41</v>
      </c>
    </row>
    <row r="374" spans="1:19">
      <c r="A374" t="s">
        <v>691</v>
      </c>
      <c r="B374" t="s">
        <v>692</v>
      </c>
      <c r="C374" t="s">
        <v>552</v>
      </c>
      <c r="D374">
        <v>56</v>
      </c>
      <c r="E374" t="s">
        <v>250</v>
      </c>
      <c r="F374" t="s">
        <v>44</v>
      </c>
      <c r="G374" t="s">
        <v>25</v>
      </c>
      <c r="H374">
        <v>5</v>
      </c>
      <c r="I374" t="s">
        <v>52</v>
      </c>
      <c r="J374">
        <v>20</v>
      </c>
      <c r="K374" t="s">
        <v>165</v>
      </c>
      <c r="L374" t="s">
        <v>166</v>
      </c>
      <c r="M374" t="s">
        <v>167</v>
      </c>
      <c r="N374">
        <v>6</v>
      </c>
      <c r="O374">
        <v>144000</v>
      </c>
      <c r="P374" t="s">
        <v>40</v>
      </c>
      <c r="Q374">
        <v>176</v>
      </c>
      <c r="R374" t="s">
        <v>31</v>
      </c>
      <c r="S374" t="s">
        <v>290</v>
      </c>
    </row>
    <row r="375" spans="1:19">
      <c r="A375" t="s">
        <v>691</v>
      </c>
      <c r="B375" t="s">
        <v>692</v>
      </c>
      <c r="C375" t="s">
        <v>552</v>
      </c>
      <c r="D375">
        <v>56</v>
      </c>
      <c r="E375" t="s">
        <v>250</v>
      </c>
      <c r="F375" t="s">
        <v>84</v>
      </c>
      <c r="G375" t="s">
        <v>25</v>
      </c>
      <c r="H375">
        <v>5</v>
      </c>
      <c r="I375" t="s">
        <v>52</v>
      </c>
      <c r="J375">
        <v>20</v>
      </c>
      <c r="K375" t="s">
        <v>171</v>
      </c>
      <c r="L375" t="s">
        <v>172</v>
      </c>
      <c r="M375" t="s">
        <v>173</v>
      </c>
      <c r="N375">
        <v>2</v>
      </c>
      <c r="O375">
        <v>150000</v>
      </c>
      <c r="P375" t="s">
        <v>693</v>
      </c>
      <c r="Q375">
        <v>111.39</v>
      </c>
      <c r="R375" t="s">
        <v>31</v>
      </c>
      <c r="S375" t="s">
        <v>290</v>
      </c>
    </row>
    <row r="376" spans="1:19">
      <c r="A376" t="s">
        <v>694</v>
      </c>
      <c r="B376" t="s">
        <v>695</v>
      </c>
      <c r="C376" t="s">
        <v>552</v>
      </c>
      <c r="D376">
        <v>64</v>
      </c>
      <c r="E376" t="s">
        <v>225</v>
      </c>
      <c r="F376" t="s">
        <v>62</v>
      </c>
      <c r="G376" t="s">
        <v>57</v>
      </c>
      <c r="H376">
        <v>4</v>
      </c>
      <c r="I376" t="s">
        <v>70</v>
      </c>
      <c r="J376">
        <v>45</v>
      </c>
      <c r="K376" t="s">
        <v>92</v>
      </c>
      <c r="L376" t="s">
        <v>93</v>
      </c>
      <c r="M376" t="s">
        <v>94</v>
      </c>
      <c r="N376">
        <v>10</v>
      </c>
      <c r="O376">
        <v>3500</v>
      </c>
      <c r="P376" t="s">
        <v>109</v>
      </c>
      <c r="Q376">
        <v>169.94</v>
      </c>
      <c r="R376" t="s">
        <v>31</v>
      </c>
      <c r="S376" t="s">
        <v>101</v>
      </c>
    </row>
    <row r="377" spans="1:19">
      <c r="A377" t="s">
        <v>696</v>
      </c>
      <c r="B377" t="s">
        <v>697</v>
      </c>
      <c r="C377" t="s">
        <v>552</v>
      </c>
      <c r="D377">
        <v>75</v>
      </c>
      <c r="E377" t="s">
        <v>35</v>
      </c>
      <c r="F377" t="s">
        <v>44</v>
      </c>
      <c r="G377" t="s">
        <v>57</v>
      </c>
      <c r="H377">
        <v>4</v>
      </c>
      <c r="I377" t="s">
        <v>70</v>
      </c>
      <c r="J377">
        <v>27</v>
      </c>
      <c r="K377" t="s">
        <v>45</v>
      </c>
      <c r="L377" t="s">
        <v>46</v>
      </c>
      <c r="M377" t="s">
        <v>47</v>
      </c>
      <c r="N377">
        <v>7</v>
      </c>
      <c r="O377">
        <v>210000</v>
      </c>
      <c r="P377" t="s">
        <v>698</v>
      </c>
      <c r="Q377">
        <v>18.95</v>
      </c>
      <c r="R377" t="s">
        <v>31</v>
      </c>
      <c r="S377" t="s">
        <v>244</v>
      </c>
    </row>
    <row r="378" spans="1:19">
      <c r="A378" t="s">
        <v>696</v>
      </c>
      <c r="B378" t="s">
        <v>697</v>
      </c>
      <c r="C378" t="s">
        <v>552</v>
      </c>
      <c r="D378">
        <v>75</v>
      </c>
      <c r="E378" t="s">
        <v>35</v>
      </c>
      <c r="F378" t="s">
        <v>24</v>
      </c>
      <c r="G378" t="s">
        <v>57</v>
      </c>
      <c r="H378">
        <v>4</v>
      </c>
      <c r="I378" t="s">
        <v>70</v>
      </c>
      <c r="J378">
        <v>27</v>
      </c>
      <c r="K378" t="s">
        <v>148</v>
      </c>
      <c r="L378" t="s">
        <v>149</v>
      </c>
      <c r="M378" t="s">
        <v>150</v>
      </c>
      <c r="N378">
        <v>20</v>
      </c>
      <c r="O378">
        <v>320000</v>
      </c>
      <c r="P378" t="s">
        <v>278</v>
      </c>
      <c r="Q378">
        <v>54.06</v>
      </c>
      <c r="R378" t="s">
        <v>31</v>
      </c>
      <c r="S378" t="s">
        <v>244</v>
      </c>
    </row>
    <row r="379" spans="1:19">
      <c r="A379" t="s">
        <v>699</v>
      </c>
      <c r="B379" t="s">
        <v>700</v>
      </c>
      <c r="C379" t="s">
        <v>552</v>
      </c>
      <c r="D379">
        <v>25</v>
      </c>
      <c r="E379" t="s">
        <v>340</v>
      </c>
      <c r="F379" t="s">
        <v>62</v>
      </c>
      <c r="G379" t="s">
        <v>25</v>
      </c>
      <c r="H379">
        <v>3</v>
      </c>
      <c r="I379" t="s">
        <v>36</v>
      </c>
      <c r="J379">
        <v>31</v>
      </c>
      <c r="K379" t="s">
        <v>58</v>
      </c>
      <c r="L379" t="s">
        <v>59</v>
      </c>
      <c r="M379" t="s">
        <v>60</v>
      </c>
      <c r="N379">
        <v>4</v>
      </c>
      <c r="O379">
        <v>18000</v>
      </c>
      <c r="P379" t="s">
        <v>66</v>
      </c>
      <c r="Q379">
        <v>192.43</v>
      </c>
      <c r="R379" t="s">
        <v>41</v>
      </c>
    </row>
    <row r="380" spans="1:19">
      <c r="A380" t="s">
        <v>701</v>
      </c>
      <c r="B380" t="s">
        <v>702</v>
      </c>
      <c r="C380" t="s">
        <v>552</v>
      </c>
      <c r="D380">
        <v>47</v>
      </c>
      <c r="E380" t="s">
        <v>204</v>
      </c>
      <c r="F380" t="s">
        <v>62</v>
      </c>
      <c r="G380" t="s">
        <v>57</v>
      </c>
      <c r="H380">
        <v>5</v>
      </c>
      <c r="I380" t="s">
        <v>52</v>
      </c>
      <c r="J380">
        <v>59</v>
      </c>
      <c r="K380" t="s">
        <v>235</v>
      </c>
      <c r="L380" t="s">
        <v>236</v>
      </c>
      <c r="M380" t="s">
        <v>237</v>
      </c>
      <c r="N380">
        <v>10</v>
      </c>
      <c r="O380">
        <v>65000</v>
      </c>
      <c r="P380" t="s">
        <v>703</v>
      </c>
      <c r="Q380">
        <v>129.91999999999999</v>
      </c>
      <c r="R380" t="s">
        <v>41</v>
      </c>
    </row>
    <row r="381" spans="1:19">
      <c r="A381" t="s">
        <v>701</v>
      </c>
      <c r="B381" t="s">
        <v>702</v>
      </c>
      <c r="C381" t="s">
        <v>552</v>
      </c>
      <c r="D381">
        <v>47</v>
      </c>
      <c r="E381" t="s">
        <v>204</v>
      </c>
      <c r="F381" t="s">
        <v>24</v>
      </c>
      <c r="G381" t="s">
        <v>57</v>
      </c>
      <c r="H381">
        <v>5</v>
      </c>
      <c r="I381" t="s">
        <v>52</v>
      </c>
      <c r="J381">
        <v>59</v>
      </c>
      <c r="K381" t="s">
        <v>37</v>
      </c>
      <c r="L381" t="s">
        <v>38</v>
      </c>
      <c r="M381" t="s">
        <v>39</v>
      </c>
      <c r="N381">
        <v>16</v>
      </c>
      <c r="O381">
        <v>144000</v>
      </c>
      <c r="P381" t="s">
        <v>40</v>
      </c>
      <c r="Q381">
        <v>72.25</v>
      </c>
      <c r="R381" t="s">
        <v>41</v>
      </c>
    </row>
    <row r="382" spans="1:19">
      <c r="A382" t="s">
        <v>704</v>
      </c>
      <c r="B382" t="s">
        <v>705</v>
      </c>
      <c r="C382" t="s">
        <v>552</v>
      </c>
      <c r="D382">
        <v>28</v>
      </c>
      <c r="E382" t="s">
        <v>331</v>
      </c>
      <c r="F382" t="s">
        <v>24</v>
      </c>
      <c r="G382" t="s">
        <v>57</v>
      </c>
      <c r="H382">
        <v>3</v>
      </c>
      <c r="I382" t="s">
        <v>36</v>
      </c>
      <c r="J382">
        <v>59</v>
      </c>
      <c r="K382" t="s">
        <v>58</v>
      </c>
      <c r="L382" t="s">
        <v>59</v>
      </c>
      <c r="M382" t="s">
        <v>60</v>
      </c>
      <c r="N382">
        <v>18</v>
      </c>
      <c r="O382">
        <v>81000</v>
      </c>
      <c r="P382" t="s">
        <v>265</v>
      </c>
      <c r="Q382">
        <v>3.74</v>
      </c>
      <c r="R382" t="s">
        <v>41</v>
      </c>
    </row>
    <row r="383" spans="1:19">
      <c r="A383" t="s">
        <v>706</v>
      </c>
      <c r="B383" t="s">
        <v>707</v>
      </c>
      <c r="C383" t="s">
        <v>552</v>
      </c>
      <c r="D383">
        <v>53</v>
      </c>
      <c r="E383" t="s">
        <v>135</v>
      </c>
      <c r="F383" t="s">
        <v>62</v>
      </c>
      <c r="G383" t="s">
        <v>25</v>
      </c>
      <c r="H383">
        <v>4</v>
      </c>
      <c r="I383" t="s">
        <v>70</v>
      </c>
      <c r="J383">
        <v>22</v>
      </c>
      <c r="K383" t="s">
        <v>235</v>
      </c>
      <c r="L383" t="s">
        <v>236</v>
      </c>
      <c r="M383" t="s">
        <v>237</v>
      </c>
      <c r="N383">
        <v>11</v>
      </c>
      <c r="O383">
        <v>71500</v>
      </c>
      <c r="P383" t="s">
        <v>514</v>
      </c>
      <c r="Q383">
        <v>131.09</v>
      </c>
      <c r="R383" t="s">
        <v>41</v>
      </c>
    </row>
    <row r="384" spans="1:19">
      <c r="A384" t="s">
        <v>708</v>
      </c>
      <c r="B384" t="s">
        <v>709</v>
      </c>
      <c r="C384" t="s">
        <v>552</v>
      </c>
      <c r="D384">
        <v>45</v>
      </c>
      <c r="E384" t="s">
        <v>78</v>
      </c>
      <c r="F384" t="s">
        <v>62</v>
      </c>
      <c r="G384" t="s">
        <v>25</v>
      </c>
      <c r="H384">
        <v>5</v>
      </c>
      <c r="I384" t="s">
        <v>52</v>
      </c>
      <c r="J384">
        <v>1</v>
      </c>
      <c r="K384" t="s">
        <v>115</v>
      </c>
      <c r="L384" t="s">
        <v>116</v>
      </c>
      <c r="M384" t="s">
        <v>117</v>
      </c>
      <c r="N384">
        <v>18</v>
      </c>
      <c r="O384">
        <v>99000</v>
      </c>
      <c r="P384" t="s">
        <v>131</v>
      </c>
      <c r="Q384">
        <v>3.64</v>
      </c>
      <c r="R384" t="s">
        <v>41</v>
      </c>
    </row>
    <row r="385" spans="1:19">
      <c r="A385" t="s">
        <v>710</v>
      </c>
      <c r="B385" t="s">
        <v>711</v>
      </c>
      <c r="C385" t="s">
        <v>552</v>
      </c>
      <c r="D385">
        <v>48</v>
      </c>
      <c r="E385" t="s">
        <v>195</v>
      </c>
      <c r="F385" t="s">
        <v>62</v>
      </c>
      <c r="G385" t="s">
        <v>57</v>
      </c>
      <c r="H385">
        <v>1</v>
      </c>
      <c r="I385" t="s">
        <v>164</v>
      </c>
      <c r="J385">
        <v>51</v>
      </c>
      <c r="K385" t="s">
        <v>92</v>
      </c>
      <c r="L385" t="s">
        <v>93</v>
      </c>
      <c r="M385" t="s">
        <v>94</v>
      </c>
      <c r="N385">
        <v>8</v>
      </c>
      <c r="O385">
        <v>2800</v>
      </c>
      <c r="P385" t="s">
        <v>95</v>
      </c>
      <c r="Q385">
        <v>198.05</v>
      </c>
      <c r="R385" t="s">
        <v>41</v>
      </c>
    </row>
    <row r="386" spans="1:19">
      <c r="A386" t="s">
        <v>710</v>
      </c>
      <c r="B386" t="s">
        <v>711</v>
      </c>
      <c r="C386" t="s">
        <v>552</v>
      </c>
      <c r="D386">
        <v>48</v>
      </c>
      <c r="E386" t="s">
        <v>195</v>
      </c>
      <c r="F386" t="s">
        <v>84</v>
      </c>
      <c r="G386" t="s">
        <v>57</v>
      </c>
      <c r="H386">
        <v>1</v>
      </c>
      <c r="I386" t="s">
        <v>164</v>
      </c>
      <c r="J386">
        <v>51</v>
      </c>
      <c r="K386" t="s">
        <v>165</v>
      </c>
      <c r="L386" t="s">
        <v>166</v>
      </c>
      <c r="M386" t="s">
        <v>167</v>
      </c>
      <c r="N386">
        <v>3</v>
      </c>
      <c r="O386">
        <v>72000</v>
      </c>
      <c r="P386" t="s">
        <v>132</v>
      </c>
      <c r="Q386">
        <v>136.97</v>
      </c>
      <c r="R386" t="s">
        <v>41</v>
      </c>
    </row>
    <row r="387" spans="1:19">
      <c r="A387" t="s">
        <v>712</v>
      </c>
      <c r="B387" t="s">
        <v>713</v>
      </c>
      <c r="C387" t="s">
        <v>552</v>
      </c>
      <c r="D387">
        <v>27</v>
      </c>
      <c r="E387" t="s">
        <v>56</v>
      </c>
      <c r="F387" t="s">
        <v>62</v>
      </c>
      <c r="G387" t="s">
        <v>57</v>
      </c>
      <c r="H387">
        <v>1</v>
      </c>
      <c r="I387" t="s">
        <v>164</v>
      </c>
      <c r="J387">
        <v>25</v>
      </c>
      <c r="K387" t="s">
        <v>27</v>
      </c>
      <c r="L387" t="s">
        <v>28</v>
      </c>
      <c r="M387" t="s">
        <v>29</v>
      </c>
      <c r="N387">
        <v>11</v>
      </c>
      <c r="O387">
        <v>385000</v>
      </c>
      <c r="P387" t="s">
        <v>394</v>
      </c>
      <c r="Q387">
        <v>129.16</v>
      </c>
      <c r="R387" t="s">
        <v>41</v>
      </c>
    </row>
    <row r="388" spans="1:19">
      <c r="A388" t="s">
        <v>712</v>
      </c>
      <c r="B388" t="s">
        <v>713</v>
      </c>
      <c r="C388" t="s">
        <v>552</v>
      </c>
      <c r="D388">
        <v>27</v>
      </c>
      <c r="E388" t="s">
        <v>56</v>
      </c>
      <c r="F388" t="s">
        <v>44</v>
      </c>
      <c r="G388" t="s">
        <v>57</v>
      </c>
      <c r="H388">
        <v>1</v>
      </c>
      <c r="I388" t="s">
        <v>164</v>
      </c>
      <c r="J388">
        <v>25</v>
      </c>
      <c r="K388" t="s">
        <v>165</v>
      </c>
      <c r="L388" t="s">
        <v>166</v>
      </c>
      <c r="M388" t="s">
        <v>167</v>
      </c>
      <c r="N388">
        <v>4</v>
      </c>
      <c r="O388">
        <v>96000</v>
      </c>
      <c r="P388" t="s">
        <v>524</v>
      </c>
      <c r="Q388">
        <v>195.48</v>
      </c>
      <c r="R388" t="s">
        <v>41</v>
      </c>
    </row>
    <row r="389" spans="1:19">
      <c r="A389" t="s">
        <v>712</v>
      </c>
      <c r="B389" t="s">
        <v>713</v>
      </c>
      <c r="C389" t="s">
        <v>552</v>
      </c>
      <c r="D389">
        <v>27</v>
      </c>
      <c r="E389" t="s">
        <v>56</v>
      </c>
      <c r="F389" t="s">
        <v>62</v>
      </c>
      <c r="G389" t="s">
        <v>57</v>
      </c>
      <c r="H389">
        <v>1</v>
      </c>
      <c r="I389" t="s">
        <v>164</v>
      </c>
      <c r="J389">
        <v>25</v>
      </c>
      <c r="K389" t="s">
        <v>235</v>
      </c>
      <c r="L389" t="s">
        <v>236</v>
      </c>
      <c r="M389" t="s">
        <v>237</v>
      </c>
      <c r="N389">
        <v>8</v>
      </c>
      <c r="O389">
        <v>52000</v>
      </c>
      <c r="P389" t="s">
        <v>714</v>
      </c>
      <c r="Q389">
        <v>183.87</v>
      </c>
      <c r="R389" t="s">
        <v>41</v>
      </c>
    </row>
    <row r="390" spans="1:19">
      <c r="A390" t="s">
        <v>715</v>
      </c>
      <c r="B390" t="s">
        <v>716</v>
      </c>
      <c r="C390" t="s">
        <v>552</v>
      </c>
      <c r="D390">
        <v>65</v>
      </c>
      <c r="E390" t="s">
        <v>411</v>
      </c>
      <c r="F390" t="s">
        <v>44</v>
      </c>
      <c r="G390" t="s">
        <v>57</v>
      </c>
      <c r="H390">
        <v>1</v>
      </c>
      <c r="I390" t="s">
        <v>164</v>
      </c>
      <c r="J390">
        <v>25</v>
      </c>
      <c r="K390" t="s">
        <v>119</v>
      </c>
      <c r="L390" t="s">
        <v>120</v>
      </c>
      <c r="M390" t="s">
        <v>121</v>
      </c>
      <c r="N390">
        <v>3</v>
      </c>
      <c r="O390">
        <v>43500</v>
      </c>
      <c r="P390" t="s">
        <v>391</v>
      </c>
      <c r="Q390">
        <v>46.81</v>
      </c>
      <c r="R390" t="s">
        <v>41</v>
      </c>
    </row>
    <row r="391" spans="1:19">
      <c r="A391" t="s">
        <v>715</v>
      </c>
      <c r="B391" t="s">
        <v>716</v>
      </c>
      <c r="C391" t="s">
        <v>552</v>
      </c>
      <c r="D391">
        <v>65</v>
      </c>
      <c r="E391" t="s">
        <v>411</v>
      </c>
      <c r="F391" t="s">
        <v>62</v>
      </c>
      <c r="G391" t="s">
        <v>57</v>
      </c>
      <c r="H391">
        <v>1</v>
      </c>
      <c r="I391" t="s">
        <v>164</v>
      </c>
      <c r="J391">
        <v>25</v>
      </c>
      <c r="K391" t="s">
        <v>188</v>
      </c>
      <c r="L391" t="s">
        <v>189</v>
      </c>
      <c r="M391" t="s">
        <v>190</v>
      </c>
      <c r="N391">
        <v>20</v>
      </c>
      <c r="O391">
        <v>70000</v>
      </c>
      <c r="P391" t="s">
        <v>366</v>
      </c>
      <c r="Q391">
        <v>121.23</v>
      </c>
      <c r="R391" t="s">
        <v>41</v>
      </c>
    </row>
    <row r="392" spans="1:19">
      <c r="A392" t="s">
        <v>717</v>
      </c>
      <c r="B392" t="s">
        <v>718</v>
      </c>
      <c r="C392" t="s">
        <v>552</v>
      </c>
      <c r="D392">
        <v>57</v>
      </c>
      <c r="E392" t="s">
        <v>125</v>
      </c>
      <c r="F392" t="s">
        <v>62</v>
      </c>
      <c r="G392" t="s">
        <v>57</v>
      </c>
      <c r="H392">
        <v>4</v>
      </c>
      <c r="I392" t="s">
        <v>70</v>
      </c>
      <c r="J392">
        <v>51</v>
      </c>
      <c r="K392" t="s">
        <v>341</v>
      </c>
      <c r="L392" t="s">
        <v>342</v>
      </c>
      <c r="M392" t="s">
        <v>343</v>
      </c>
      <c r="N392">
        <v>20</v>
      </c>
      <c r="O392">
        <v>150000</v>
      </c>
      <c r="P392" t="s">
        <v>693</v>
      </c>
      <c r="Q392">
        <v>17.600000000000001</v>
      </c>
      <c r="R392" t="s">
        <v>31</v>
      </c>
      <c r="S392" t="s">
        <v>32</v>
      </c>
    </row>
    <row r="393" spans="1:19">
      <c r="A393" t="s">
        <v>717</v>
      </c>
      <c r="B393" t="s">
        <v>718</v>
      </c>
      <c r="C393" t="s">
        <v>552</v>
      </c>
      <c r="D393">
        <v>57</v>
      </c>
      <c r="E393" t="s">
        <v>125</v>
      </c>
      <c r="F393" t="s">
        <v>44</v>
      </c>
      <c r="G393" t="s">
        <v>57</v>
      </c>
      <c r="H393">
        <v>4</v>
      </c>
      <c r="I393" t="s">
        <v>70</v>
      </c>
      <c r="J393">
        <v>51</v>
      </c>
      <c r="K393" t="s">
        <v>45</v>
      </c>
      <c r="L393" t="s">
        <v>46</v>
      </c>
      <c r="M393" t="s">
        <v>47</v>
      </c>
      <c r="N393">
        <v>3</v>
      </c>
      <c r="O393">
        <v>90000</v>
      </c>
      <c r="P393" t="s">
        <v>160</v>
      </c>
      <c r="Q393">
        <v>159.71</v>
      </c>
      <c r="R393" t="s">
        <v>31</v>
      </c>
      <c r="S393" t="s">
        <v>32</v>
      </c>
    </row>
    <row r="394" spans="1:19">
      <c r="A394" t="s">
        <v>719</v>
      </c>
      <c r="B394" t="s">
        <v>720</v>
      </c>
      <c r="C394" t="s">
        <v>552</v>
      </c>
      <c r="D394">
        <v>50</v>
      </c>
      <c r="E394" t="s">
        <v>135</v>
      </c>
      <c r="F394" t="s">
        <v>44</v>
      </c>
      <c r="G394" t="s">
        <v>57</v>
      </c>
      <c r="H394">
        <v>4</v>
      </c>
      <c r="I394" t="s">
        <v>70</v>
      </c>
      <c r="J394">
        <v>46</v>
      </c>
      <c r="K394" t="s">
        <v>100</v>
      </c>
      <c r="L394" t="s">
        <v>38</v>
      </c>
      <c r="M394" t="s">
        <v>39</v>
      </c>
      <c r="N394">
        <v>15</v>
      </c>
      <c r="O394">
        <v>135000</v>
      </c>
      <c r="P394" t="s">
        <v>252</v>
      </c>
      <c r="Q394">
        <v>188.62</v>
      </c>
      <c r="R394" t="s">
        <v>41</v>
      </c>
    </row>
    <row r="395" spans="1:19">
      <c r="A395" t="s">
        <v>721</v>
      </c>
      <c r="B395" t="s">
        <v>722</v>
      </c>
      <c r="C395" t="s">
        <v>552</v>
      </c>
      <c r="D395">
        <v>50</v>
      </c>
      <c r="E395" t="s">
        <v>446</v>
      </c>
      <c r="F395" t="s">
        <v>62</v>
      </c>
      <c r="G395" t="s">
        <v>25</v>
      </c>
      <c r="H395">
        <v>4</v>
      </c>
      <c r="I395" t="s">
        <v>70</v>
      </c>
      <c r="J395">
        <v>6</v>
      </c>
      <c r="K395" t="s">
        <v>63</v>
      </c>
      <c r="L395" t="s">
        <v>64</v>
      </c>
      <c r="M395" t="s">
        <v>65</v>
      </c>
      <c r="N395">
        <v>3</v>
      </c>
      <c r="O395">
        <v>3000</v>
      </c>
      <c r="P395" t="s">
        <v>293</v>
      </c>
      <c r="Q395">
        <v>71.11</v>
      </c>
      <c r="R395" t="s">
        <v>41</v>
      </c>
    </row>
    <row r="396" spans="1:19">
      <c r="A396" t="s">
        <v>721</v>
      </c>
      <c r="B396" t="s">
        <v>722</v>
      </c>
      <c r="C396" t="s">
        <v>552</v>
      </c>
      <c r="D396">
        <v>50</v>
      </c>
      <c r="E396" t="s">
        <v>446</v>
      </c>
      <c r="F396" t="s">
        <v>44</v>
      </c>
      <c r="G396" t="s">
        <v>25</v>
      </c>
      <c r="H396">
        <v>4</v>
      </c>
      <c r="I396" t="s">
        <v>70</v>
      </c>
      <c r="J396">
        <v>6</v>
      </c>
      <c r="K396" t="s">
        <v>165</v>
      </c>
      <c r="L396" t="s">
        <v>166</v>
      </c>
      <c r="M396" t="s">
        <v>167</v>
      </c>
      <c r="N396">
        <v>11</v>
      </c>
      <c r="O396">
        <v>264000</v>
      </c>
      <c r="P396" t="s">
        <v>380</v>
      </c>
      <c r="Q396">
        <v>119.81</v>
      </c>
      <c r="R396" t="s">
        <v>41</v>
      </c>
    </row>
    <row r="397" spans="1:19">
      <c r="A397" t="s">
        <v>721</v>
      </c>
      <c r="B397" t="s">
        <v>722</v>
      </c>
      <c r="C397" t="s">
        <v>552</v>
      </c>
      <c r="D397">
        <v>50</v>
      </c>
      <c r="E397" t="s">
        <v>446</v>
      </c>
      <c r="F397" t="s">
        <v>84</v>
      </c>
      <c r="G397" t="s">
        <v>25</v>
      </c>
      <c r="H397">
        <v>4</v>
      </c>
      <c r="I397" t="s">
        <v>70</v>
      </c>
      <c r="J397">
        <v>6</v>
      </c>
      <c r="K397" t="s">
        <v>171</v>
      </c>
      <c r="L397" t="s">
        <v>172</v>
      </c>
      <c r="M397" t="s">
        <v>173</v>
      </c>
      <c r="N397">
        <v>14</v>
      </c>
      <c r="O397">
        <v>1050000</v>
      </c>
      <c r="P397" t="s">
        <v>221</v>
      </c>
      <c r="Q397">
        <v>2.96</v>
      </c>
      <c r="R397" t="s">
        <v>41</v>
      </c>
    </row>
    <row r="398" spans="1:19">
      <c r="A398" t="s">
        <v>723</v>
      </c>
      <c r="B398" t="s">
        <v>724</v>
      </c>
      <c r="C398" t="s">
        <v>552</v>
      </c>
      <c r="D398">
        <v>26</v>
      </c>
      <c r="E398" t="s">
        <v>234</v>
      </c>
      <c r="F398" t="s">
        <v>62</v>
      </c>
      <c r="G398" t="s">
        <v>25</v>
      </c>
      <c r="H398">
        <v>2</v>
      </c>
      <c r="I398" t="s">
        <v>26</v>
      </c>
      <c r="J398">
        <v>44</v>
      </c>
      <c r="K398" t="s">
        <v>63</v>
      </c>
      <c r="L398" t="s">
        <v>64</v>
      </c>
      <c r="M398" t="s">
        <v>65</v>
      </c>
      <c r="N398">
        <v>9</v>
      </c>
      <c r="O398">
        <v>9000</v>
      </c>
      <c r="P398" t="s">
        <v>357</v>
      </c>
      <c r="Q398">
        <v>33.86</v>
      </c>
      <c r="R398" t="s">
        <v>31</v>
      </c>
      <c r="S398" t="s">
        <v>290</v>
      </c>
    </row>
    <row r="399" spans="1:19">
      <c r="A399" t="s">
        <v>723</v>
      </c>
      <c r="B399" t="s">
        <v>724</v>
      </c>
      <c r="C399" t="s">
        <v>552</v>
      </c>
      <c r="D399">
        <v>26</v>
      </c>
      <c r="E399" t="s">
        <v>234</v>
      </c>
      <c r="F399" t="s">
        <v>44</v>
      </c>
      <c r="G399" t="s">
        <v>25</v>
      </c>
      <c r="H399">
        <v>2</v>
      </c>
      <c r="I399" t="s">
        <v>26</v>
      </c>
      <c r="J399">
        <v>44</v>
      </c>
      <c r="K399" t="s">
        <v>119</v>
      </c>
      <c r="L399" t="s">
        <v>120</v>
      </c>
      <c r="M399" t="s">
        <v>121</v>
      </c>
      <c r="N399">
        <v>3</v>
      </c>
      <c r="O399">
        <v>43500</v>
      </c>
      <c r="P399" t="s">
        <v>391</v>
      </c>
      <c r="Q399">
        <v>60.3</v>
      </c>
      <c r="R399" t="s">
        <v>31</v>
      </c>
      <c r="S399" t="s">
        <v>290</v>
      </c>
    </row>
    <row r="400" spans="1:19">
      <c r="A400" t="s">
        <v>725</v>
      </c>
      <c r="B400" t="s">
        <v>726</v>
      </c>
      <c r="C400" t="s">
        <v>552</v>
      </c>
      <c r="D400">
        <v>48</v>
      </c>
      <c r="E400" t="s">
        <v>234</v>
      </c>
      <c r="F400" t="s">
        <v>62</v>
      </c>
      <c r="G400" t="s">
        <v>57</v>
      </c>
      <c r="H400">
        <v>4</v>
      </c>
      <c r="I400" t="s">
        <v>70</v>
      </c>
      <c r="J400">
        <v>39</v>
      </c>
      <c r="K400" t="s">
        <v>188</v>
      </c>
      <c r="L400" t="s">
        <v>189</v>
      </c>
      <c r="M400" t="s">
        <v>190</v>
      </c>
      <c r="N400">
        <v>13</v>
      </c>
      <c r="O400">
        <v>45500</v>
      </c>
      <c r="P400" t="s">
        <v>576</v>
      </c>
      <c r="Q400">
        <v>168.4</v>
      </c>
      <c r="R400" t="s">
        <v>31</v>
      </c>
      <c r="S400" t="s">
        <v>290</v>
      </c>
    </row>
    <row r="401" spans="1:19">
      <c r="A401" t="s">
        <v>727</v>
      </c>
      <c r="B401" t="s">
        <v>728</v>
      </c>
      <c r="C401" t="s">
        <v>552</v>
      </c>
      <c r="D401">
        <v>72</v>
      </c>
      <c r="E401" t="s">
        <v>634</v>
      </c>
      <c r="F401" t="s">
        <v>24</v>
      </c>
      <c r="G401" t="s">
        <v>57</v>
      </c>
      <c r="H401">
        <v>3</v>
      </c>
      <c r="I401" t="s">
        <v>36</v>
      </c>
      <c r="J401">
        <v>53</v>
      </c>
      <c r="K401" t="s">
        <v>58</v>
      </c>
      <c r="L401" t="s">
        <v>59</v>
      </c>
      <c r="M401" t="s">
        <v>60</v>
      </c>
      <c r="N401">
        <v>11</v>
      </c>
      <c r="O401">
        <v>49500</v>
      </c>
      <c r="P401" t="s">
        <v>729</v>
      </c>
      <c r="Q401">
        <v>192.93</v>
      </c>
      <c r="R401" t="s">
        <v>41</v>
      </c>
    </row>
    <row r="402" spans="1:19">
      <c r="A402" t="s">
        <v>727</v>
      </c>
      <c r="B402" t="s">
        <v>728</v>
      </c>
      <c r="C402" t="s">
        <v>552</v>
      </c>
      <c r="D402">
        <v>72</v>
      </c>
      <c r="E402" t="s">
        <v>634</v>
      </c>
      <c r="F402" t="s">
        <v>62</v>
      </c>
      <c r="G402" t="s">
        <v>57</v>
      </c>
      <c r="H402">
        <v>3</v>
      </c>
      <c r="I402" t="s">
        <v>36</v>
      </c>
      <c r="J402">
        <v>53</v>
      </c>
      <c r="K402" t="s">
        <v>156</v>
      </c>
      <c r="L402" t="s">
        <v>157</v>
      </c>
      <c r="M402" t="s">
        <v>158</v>
      </c>
      <c r="N402">
        <v>16</v>
      </c>
      <c r="O402">
        <v>8000</v>
      </c>
      <c r="P402" t="s">
        <v>181</v>
      </c>
      <c r="Q402">
        <v>147.11000000000001</v>
      </c>
      <c r="R402" t="s">
        <v>41</v>
      </c>
    </row>
    <row r="403" spans="1:19">
      <c r="A403" t="s">
        <v>727</v>
      </c>
      <c r="B403" t="s">
        <v>728</v>
      </c>
      <c r="C403" t="s">
        <v>552</v>
      </c>
      <c r="D403">
        <v>72</v>
      </c>
      <c r="E403" t="s">
        <v>634</v>
      </c>
      <c r="F403" t="s">
        <v>84</v>
      </c>
      <c r="G403" t="s">
        <v>57</v>
      </c>
      <c r="H403">
        <v>3</v>
      </c>
      <c r="I403" t="s">
        <v>36</v>
      </c>
      <c r="J403">
        <v>53</v>
      </c>
      <c r="K403" t="s">
        <v>119</v>
      </c>
      <c r="L403" t="s">
        <v>120</v>
      </c>
      <c r="M403" t="s">
        <v>121</v>
      </c>
      <c r="N403">
        <v>9</v>
      </c>
      <c r="O403">
        <v>130500</v>
      </c>
      <c r="P403" t="s">
        <v>247</v>
      </c>
      <c r="Q403">
        <v>65.510000000000005</v>
      </c>
      <c r="R403" t="s">
        <v>41</v>
      </c>
    </row>
    <row r="404" spans="1:19">
      <c r="A404" t="s">
        <v>730</v>
      </c>
      <c r="B404" t="s">
        <v>731</v>
      </c>
      <c r="C404" t="s">
        <v>552</v>
      </c>
      <c r="D404">
        <v>62</v>
      </c>
      <c r="E404" t="s">
        <v>285</v>
      </c>
      <c r="F404" t="s">
        <v>24</v>
      </c>
      <c r="G404" t="s">
        <v>25</v>
      </c>
      <c r="H404">
        <v>5</v>
      </c>
      <c r="I404" t="s">
        <v>52</v>
      </c>
      <c r="J404">
        <v>38</v>
      </c>
      <c r="K404" t="s">
        <v>37</v>
      </c>
      <c r="L404" t="s">
        <v>38</v>
      </c>
      <c r="M404" t="s">
        <v>39</v>
      </c>
      <c r="N404">
        <v>3</v>
      </c>
      <c r="O404">
        <v>27000</v>
      </c>
      <c r="P404" t="s">
        <v>257</v>
      </c>
      <c r="Q404">
        <v>166.34</v>
      </c>
      <c r="R404" t="s">
        <v>31</v>
      </c>
      <c r="S404" t="s">
        <v>275</v>
      </c>
    </row>
    <row r="405" spans="1:19">
      <c r="A405" t="s">
        <v>730</v>
      </c>
      <c r="B405" t="s">
        <v>731</v>
      </c>
      <c r="C405" t="s">
        <v>552</v>
      </c>
      <c r="D405">
        <v>62</v>
      </c>
      <c r="E405" t="s">
        <v>285</v>
      </c>
      <c r="F405" t="s">
        <v>62</v>
      </c>
      <c r="G405" t="s">
        <v>25</v>
      </c>
      <c r="H405">
        <v>5</v>
      </c>
      <c r="I405" t="s">
        <v>52</v>
      </c>
      <c r="J405">
        <v>38</v>
      </c>
      <c r="K405" t="s">
        <v>341</v>
      </c>
      <c r="L405" t="s">
        <v>342</v>
      </c>
      <c r="M405" t="s">
        <v>343</v>
      </c>
      <c r="N405">
        <v>5</v>
      </c>
      <c r="O405">
        <v>37500</v>
      </c>
      <c r="P405" t="s">
        <v>477</v>
      </c>
      <c r="Q405">
        <v>134.76</v>
      </c>
      <c r="R405" t="s">
        <v>31</v>
      </c>
      <c r="S405" t="s">
        <v>275</v>
      </c>
    </row>
    <row r="406" spans="1:19">
      <c r="A406" t="s">
        <v>732</v>
      </c>
      <c r="B406" t="s">
        <v>733</v>
      </c>
      <c r="C406" t="s">
        <v>552</v>
      </c>
      <c r="D406">
        <v>46</v>
      </c>
      <c r="E406" t="s">
        <v>163</v>
      </c>
      <c r="F406" t="s">
        <v>62</v>
      </c>
      <c r="G406" t="s">
        <v>25</v>
      </c>
      <c r="H406">
        <v>4</v>
      </c>
      <c r="I406" t="s">
        <v>70</v>
      </c>
      <c r="J406">
        <v>46</v>
      </c>
      <c r="K406" t="s">
        <v>235</v>
      </c>
      <c r="L406" t="s">
        <v>236</v>
      </c>
      <c r="M406" t="s">
        <v>237</v>
      </c>
      <c r="N406">
        <v>14</v>
      </c>
      <c r="O406">
        <v>91000</v>
      </c>
      <c r="P406" t="s">
        <v>734</v>
      </c>
      <c r="Q406">
        <v>184.74</v>
      </c>
      <c r="R406" t="s">
        <v>31</v>
      </c>
      <c r="S406" t="s">
        <v>32</v>
      </c>
    </row>
    <row r="407" spans="1:19">
      <c r="A407" t="s">
        <v>732</v>
      </c>
      <c r="B407" t="s">
        <v>733</v>
      </c>
      <c r="C407" t="s">
        <v>552</v>
      </c>
      <c r="D407">
        <v>46</v>
      </c>
      <c r="E407" t="s">
        <v>163</v>
      </c>
      <c r="F407" t="s">
        <v>84</v>
      </c>
      <c r="G407" t="s">
        <v>25</v>
      </c>
      <c r="H407">
        <v>4</v>
      </c>
      <c r="I407" t="s">
        <v>70</v>
      </c>
      <c r="J407">
        <v>46</v>
      </c>
      <c r="K407" t="s">
        <v>100</v>
      </c>
      <c r="L407" t="s">
        <v>38</v>
      </c>
      <c r="M407" t="s">
        <v>39</v>
      </c>
      <c r="N407">
        <v>12</v>
      </c>
      <c r="O407">
        <v>108000</v>
      </c>
      <c r="P407" t="s">
        <v>433</v>
      </c>
      <c r="Q407">
        <v>158.25</v>
      </c>
      <c r="R407" t="s">
        <v>31</v>
      </c>
      <c r="S407" t="s">
        <v>32</v>
      </c>
    </row>
    <row r="408" spans="1:19">
      <c r="A408" t="s">
        <v>735</v>
      </c>
      <c r="B408" t="s">
        <v>736</v>
      </c>
      <c r="C408" t="s">
        <v>552</v>
      </c>
      <c r="D408">
        <v>17</v>
      </c>
      <c r="E408" t="s">
        <v>446</v>
      </c>
      <c r="F408" t="s">
        <v>24</v>
      </c>
      <c r="G408" t="s">
        <v>57</v>
      </c>
      <c r="H408">
        <v>4</v>
      </c>
      <c r="I408" t="s">
        <v>70</v>
      </c>
      <c r="J408">
        <v>15</v>
      </c>
      <c r="K408" t="s">
        <v>58</v>
      </c>
      <c r="L408" t="s">
        <v>59</v>
      </c>
      <c r="M408" t="s">
        <v>60</v>
      </c>
      <c r="N408">
        <v>10</v>
      </c>
      <c r="O408">
        <v>45000</v>
      </c>
      <c r="P408" t="s">
        <v>128</v>
      </c>
      <c r="Q408">
        <v>96.81</v>
      </c>
      <c r="R408" t="s">
        <v>41</v>
      </c>
    </row>
    <row r="409" spans="1:19">
      <c r="A409" t="s">
        <v>735</v>
      </c>
      <c r="B409" t="s">
        <v>736</v>
      </c>
      <c r="C409" t="s">
        <v>552</v>
      </c>
      <c r="D409">
        <v>17</v>
      </c>
      <c r="E409" t="s">
        <v>446</v>
      </c>
      <c r="F409" t="s">
        <v>62</v>
      </c>
      <c r="G409" t="s">
        <v>57</v>
      </c>
      <c r="H409">
        <v>4</v>
      </c>
      <c r="I409" t="s">
        <v>70</v>
      </c>
      <c r="J409">
        <v>15</v>
      </c>
      <c r="K409" t="s">
        <v>115</v>
      </c>
      <c r="L409" t="s">
        <v>116</v>
      </c>
      <c r="M409" t="s">
        <v>117</v>
      </c>
      <c r="N409">
        <v>3</v>
      </c>
      <c r="O409">
        <v>16500</v>
      </c>
      <c r="P409" t="s">
        <v>737</v>
      </c>
      <c r="Q409">
        <v>184.15</v>
      </c>
      <c r="R409" t="s">
        <v>41</v>
      </c>
    </row>
    <row r="410" spans="1:19">
      <c r="A410" t="s">
        <v>738</v>
      </c>
      <c r="B410" t="s">
        <v>739</v>
      </c>
      <c r="C410" t="s">
        <v>552</v>
      </c>
      <c r="D410">
        <v>34</v>
      </c>
      <c r="E410" t="s">
        <v>195</v>
      </c>
      <c r="F410" t="s">
        <v>62</v>
      </c>
      <c r="G410" t="s">
        <v>57</v>
      </c>
      <c r="H410">
        <v>2</v>
      </c>
      <c r="I410" t="s">
        <v>26</v>
      </c>
      <c r="J410">
        <v>22</v>
      </c>
      <c r="K410" t="s">
        <v>115</v>
      </c>
      <c r="L410" t="s">
        <v>116</v>
      </c>
      <c r="M410" t="s">
        <v>117</v>
      </c>
      <c r="N410">
        <v>15</v>
      </c>
      <c r="O410">
        <v>82500</v>
      </c>
      <c r="P410" t="s">
        <v>740</v>
      </c>
      <c r="Q410">
        <v>144.54</v>
      </c>
      <c r="R410" t="s">
        <v>41</v>
      </c>
    </row>
    <row r="411" spans="1:19">
      <c r="A411" t="s">
        <v>738</v>
      </c>
      <c r="B411" t="s">
        <v>739</v>
      </c>
      <c r="C411" t="s">
        <v>552</v>
      </c>
      <c r="D411">
        <v>34</v>
      </c>
      <c r="E411" t="s">
        <v>195</v>
      </c>
      <c r="F411" t="s">
        <v>44</v>
      </c>
      <c r="G411" t="s">
        <v>57</v>
      </c>
      <c r="H411">
        <v>2</v>
      </c>
      <c r="I411" t="s">
        <v>26</v>
      </c>
      <c r="J411">
        <v>22</v>
      </c>
      <c r="K411" t="s">
        <v>45</v>
      </c>
      <c r="L411" t="s">
        <v>46</v>
      </c>
      <c r="M411" t="s">
        <v>47</v>
      </c>
      <c r="N411">
        <v>2</v>
      </c>
      <c r="O411">
        <v>60000</v>
      </c>
      <c r="P411" t="s">
        <v>549</v>
      </c>
      <c r="Q411">
        <v>13.9</v>
      </c>
      <c r="R411" t="s">
        <v>41</v>
      </c>
    </row>
    <row r="412" spans="1:19">
      <c r="A412" t="s">
        <v>741</v>
      </c>
      <c r="B412" t="s">
        <v>742</v>
      </c>
      <c r="C412" t="s">
        <v>552</v>
      </c>
      <c r="D412">
        <v>18</v>
      </c>
      <c r="E412" t="s">
        <v>634</v>
      </c>
      <c r="F412" t="s">
        <v>24</v>
      </c>
      <c r="G412" t="s">
        <v>25</v>
      </c>
      <c r="H412">
        <v>2</v>
      </c>
      <c r="I412" t="s">
        <v>26</v>
      </c>
      <c r="J412">
        <v>44</v>
      </c>
      <c r="K412" t="s">
        <v>58</v>
      </c>
      <c r="L412" t="s">
        <v>59</v>
      </c>
      <c r="M412" t="s">
        <v>60</v>
      </c>
      <c r="N412">
        <v>13</v>
      </c>
      <c r="O412">
        <v>58500</v>
      </c>
      <c r="P412" t="s">
        <v>238</v>
      </c>
      <c r="Q412">
        <v>46.76</v>
      </c>
      <c r="R412" t="s">
        <v>41</v>
      </c>
    </row>
    <row r="413" spans="1:19">
      <c r="A413" t="s">
        <v>741</v>
      </c>
      <c r="B413" t="s">
        <v>742</v>
      </c>
      <c r="C413" t="s">
        <v>552</v>
      </c>
      <c r="D413">
        <v>18</v>
      </c>
      <c r="E413" t="s">
        <v>634</v>
      </c>
      <c r="F413" t="s">
        <v>62</v>
      </c>
      <c r="G413" t="s">
        <v>25</v>
      </c>
      <c r="H413">
        <v>2</v>
      </c>
      <c r="I413" t="s">
        <v>26</v>
      </c>
      <c r="J413">
        <v>44</v>
      </c>
      <c r="K413" t="s">
        <v>208</v>
      </c>
      <c r="L413" t="s">
        <v>209</v>
      </c>
      <c r="M413" t="s">
        <v>210</v>
      </c>
      <c r="N413">
        <v>14</v>
      </c>
      <c r="O413">
        <v>8400</v>
      </c>
      <c r="P413" t="s">
        <v>743</v>
      </c>
      <c r="Q413">
        <v>37.68</v>
      </c>
      <c r="R413" t="s">
        <v>41</v>
      </c>
    </row>
    <row r="414" spans="1:19">
      <c r="A414" t="s">
        <v>744</v>
      </c>
      <c r="B414" t="s">
        <v>745</v>
      </c>
      <c r="C414" t="s">
        <v>552</v>
      </c>
      <c r="D414">
        <v>65</v>
      </c>
      <c r="E414" t="s">
        <v>274</v>
      </c>
      <c r="F414" t="s">
        <v>24</v>
      </c>
      <c r="G414" t="s">
        <v>25</v>
      </c>
      <c r="H414">
        <v>4</v>
      </c>
      <c r="I414" t="s">
        <v>70</v>
      </c>
      <c r="J414">
        <v>37</v>
      </c>
      <c r="K414" t="s">
        <v>27</v>
      </c>
      <c r="L414" t="s">
        <v>28</v>
      </c>
      <c r="M414" t="s">
        <v>29</v>
      </c>
      <c r="N414">
        <v>6</v>
      </c>
      <c r="O414">
        <v>210000</v>
      </c>
      <c r="P414" t="s">
        <v>698</v>
      </c>
      <c r="Q414">
        <v>58.12</v>
      </c>
      <c r="R414" t="s">
        <v>31</v>
      </c>
      <c r="S414" t="s">
        <v>275</v>
      </c>
    </row>
    <row r="415" spans="1:19">
      <c r="A415" t="s">
        <v>744</v>
      </c>
      <c r="B415" t="s">
        <v>745</v>
      </c>
      <c r="C415" t="s">
        <v>552</v>
      </c>
      <c r="D415">
        <v>65</v>
      </c>
      <c r="E415" t="s">
        <v>274</v>
      </c>
      <c r="F415" t="s">
        <v>84</v>
      </c>
      <c r="G415" t="s">
        <v>25</v>
      </c>
      <c r="H415">
        <v>4</v>
      </c>
      <c r="I415" t="s">
        <v>70</v>
      </c>
      <c r="J415">
        <v>37</v>
      </c>
      <c r="K415" t="s">
        <v>85</v>
      </c>
      <c r="L415" t="s">
        <v>86</v>
      </c>
      <c r="M415" t="s">
        <v>87</v>
      </c>
      <c r="N415">
        <v>20</v>
      </c>
      <c r="O415">
        <v>500000</v>
      </c>
      <c r="P415" t="s">
        <v>88</v>
      </c>
      <c r="Q415">
        <v>168.48</v>
      </c>
      <c r="R415" t="s">
        <v>31</v>
      </c>
      <c r="S415" t="s">
        <v>275</v>
      </c>
    </row>
    <row r="416" spans="1:19">
      <c r="A416" t="s">
        <v>744</v>
      </c>
      <c r="B416" t="s">
        <v>745</v>
      </c>
      <c r="C416" t="s">
        <v>552</v>
      </c>
      <c r="D416">
        <v>65</v>
      </c>
      <c r="E416" t="s">
        <v>274</v>
      </c>
      <c r="F416" t="s">
        <v>44</v>
      </c>
      <c r="G416" t="s">
        <v>25</v>
      </c>
      <c r="H416">
        <v>4</v>
      </c>
      <c r="I416" t="s">
        <v>70</v>
      </c>
      <c r="J416">
        <v>37</v>
      </c>
      <c r="K416" t="s">
        <v>100</v>
      </c>
      <c r="L416" t="s">
        <v>38</v>
      </c>
      <c r="M416" t="s">
        <v>39</v>
      </c>
      <c r="N416">
        <v>1</v>
      </c>
      <c r="O416">
        <v>9000</v>
      </c>
      <c r="P416" t="s">
        <v>357</v>
      </c>
      <c r="Q416">
        <v>173.17</v>
      </c>
      <c r="R416" t="s">
        <v>31</v>
      </c>
      <c r="S416" t="s">
        <v>275</v>
      </c>
    </row>
    <row r="417" spans="1:18">
      <c r="A417" t="s">
        <v>746</v>
      </c>
      <c r="B417" t="s">
        <v>747</v>
      </c>
      <c r="C417" t="s">
        <v>552</v>
      </c>
      <c r="D417">
        <v>33</v>
      </c>
      <c r="E417" t="s">
        <v>340</v>
      </c>
      <c r="F417" t="s">
        <v>62</v>
      </c>
      <c r="G417" t="s">
        <v>57</v>
      </c>
      <c r="H417">
        <v>4</v>
      </c>
      <c r="I417" t="s">
        <v>70</v>
      </c>
      <c r="J417">
        <v>36</v>
      </c>
      <c r="K417" t="s">
        <v>208</v>
      </c>
      <c r="L417" t="s">
        <v>209</v>
      </c>
      <c r="M417" t="s">
        <v>210</v>
      </c>
      <c r="N417">
        <v>1</v>
      </c>
      <c r="O417">
        <v>600</v>
      </c>
      <c r="P417" t="s">
        <v>748</v>
      </c>
      <c r="Q417">
        <v>16.989999999999998</v>
      </c>
      <c r="R417" t="s">
        <v>41</v>
      </c>
    </row>
    <row r="418" spans="1:18">
      <c r="A418" t="s">
        <v>746</v>
      </c>
      <c r="B418" t="s">
        <v>747</v>
      </c>
      <c r="C418" t="s">
        <v>552</v>
      </c>
      <c r="D418">
        <v>33</v>
      </c>
      <c r="E418" t="s">
        <v>340</v>
      </c>
      <c r="F418" t="s">
        <v>24</v>
      </c>
      <c r="G418" t="s">
        <v>57</v>
      </c>
      <c r="H418">
        <v>4</v>
      </c>
      <c r="I418" t="s">
        <v>70</v>
      </c>
      <c r="J418">
        <v>36</v>
      </c>
      <c r="K418" t="s">
        <v>58</v>
      </c>
      <c r="L418" t="s">
        <v>59</v>
      </c>
      <c r="M418" t="s">
        <v>60</v>
      </c>
      <c r="N418">
        <v>9</v>
      </c>
      <c r="O418">
        <v>40500</v>
      </c>
      <c r="P418" t="s">
        <v>114</v>
      </c>
      <c r="Q418">
        <v>58.77</v>
      </c>
      <c r="R418" t="s">
        <v>41</v>
      </c>
    </row>
    <row r="419" spans="1:18">
      <c r="A419" t="s">
        <v>749</v>
      </c>
      <c r="B419" t="s">
        <v>750</v>
      </c>
      <c r="C419" t="s">
        <v>552</v>
      </c>
      <c r="D419">
        <v>52</v>
      </c>
      <c r="E419" t="s">
        <v>268</v>
      </c>
      <c r="F419" t="s">
        <v>44</v>
      </c>
      <c r="G419" t="s">
        <v>57</v>
      </c>
      <c r="H419">
        <v>5</v>
      </c>
      <c r="I419" t="s">
        <v>52</v>
      </c>
      <c r="J419">
        <v>37</v>
      </c>
      <c r="K419" t="s">
        <v>165</v>
      </c>
      <c r="L419" t="s">
        <v>166</v>
      </c>
      <c r="M419" t="s">
        <v>167</v>
      </c>
      <c r="N419">
        <v>2</v>
      </c>
      <c r="O419">
        <v>48000</v>
      </c>
      <c r="P419" t="s">
        <v>226</v>
      </c>
      <c r="Q419">
        <v>164.61</v>
      </c>
      <c r="R419" t="s">
        <v>41</v>
      </c>
    </row>
    <row r="420" spans="1:18">
      <c r="A420" t="s">
        <v>749</v>
      </c>
      <c r="B420" t="s">
        <v>750</v>
      </c>
      <c r="C420" t="s">
        <v>552</v>
      </c>
      <c r="D420">
        <v>52</v>
      </c>
      <c r="E420" t="s">
        <v>268</v>
      </c>
      <c r="F420" t="s">
        <v>24</v>
      </c>
      <c r="G420" t="s">
        <v>57</v>
      </c>
      <c r="H420">
        <v>5</v>
      </c>
      <c r="I420" t="s">
        <v>52</v>
      </c>
      <c r="J420">
        <v>37</v>
      </c>
      <c r="K420" t="s">
        <v>27</v>
      </c>
      <c r="L420" t="s">
        <v>28</v>
      </c>
      <c r="M420" t="s">
        <v>29</v>
      </c>
      <c r="N420">
        <v>14</v>
      </c>
      <c r="O420">
        <v>490000</v>
      </c>
      <c r="P420" t="s">
        <v>434</v>
      </c>
      <c r="Q420">
        <v>109.5</v>
      </c>
      <c r="R420" t="s">
        <v>41</v>
      </c>
    </row>
    <row r="421" spans="1:18">
      <c r="A421" t="s">
        <v>749</v>
      </c>
      <c r="B421" t="s">
        <v>750</v>
      </c>
      <c r="C421" t="s">
        <v>552</v>
      </c>
      <c r="D421">
        <v>52</v>
      </c>
      <c r="E421" t="s">
        <v>268</v>
      </c>
      <c r="F421" t="s">
        <v>84</v>
      </c>
      <c r="G421" t="s">
        <v>57</v>
      </c>
      <c r="H421">
        <v>5</v>
      </c>
      <c r="I421" t="s">
        <v>52</v>
      </c>
      <c r="J421">
        <v>37</v>
      </c>
      <c r="K421" t="s">
        <v>80</v>
      </c>
      <c r="L421" t="s">
        <v>81</v>
      </c>
      <c r="M421" t="s">
        <v>82</v>
      </c>
      <c r="N421">
        <v>8</v>
      </c>
      <c r="O421">
        <v>160000</v>
      </c>
      <c r="P421" t="s">
        <v>751</v>
      </c>
      <c r="Q421">
        <v>147.33000000000001</v>
      </c>
      <c r="R421" t="s">
        <v>41</v>
      </c>
    </row>
    <row r="422" spans="1:18">
      <c r="A422" t="s">
        <v>752</v>
      </c>
      <c r="B422" t="s">
        <v>753</v>
      </c>
      <c r="C422" t="s">
        <v>552</v>
      </c>
      <c r="D422">
        <v>70</v>
      </c>
      <c r="E422" t="s">
        <v>268</v>
      </c>
      <c r="F422" t="s">
        <v>84</v>
      </c>
      <c r="G422" t="s">
        <v>25</v>
      </c>
      <c r="H422">
        <v>2</v>
      </c>
      <c r="I422" t="s">
        <v>26</v>
      </c>
      <c r="J422">
        <v>51</v>
      </c>
      <c r="K422" t="s">
        <v>45</v>
      </c>
      <c r="L422" t="s">
        <v>46</v>
      </c>
      <c r="M422" t="s">
        <v>47</v>
      </c>
      <c r="N422">
        <v>10</v>
      </c>
      <c r="O422">
        <v>300000</v>
      </c>
      <c r="P422" t="s">
        <v>53</v>
      </c>
      <c r="Q422">
        <v>65.069999999999993</v>
      </c>
      <c r="R422" t="s">
        <v>41</v>
      </c>
    </row>
    <row r="423" spans="1:18">
      <c r="A423" t="s">
        <v>752</v>
      </c>
      <c r="B423" t="s">
        <v>753</v>
      </c>
      <c r="C423" t="s">
        <v>552</v>
      </c>
      <c r="D423">
        <v>70</v>
      </c>
      <c r="E423" t="s">
        <v>268</v>
      </c>
      <c r="F423" t="s">
        <v>62</v>
      </c>
      <c r="G423" t="s">
        <v>25</v>
      </c>
      <c r="H423">
        <v>2</v>
      </c>
      <c r="I423" t="s">
        <v>26</v>
      </c>
      <c r="J423">
        <v>51</v>
      </c>
      <c r="K423" t="s">
        <v>156</v>
      </c>
      <c r="L423" t="s">
        <v>157</v>
      </c>
      <c r="M423" t="s">
        <v>158</v>
      </c>
      <c r="N423">
        <v>17</v>
      </c>
      <c r="O423">
        <v>8500</v>
      </c>
      <c r="P423" t="s">
        <v>754</v>
      </c>
      <c r="Q423">
        <v>114.76</v>
      </c>
      <c r="R423" t="s">
        <v>41</v>
      </c>
    </row>
    <row r="424" spans="1:18">
      <c r="A424" t="s">
        <v>752</v>
      </c>
      <c r="B424" t="s">
        <v>753</v>
      </c>
      <c r="C424" t="s">
        <v>552</v>
      </c>
      <c r="D424">
        <v>70</v>
      </c>
      <c r="E424" t="s">
        <v>268</v>
      </c>
      <c r="F424" t="s">
        <v>24</v>
      </c>
      <c r="G424" t="s">
        <v>25</v>
      </c>
      <c r="H424">
        <v>2</v>
      </c>
      <c r="I424" t="s">
        <v>26</v>
      </c>
      <c r="J424">
        <v>51</v>
      </c>
      <c r="K424" t="s">
        <v>148</v>
      </c>
      <c r="L424" t="s">
        <v>149</v>
      </c>
      <c r="M424" t="s">
        <v>150</v>
      </c>
      <c r="N424">
        <v>14</v>
      </c>
      <c r="O424">
        <v>224000</v>
      </c>
      <c r="P424" t="s">
        <v>201</v>
      </c>
      <c r="Q424">
        <v>27.55</v>
      </c>
      <c r="R424" t="s">
        <v>41</v>
      </c>
    </row>
    <row r="425" spans="1:18">
      <c r="A425" t="s">
        <v>755</v>
      </c>
      <c r="B425" t="s">
        <v>756</v>
      </c>
      <c r="C425" t="s">
        <v>552</v>
      </c>
      <c r="D425">
        <v>51</v>
      </c>
      <c r="E425" t="s">
        <v>185</v>
      </c>
      <c r="F425" t="s">
        <v>62</v>
      </c>
      <c r="G425" t="s">
        <v>25</v>
      </c>
      <c r="H425">
        <v>3</v>
      </c>
      <c r="I425" t="s">
        <v>36</v>
      </c>
      <c r="J425">
        <v>16</v>
      </c>
      <c r="K425" t="s">
        <v>156</v>
      </c>
      <c r="L425" t="s">
        <v>157</v>
      </c>
      <c r="M425" t="s">
        <v>158</v>
      </c>
      <c r="N425">
        <v>13</v>
      </c>
      <c r="O425">
        <v>6500</v>
      </c>
      <c r="P425" t="s">
        <v>159</v>
      </c>
      <c r="Q425">
        <v>125.75</v>
      </c>
      <c r="R425" t="s">
        <v>41</v>
      </c>
    </row>
    <row r="426" spans="1:18">
      <c r="A426" t="s">
        <v>755</v>
      </c>
      <c r="B426" t="s">
        <v>756</v>
      </c>
      <c r="C426" t="s">
        <v>552</v>
      </c>
      <c r="D426">
        <v>51</v>
      </c>
      <c r="E426" t="s">
        <v>185</v>
      </c>
      <c r="F426" t="s">
        <v>24</v>
      </c>
      <c r="G426" t="s">
        <v>25</v>
      </c>
      <c r="H426">
        <v>3</v>
      </c>
      <c r="I426" t="s">
        <v>36</v>
      </c>
      <c r="J426">
        <v>16</v>
      </c>
      <c r="K426" t="s">
        <v>27</v>
      </c>
      <c r="L426" t="s">
        <v>28</v>
      </c>
      <c r="M426" t="s">
        <v>29</v>
      </c>
      <c r="N426">
        <v>3</v>
      </c>
      <c r="O426">
        <v>105000</v>
      </c>
      <c r="P426" t="s">
        <v>757</v>
      </c>
      <c r="Q426">
        <v>15.57</v>
      </c>
      <c r="R426" t="s">
        <v>41</v>
      </c>
    </row>
    <row r="427" spans="1:18">
      <c r="A427" t="s">
        <v>755</v>
      </c>
      <c r="B427" t="s">
        <v>756</v>
      </c>
      <c r="C427" t="s">
        <v>552</v>
      </c>
      <c r="D427">
        <v>51</v>
      </c>
      <c r="E427" t="s">
        <v>185</v>
      </c>
      <c r="F427" t="s">
        <v>44</v>
      </c>
      <c r="G427" t="s">
        <v>25</v>
      </c>
      <c r="H427">
        <v>3</v>
      </c>
      <c r="I427" t="s">
        <v>36</v>
      </c>
      <c r="J427">
        <v>16</v>
      </c>
      <c r="K427" t="s">
        <v>119</v>
      </c>
      <c r="L427" t="s">
        <v>120</v>
      </c>
      <c r="M427" t="s">
        <v>121</v>
      </c>
      <c r="N427">
        <v>9</v>
      </c>
      <c r="O427">
        <v>130500</v>
      </c>
      <c r="P427" t="s">
        <v>247</v>
      </c>
      <c r="Q427">
        <v>103.36</v>
      </c>
      <c r="R427" t="s">
        <v>41</v>
      </c>
    </row>
    <row r="428" spans="1:18">
      <c r="A428" t="s">
        <v>758</v>
      </c>
      <c r="B428" t="s">
        <v>759</v>
      </c>
      <c r="C428" t="s">
        <v>552</v>
      </c>
      <c r="D428">
        <v>33</v>
      </c>
      <c r="E428" t="s">
        <v>376</v>
      </c>
      <c r="F428" t="s">
        <v>24</v>
      </c>
      <c r="G428" t="s">
        <v>25</v>
      </c>
      <c r="H428">
        <v>1</v>
      </c>
      <c r="I428" t="s">
        <v>164</v>
      </c>
      <c r="J428">
        <v>42</v>
      </c>
      <c r="K428" t="s">
        <v>27</v>
      </c>
      <c r="L428" t="s">
        <v>28</v>
      </c>
      <c r="M428" t="s">
        <v>29</v>
      </c>
      <c r="N428">
        <v>7</v>
      </c>
      <c r="O428">
        <v>245000</v>
      </c>
      <c r="P428" t="s">
        <v>760</v>
      </c>
      <c r="Q428">
        <v>70.56</v>
      </c>
      <c r="R428" t="s">
        <v>41</v>
      </c>
    </row>
    <row r="429" spans="1:18">
      <c r="A429" t="s">
        <v>761</v>
      </c>
      <c r="B429" t="s">
        <v>762</v>
      </c>
      <c r="C429" t="s">
        <v>552</v>
      </c>
      <c r="D429">
        <v>42</v>
      </c>
      <c r="E429" t="s">
        <v>225</v>
      </c>
      <c r="F429" t="s">
        <v>62</v>
      </c>
      <c r="G429" t="s">
        <v>25</v>
      </c>
      <c r="H429">
        <v>3</v>
      </c>
      <c r="I429" t="s">
        <v>36</v>
      </c>
      <c r="J429">
        <v>48</v>
      </c>
      <c r="K429" t="s">
        <v>341</v>
      </c>
      <c r="L429" t="s">
        <v>342</v>
      </c>
      <c r="M429" t="s">
        <v>343</v>
      </c>
      <c r="N429">
        <v>16</v>
      </c>
      <c r="O429">
        <v>120000</v>
      </c>
      <c r="P429" t="s">
        <v>200</v>
      </c>
      <c r="Q429">
        <v>22.99</v>
      </c>
      <c r="R429" t="s">
        <v>41</v>
      </c>
    </row>
    <row r="430" spans="1:18">
      <c r="A430" t="s">
        <v>763</v>
      </c>
      <c r="B430" t="s">
        <v>764</v>
      </c>
      <c r="C430" t="s">
        <v>552</v>
      </c>
      <c r="D430">
        <v>17</v>
      </c>
      <c r="E430" t="s">
        <v>51</v>
      </c>
      <c r="F430" t="s">
        <v>24</v>
      </c>
      <c r="G430" t="s">
        <v>57</v>
      </c>
      <c r="H430">
        <v>5</v>
      </c>
      <c r="I430" t="s">
        <v>52</v>
      </c>
      <c r="J430">
        <v>9</v>
      </c>
      <c r="K430" t="s">
        <v>58</v>
      </c>
      <c r="L430" t="s">
        <v>59</v>
      </c>
      <c r="M430" t="s">
        <v>60</v>
      </c>
      <c r="N430">
        <v>1</v>
      </c>
      <c r="O430">
        <v>4500</v>
      </c>
      <c r="P430" t="s">
        <v>270</v>
      </c>
      <c r="Q430">
        <v>117.68</v>
      </c>
      <c r="R430" t="s">
        <v>41</v>
      </c>
    </row>
    <row r="431" spans="1:18">
      <c r="A431" t="s">
        <v>763</v>
      </c>
      <c r="B431" t="s">
        <v>764</v>
      </c>
      <c r="C431" t="s">
        <v>552</v>
      </c>
      <c r="D431">
        <v>17</v>
      </c>
      <c r="E431" t="s">
        <v>51</v>
      </c>
      <c r="F431" t="s">
        <v>62</v>
      </c>
      <c r="G431" t="s">
        <v>57</v>
      </c>
      <c r="H431">
        <v>5</v>
      </c>
      <c r="I431" t="s">
        <v>52</v>
      </c>
      <c r="J431">
        <v>9</v>
      </c>
      <c r="K431" t="s">
        <v>156</v>
      </c>
      <c r="L431" t="s">
        <v>157</v>
      </c>
      <c r="M431" t="s">
        <v>158</v>
      </c>
      <c r="N431">
        <v>2</v>
      </c>
      <c r="O431">
        <v>1000</v>
      </c>
      <c r="P431" t="s">
        <v>765</v>
      </c>
      <c r="Q431">
        <v>43.54</v>
      </c>
      <c r="R431" t="s">
        <v>41</v>
      </c>
    </row>
    <row r="432" spans="1:18">
      <c r="A432" t="s">
        <v>766</v>
      </c>
      <c r="B432" t="s">
        <v>767</v>
      </c>
      <c r="C432" t="s">
        <v>552</v>
      </c>
      <c r="D432">
        <v>80</v>
      </c>
      <c r="E432" t="s">
        <v>302</v>
      </c>
      <c r="F432" t="s">
        <v>62</v>
      </c>
      <c r="G432" t="s">
        <v>57</v>
      </c>
      <c r="H432">
        <v>1</v>
      </c>
      <c r="I432" t="s">
        <v>164</v>
      </c>
      <c r="J432">
        <v>28</v>
      </c>
      <c r="K432" t="s">
        <v>37</v>
      </c>
      <c r="L432" t="s">
        <v>38</v>
      </c>
      <c r="M432" t="s">
        <v>39</v>
      </c>
      <c r="N432">
        <v>7</v>
      </c>
      <c r="O432">
        <v>63000</v>
      </c>
      <c r="P432" t="s">
        <v>298</v>
      </c>
      <c r="Q432">
        <v>16.260000000000002</v>
      </c>
      <c r="R432" t="s">
        <v>41</v>
      </c>
    </row>
    <row r="433" spans="1:19">
      <c r="A433" t="s">
        <v>766</v>
      </c>
      <c r="B433" t="s">
        <v>767</v>
      </c>
      <c r="C433" t="s">
        <v>552</v>
      </c>
      <c r="D433">
        <v>80</v>
      </c>
      <c r="E433" t="s">
        <v>302</v>
      </c>
      <c r="F433" t="s">
        <v>62</v>
      </c>
      <c r="G433" t="s">
        <v>57</v>
      </c>
      <c r="H433">
        <v>1</v>
      </c>
      <c r="I433" t="s">
        <v>164</v>
      </c>
      <c r="J433">
        <v>28</v>
      </c>
      <c r="K433" t="s">
        <v>208</v>
      </c>
      <c r="L433" t="s">
        <v>209</v>
      </c>
      <c r="M433" t="s">
        <v>210</v>
      </c>
      <c r="N433">
        <v>13</v>
      </c>
      <c r="O433">
        <v>7800</v>
      </c>
      <c r="P433" t="s">
        <v>211</v>
      </c>
      <c r="Q433">
        <v>107.51</v>
      </c>
      <c r="R433" t="s">
        <v>41</v>
      </c>
    </row>
    <row r="434" spans="1:19">
      <c r="A434" t="s">
        <v>766</v>
      </c>
      <c r="B434" t="s">
        <v>767</v>
      </c>
      <c r="C434" t="s">
        <v>552</v>
      </c>
      <c r="D434">
        <v>80</v>
      </c>
      <c r="E434" t="s">
        <v>302</v>
      </c>
      <c r="F434" t="s">
        <v>44</v>
      </c>
      <c r="G434" t="s">
        <v>57</v>
      </c>
      <c r="H434">
        <v>1</v>
      </c>
      <c r="I434" t="s">
        <v>164</v>
      </c>
      <c r="J434">
        <v>28</v>
      </c>
      <c r="K434" t="s">
        <v>165</v>
      </c>
      <c r="L434" t="s">
        <v>166</v>
      </c>
      <c r="M434" t="s">
        <v>167</v>
      </c>
      <c r="N434">
        <v>3</v>
      </c>
      <c r="O434">
        <v>72000</v>
      </c>
      <c r="P434" t="s">
        <v>132</v>
      </c>
      <c r="Q434">
        <v>127.04</v>
      </c>
      <c r="R434" t="s">
        <v>41</v>
      </c>
    </row>
    <row r="435" spans="1:19">
      <c r="A435" t="s">
        <v>768</v>
      </c>
      <c r="B435" t="s">
        <v>769</v>
      </c>
      <c r="C435" t="s">
        <v>552</v>
      </c>
      <c r="D435">
        <v>23</v>
      </c>
      <c r="E435" t="s">
        <v>99</v>
      </c>
      <c r="F435" t="s">
        <v>44</v>
      </c>
      <c r="G435" t="s">
        <v>25</v>
      </c>
      <c r="H435">
        <v>3</v>
      </c>
      <c r="I435" t="s">
        <v>36</v>
      </c>
      <c r="J435">
        <v>24</v>
      </c>
      <c r="K435" t="s">
        <v>100</v>
      </c>
      <c r="L435" t="s">
        <v>38</v>
      </c>
      <c r="M435" t="s">
        <v>39</v>
      </c>
      <c r="N435">
        <v>1</v>
      </c>
      <c r="O435">
        <v>9000</v>
      </c>
      <c r="P435" t="s">
        <v>357</v>
      </c>
      <c r="Q435">
        <v>171.81</v>
      </c>
      <c r="R435" t="s">
        <v>41</v>
      </c>
    </row>
    <row r="436" spans="1:19">
      <c r="A436" t="s">
        <v>768</v>
      </c>
      <c r="B436" t="s">
        <v>769</v>
      </c>
      <c r="C436" t="s">
        <v>552</v>
      </c>
      <c r="D436">
        <v>23</v>
      </c>
      <c r="E436" t="s">
        <v>99</v>
      </c>
      <c r="F436" t="s">
        <v>62</v>
      </c>
      <c r="G436" t="s">
        <v>25</v>
      </c>
      <c r="H436">
        <v>3</v>
      </c>
      <c r="I436" t="s">
        <v>36</v>
      </c>
      <c r="J436">
        <v>24</v>
      </c>
      <c r="K436" t="s">
        <v>92</v>
      </c>
      <c r="L436" t="s">
        <v>93</v>
      </c>
      <c r="M436" t="s">
        <v>94</v>
      </c>
      <c r="N436">
        <v>12</v>
      </c>
      <c r="O436">
        <v>4200</v>
      </c>
      <c r="P436" t="s">
        <v>199</v>
      </c>
      <c r="Q436">
        <v>9.67</v>
      </c>
      <c r="R436" t="s">
        <v>41</v>
      </c>
    </row>
    <row r="437" spans="1:19">
      <c r="A437" t="s">
        <v>768</v>
      </c>
      <c r="B437" t="s">
        <v>769</v>
      </c>
      <c r="C437" t="s">
        <v>552</v>
      </c>
      <c r="D437">
        <v>23</v>
      </c>
      <c r="E437" t="s">
        <v>99</v>
      </c>
      <c r="F437" t="s">
        <v>84</v>
      </c>
      <c r="G437" t="s">
        <v>25</v>
      </c>
      <c r="H437">
        <v>3</v>
      </c>
      <c r="I437" t="s">
        <v>36</v>
      </c>
      <c r="J437">
        <v>24</v>
      </c>
      <c r="K437" t="s">
        <v>171</v>
      </c>
      <c r="L437" t="s">
        <v>172</v>
      </c>
      <c r="M437" t="s">
        <v>173</v>
      </c>
      <c r="N437">
        <v>6</v>
      </c>
      <c r="O437">
        <v>450000</v>
      </c>
      <c r="P437" t="s">
        <v>136</v>
      </c>
      <c r="Q437">
        <v>184.09</v>
      </c>
      <c r="R437" t="s">
        <v>41</v>
      </c>
    </row>
    <row r="438" spans="1:19">
      <c r="A438" t="s">
        <v>770</v>
      </c>
      <c r="B438" t="s">
        <v>771</v>
      </c>
      <c r="C438" t="s">
        <v>552</v>
      </c>
      <c r="D438">
        <v>69</v>
      </c>
      <c r="E438" t="s">
        <v>177</v>
      </c>
      <c r="F438" t="s">
        <v>84</v>
      </c>
      <c r="G438" t="s">
        <v>57</v>
      </c>
      <c r="H438">
        <v>3</v>
      </c>
      <c r="I438" t="s">
        <v>36</v>
      </c>
      <c r="J438">
        <v>16</v>
      </c>
      <c r="K438" t="s">
        <v>45</v>
      </c>
      <c r="L438" t="s">
        <v>46</v>
      </c>
      <c r="M438" t="s">
        <v>47</v>
      </c>
      <c r="N438">
        <v>17</v>
      </c>
      <c r="O438">
        <v>510000</v>
      </c>
      <c r="P438" t="s">
        <v>48</v>
      </c>
      <c r="Q438">
        <v>45.03</v>
      </c>
      <c r="R438" t="s">
        <v>31</v>
      </c>
      <c r="S438" t="s">
        <v>79</v>
      </c>
    </row>
    <row r="439" spans="1:19">
      <c r="A439" t="s">
        <v>770</v>
      </c>
      <c r="B439" t="s">
        <v>771</v>
      </c>
      <c r="C439" t="s">
        <v>552</v>
      </c>
      <c r="D439">
        <v>69</v>
      </c>
      <c r="E439" t="s">
        <v>177</v>
      </c>
      <c r="F439" t="s">
        <v>44</v>
      </c>
      <c r="G439" t="s">
        <v>57</v>
      </c>
      <c r="H439">
        <v>3</v>
      </c>
      <c r="I439" t="s">
        <v>36</v>
      </c>
      <c r="J439">
        <v>16</v>
      </c>
      <c r="K439" t="s">
        <v>100</v>
      </c>
      <c r="L439" t="s">
        <v>38</v>
      </c>
      <c r="M439" t="s">
        <v>39</v>
      </c>
      <c r="N439">
        <v>3</v>
      </c>
      <c r="O439">
        <v>27000</v>
      </c>
      <c r="P439" t="s">
        <v>257</v>
      </c>
      <c r="Q439">
        <v>190.84</v>
      </c>
      <c r="R439" t="s">
        <v>31</v>
      </c>
      <c r="S439" t="s">
        <v>79</v>
      </c>
    </row>
    <row r="440" spans="1:19">
      <c r="A440" t="s">
        <v>770</v>
      </c>
      <c r="B440" t="s">
        <v>771</v>
      </c>
      <c r="C440" t="s">
        <v>552</v>
      </c>
      <c r="D440">
        <v>69</v>
      </c>
      <c r="E440" t="s">
        <v>177</v>
      </c>
      <c r="F440" t="s">
        <v>62</v>
      </c>
      <c r="G440" t="s">
        <v>57</v>
      </c>
      <c r="H440">
        <v>3</v>
      </c>
      <c r="I440" t="s">
        <v>36</v>
      </c>
      <c r="J440">
        <v>16</v>
      </c>
      <c r="K440" t="s">
        <v>115</v>
      </c>
      <c r="L440" t="s">
        <v>116</v>
      </c>
      <c r="M440" t="s">
        <v>117</v>
      </c>
      <c r="N440">
        <v>10</v>
      </c>
      <c r="O440">
        <v>55000</v>
      </c>
      <c r="P440" t="s">
        <v>772</v>
      </c>
      <c r="Q440">
        <v>173.27</v>
      </c>
      <c r="R440" t="s">
        <v>31</v>
      </c>
      <c r="S440" t="s">
        <v>79</v>
      </c>
    </row>
    <row r="441" spans="1:19">
      <c r="A441" t="s">
        <v>773</v>
      </c>
      <c r="B441" t="s">
        <v>774</v>
      </c>
      <c r="C441" t="s">
        <v>552</v>
      </c>
      <c r="D441">
        <v>27</v>
      </c>
      <c r="E441" t="s">
        <v>144</v>
      </c>
      <c r="F441" t="s">
        <v>62</v>
      </c>
      <c r="G441" t="s">
        <v>25</v>
      </c>
      <c r="H441">
        <v>3</v>
      </c>
      <c r="I441" t="s">
        <v>36</v>
      </c>
      <c r="J441">
        <v>24</v>
      </c>
      <c r="K441" t="s">
        <v>37</v>
      </c>
      <c r="L441" t="s">
        <v>38</v>
      </c>
      <c r="M441" t="s">
        <v>39</v>
      </c>
      <c r="N441">
        <v>16</v>
      </c>
      <c r="O441">
        <v>144000</v>
      </c>
      <c r="P441" t="s">
        <v>40</v>
      </c>
      <c r="Q441">
        <v>118.54</v>
      </c>
      <c r="R441" t="s">
        <v>41</v>
      </c>
    </row>
    <row r="442" spans="1:19">
      <c r="A442" t="s">
        <v>773</v>
      </c>
      <c r="B442" t="s">
        <v>774</v>
      </c>
      <c r="C442" t="s">
        <v>552</v>
      </c>
      <c r="D442">
        <v>27</v>
      </c>
      <c r="E442" t="s">
        <v>144</v>
      </c>
      <c r="F442" t="s">
        <v>62</v>
      </c>
      <c r="G442" t="s">
        <v>25</v>
      </c>
      <c r="H442">
        <v>3</v>
      </c>
      <c r="I442" t="s">
        <v>36</v>
      </c>
      <c r="J442">
        <v>24</v>
      </c>
      <c r="K442" t="s">
        <v>92</v>
      </c>
      <c r="L442" t="s">
        <v>93</v>
      </c>
      <c r="M442" t="s">
        <v>94</v>
      </c>
      <c r="N442">
        <v>18</v>
      </c>
      <c r="O442">
        <v>6300</v>
      </c>
      <c r="P442" t="s">
        <v>775</v>
      </c>
      <c r="Q442">
        <v>146.63</v>
      </c>
      <c r="R442" t="s">
        <v>41</v>
      </c>
    </row>
    <row r="443" spans="1:19">
      <c r="A443" t="s">
        <v>776</v>
      </c>
      <c r="B443" t="s">
        <v>777</v>
      </c>
      <c r="C443" t="s">
        <v>552</v>
      </c>
      <c r="D443">
        <v>35</v>
      </c>
      <c r="E443" t="s">
        <v>354</v>
      </c>
      <c r="F443" t="s">
        <v>44</v>
      </c>
      <c r="G443" t="s">
        <v>57</v>
      </c>
      <c r="H443">
        <v>5</v>
      </c>
      <c r="I443" t="s">
        <v>52</v>
      </c>
      <c r="J443">
        <v>2</v>
      </c>
      <c r="K443" t="s">
        <v>119</v>
      </c>
      <c r="L443" t="s">
        <v>120</v>
      </c>
      <c r="M443" t="s">
        <v>121</v>
      </c>
      <c r="N443">
        <v>10</v>
      </c>
      <c r="O443">
        <v>145000</v>
      </c>
      <c r="P443" t="s">
        <v>482</v>
      </c>
      <c r="Q443">
        <v>169.88</v>
      </c>
      <c r="R443" t="s">
        <v>41</v>
      </c>
    </row>
    <row r="444" spans="1:19">
      <c r="A444" t="s">
        <v>776</v>
      </c>
      <c r="B444" t="s">
        <v>777</v>
      </c>
      <c r="C444" t="s">
        <v>552</v>
      </c>
      <c r="D444">
        <v>35</v>
      </c>
      <c r="E444" t="s">
        <v>354</v>
      </c>
      <c r="F444" t="s">
        <v>24</v>
      </c>
      <c r="G444" t="s">
        <v>57</v>
      </c>
      <c r="H444">
        <v>5</v>
      </c>
      <c r="I444" t="s">
        <v>52</v>
      </c>
      <c r="J444">
        <v>2</v>
      </c>
      <c r="K444" t="s">
        <v>148</v>
      </c>
      <c r="L444" t="s">
        <v>149</v>
      </c>
      <c r="M444" t="s">
        <v>150</v>
      </c>
      <c r="N444">
        <v>8</v>
      </c>
      <c r="O444">
        <v>128000</v>
      </c>
      <c r="P444" t="s">
        <v>635</v>
      </c>
      <c r="Q444">
        <v>41.44</v>
      </c>
      <c r="R444" t="s">
        <v>41</v>
      </c>
    </row>
    <row r="445" spans="1:19">
      <c r="A445" t="s">
        <v>776</v>
      </c>
      <c r="B445" t="s">
        <v>777</v>
      </c>
      <c r="C445" t="s">
        <v>552</v>
      </c>
      <c r="D445">
        <v>35</v>
      </c>
      <c r="E445" t="s">
        <v>354</v>
      </c>
      <c r="F445" t="s">
        <v>62</v>
      </c>
      <c r="G445" t="s">
        <v>57</v>
      </c>
      <c r="H445">
        <v>5</v>
      </c>
      <c r="I445" t="s">
        <v>52</v>
      </c>
      <c r="J445">
        <v>2</v>
      </c>
      <c r="K445" t="s">
        <v>341</v>
      </c>
      <c r="L445" t="s">
        <v>342</v>
      </c>
      <c r="M445" t="s">
        <v>343</v>
      </c>
      <c r="N445">
        <v>2</v>
      </c>
      <c r="O445">
        <v>15000</v>
      </c>
      <c r="P445" t="s">
        <v>306</v>
      </c>
      <c r="Q445">
        <v>98.66</v>
      </c>
      <c r="R445" t="s">
        <v>41</v>
      </c>
    </row>
    <row r="446" spans="1:19">
      <c r="A446" t="s">
        <v>778</v>
      </c>
      <c r="B446" t="s">
        <v>779</v>
      </c>
      <c r="C446" t="s">
        <v>552</v>
      </c>
      <c r="D446">
        <v>51</v>
      </c>
      <c r="E446" t="s">
        <v>281</v>
      </c>
      <c r="F446" t="s">
        <v>62</v>
      </c>
      <c r="G446" t="s">
        <v>25</v>
      </c>
      <c r="H446">
        <v>5</v>
      </c>
      <c r="I446" t="s">
        <v>52</v>
      </c>
      <c r="J446">
        <v>59</v>
      </c>
      <c r="K446" t="s">
        <v>63</v>
      </c>
      <c r="L446" t="s">
        <v>64</v>
      </c>
      <c r="M446" t="s">
        <v>65</v>
      </c>
      <c r="N446">
        <v>17</v>
      </c>
      <c r="O446">
        <v>17000</v>
      </c>
      <c r="P446" t="s">
        <v>241</v>
      </c>
      <c r="Q446">
        <v>116.36</v>
      </c>
      <c r="R446" t="s">
        <v>41</v>
      </c>
    </row>
    <row r="447" spans="1:19">
      <c r="A447" t="s">
        <v>778</v>
      </c>
      <c r="B447" t="s">
        <v>779</v>
      </c>
      <c r="C447" t="s">
        <v>552</v>
      </c>
      <c r="D447">
        <v>51</v>
      </c>
      <c r="E447" t="s">
        <v>281</v>
      </c>
      <c r="F447" t="s">
        <v>84</v>
      </c>
      <c r="G447" t="s">
        <v>25</v>
      </c>
      <c r="H447">
        <v>5</v>
      </c>
      <c r="I447" t="s">
        <v>52</v>
      </c>
      <c r="J447">
        <v>59</v>
      </c>
      <c r="K447" t="s">
        <v>45</v>
      </c>
      <c r="L447" t="s">
        <v>46</v>
      </c>
      <c r="M447" t="s">
        <v>47</v>
      </c>
      <c r="N447">
        <v>13</v>
      </c>
      <c r="O447">
        <v>390000</v>
      </c>
      <c r="P447" t="s">
        <v>287</v>
      </c>
      <c r="Q447">
        <v>127.62</v>
      </c>
      <c r="R447" t="s">
        <v>41</v>
      </c>
    </row>
    <row r="448" spans="1:19">
      <c r="A448" t="s">
        <v>780</v>
      </c>
      <c r="B448" t="s">
        <v>781</v>
      </c>
      <c r="C448" t="s">
        <v>552</v>
      </c>
      <c r="D448">
        <v>35</v>
      </c>
      <c r="E448" t="s">
        <v>446</v>
      </c>
      <c r="F448" t="s">
        <v>84</v>
      </c>
      <c r="G448" t="s">
        <v>25</v>
      </c>
      <c r="H448">
        <v>3</v>
      </c>
      <c r="I448" t="s">
        <v>36</v>
      </c>
      <c r="J448">
        <v>29</v>
      </c>
      <c r="K448" t="s">
        <v>165</v>
      </c>
      <c r="L448" t="s">
        <v>166</v>
      </c>
      <c r="M448" t="s">
        <v>167</v>
      </c>
      <c r="N448">
        <v>4</v>
      </c>
      <c r="O448">
        <v>96000</v>
      </c>
      <c r="P448" t="s">
        <v>524</v>
      </c>
      <c r="Q448">
        <v>92.94</v>
      </c>
      <c r="R448" t="s">
        <v>41</v>
      </c>
    </row>
    <row r="449" spans="1:19">
      <c r="A449" t="s">
        <v>780</v>
      </c>
      <c r="B449" t="s">
        <v>781</v>
      </c>
      <c r="C449" t="s">
        <v>552</v>
      </c>
      <c r="D449">
        <v>35</v>
      </c>
      <c r="E449" t="s">
        <v>446</v>
      </c>
      <c r="F449" t="s">
        <v>44</v>
      </c>
      <c r="G449" t="s">
        <v>25</v>
      </c>
      <c r="H449">
        <v>3</v>
      </c>
      <c r="I449" t="s">
        <v>36</v>
      </c>
      <c r="J449">
        <v>29</v>
      </c>
      <c r="K449" t="s">
        <v>100</v>
      </c>
      <c r="L449" t="s">
        <v>38</v>
      </c>
      <c r="M449" t="s">
        <v>39</v>
      </c>
      <c r="N449">
        <v>10</v>
      </c>
      <c r="O449">
        <v>90000</v>
      </c>
      <c r="P449" t="s">
        <v>160</v>
      </c>
      <c r="Q449">
        <v>31.94</v>
      </c>
      <c r="R449" t="s">
        <v>41</v>
      </c>
    </row>
    <row r="450" spans="1:19">
      <c r="A450" t="s">
        <v>780</v>
      </c>
      <c r="B450" t="s">
        <v>781</v>
      </c>
      <c r="C450" t="s">
        <v>552</v>
      </c>
      <c r="D450">
        <v>35</v>
      </c>
      <c r="E450" t="s">
        <v>446</v>
      </c>
      <c r="F450" t="s">
        <v>62</v>
      </c>
      <c r="G450" t="s">
        <v>25</v>
      </c>
      <c r="H450">
        <v>3</v>
      </c>
      <c r="I450" t="s">
        <v>36</v>
      </c>
      <c r="J450">
        <v>29</v>
      </c>
      <c r="K450" t="s">
        <v>148</v>
      </c>
      <c r="L450" t="s">
        <v>149</v>
      </c>
      <c r="M450" t="s">
        <v>150</v>
      </c>
      <c r="N450">
        <v>11</v>
      </c>
      <c r="O450">
        <v>176000</v>
      </c>
      <c r="P450" t="s">
        <v>384</v>
      </c>
      <c r="Q450">
        <v>43.4</v>
      </c>
      <c r="R450" t="s">
        <v>41</v>
      </c>
    </row>
    <row r="451" spans="1:19">
      <c r="A451" t="s">
        <v>782</v>
      </c>
      <c r="B451" t="s">
        <v>783</v>
      </c>
      <c r="C451" t="s">
        <v>552</v>
      </c>
      <c r="D451">
        <v>28</v>
      </c>
      <c r="E451" t="s">
        <v>144</v>
      </c>
      <c r="F451" t="s">
        <v>24</v>
      </c>
      <c r="G451" t="s">
        <v>25</v>
      </c>
      <c r="H451">
        <v>1</v>
      </c>
      <c r="I451" t="s">
        <v>164</v>
      </c>
      <c r="J451">
        <v>52</v>
      </c>
      <c r="K451" t="s">
        <v>58</v>
      </c>
      <c r="L451" t="s">
        <v>59</v>
      </c>
      <c r="M451" t="s">
        <v>60</v>
      </c>
      <c r="N451">
        <v>12</v>
      </c>
      <c r="O451">
        <v>54000</v>
      </c>
      <c r="P451" t="s">
        <v>616</v>
      </c>
      <c r="Q451">
        <v>164.82</v>
      </c>
      <c r="R451" t="s">
        <v>31</v>
      </c>
      <c r="S451" t="s">
        <v>182</v>
      </c>
    </row>
    <row r="452" spans="1:19">
      <c r="A452" t="s">
        <v>784</v>
      </c>
      <c r="B452" t="s">
        <v>453</v>
      </c>
      <c r="C452" t="s">
        <v>552</v>
      </c>
      <c r="D452">
        <v>49</v>
      </c>
      <c r="E452" t="s">
        <v>78</v>
      </c>
      <c r="F452" t="s">
        <v>84</v>
      </c>
      <c r="G452" t="s">
        <v>25</v>
      </c>
      <c r="H452">
        <v>4</v>
      </c>
      <c r="I452" t="s">
        <v>70</v>
      </c>
      <c r="J452">
        <v>5</v>
      </c>
      <c r="K452" t="s">
        <v>80</v>
      </c>
      <c r="L452" t="s">
        <v>81</v>
      </c>
      <c r="M452" t="s">
        <v>82</v>
      </c>
      <c r="N452">
        <v>15</v>
      </c>
      <c r="O452">
        <v>300000</v>
      </c>
      <c r="P452" t="s">
        <v>53</v>
      </c>
      <c r="Q452">
        <v>9.02</v>
      </c>
      <c r="R452" t="s">
        <v>41</v>
      </c>
    </row>
    <row r="453" spans="1:19">
      <c r="A453" t="s">
        <v>785</v>
      </c>
      <c r="B453" t="s">
        <v>786</v>
      </c>
      <c r="C453" t="s">
        <v>552</v>
      </c>
      <c r="D453">
        <v>73</v>
      </c>
      <c r="E453" t="s">
        <v>135</v>
      </c>
      <c r="F453" t="s">
        <v>62</v>
      </c>
      <c r="G453" t="s">
        <v>25</v>
      </c>
      <c r="H453">
        <v>3</v>
      </c>
      <c r="I453" t="s">
        <v>36</v>
      </c>
      <c r="J453">
        <v>40</v>
      </c>
      <c r="K453" t="s">
        <v>156</v>
      </c>
      <c r="L453" t="s">
        <v>157</v>
      </c>
      <c r="M453" t="s">
        <v>158</v>
      </c>
      <c r="N453">
        <v>14</v>
      </c>
      <c r="O453">
        <v>7000</v>
      </c>
      <c r="P453" t="s">
        <v>430</v>
      </c>
      <c r="Q453">
        <v>76.91</v>
      </c>
      <c r="R453" t="s">
        <v>41</v>
      </c>
    </row>
    <row r="454" spans="1:19">
      <c r="A454" t="s">
        <v>785</v>
      </c>
      <c r="B454" t="s">
        <v>786</v>
      </c>
      <c r="C454" t="s">
        <v>552</v>
      </c>
      <c r="D454">
        <v>73</v>
      </c>
      <c r="E454" t="s">
        <v>135</v>
      </c>
      <c r="F454" t="s">
        <v>44</v>
      </c>
      <c r="G454" t="s">
        <v>25</v>
      </c>
      <c r="H454">
        <v>3</v>
      </c>
      <c r="I454" t="s">
        <v>36</v>
      </c>
      <c r="J454">
        <v>40</v>
      </c>
      <c r="K454" t="s">
        <v>80</v>
      </c>
      <c r="L454" t="s">
        <v>81</v>
      </c>
      <c r="M454" t="s">
        <v>82</v>
      </c>
      <c r="N454">
        <v>17</v>
      </c>
      <c r="O454">
        <v>340000</v>
      </c>
      <c r="P454" t="s">
        <v>412</v>
      </c>
      <c r="Q454">
        <v>128.71</v>
      </c>
      <c r="R454" t="s">
        <v>41</v>
      </c>
    </row>
    <row r="455" spans="1:19">
      <c r="A455" t="s">
        <v>785</v>
      </c>
      <c r="B455" t="s">
        <v>786</v>
      </c>
      <c r="C455" t="s">
        <v>552</v>
      </c>
      <c r="D455">
        <v>73</v>
      </c>
      <c r="E455" t="s">
        <v>135</v>
      </c>
      <c r="F455" t="s">
        <v>84</v>
      </c>
      <c r="G455" t="s">
        <v>25</v>
      </c>
      <c r="H455">
        <v>3</v>
      </c>
      <c r="I455" t="s">
        <v>36</v>
      </c>
      <c r="J455">
        <v>40</v>
      </c>
      <c r="K455" t="s">
        <v>119</v>
      </c>
      <c r="L455" t="s">
        <v>120</v>
      </c>
      <c r="M455" t="s">
        <v>121</v>
      </c>
      <c r="N455">
        <v>18</v>
      </c>
      <c r="O455">
        <v>261000</v>
      </c>
      <c r="P455" t="s">
        <v>122</v>
      </c>
      <c r="Q455">
        <v>126.34</v>
      </c>
      <c r="R455" t="s">
        <v>41</v>
      </c>
    </row>
    <row r="456" spans="1:19">
      <c r="A456" t="s">
        <v>787</v>
      </c>
      <c r="B456" t="s">
        <v>788</v>
      </c>
      <c r="C456" t="s">
        <v>552</v>
      </c>
      <c r="D456">
        <v>64</v>
      </c>
      <c r="E456" t="s">
        <v>195</v>
      </c>
      <c r="F456" t="s">
        <v>84</v>
      </c>
      <c r="G456" t="s">
        <v>57</v>
      </c>
      <c r="H456">
        <v>3</v>
      </c>
      <c r="I456" t="s">
        <v>36</v>
      </c>
      <c r="J456">
        <v>35</v>
      </c>
      <c r="K456" t="s">
        <v>45</v>
      </c>
      <c r="L456" t="s">
        <v>46</v>
      </c>
      <c r="M456" t="s">
        <v>47</v>
      </c>
      <c r="N456">
        <v>20</v>
      </c>
      <c r="O456">
        <v>600000</v>
      </c>
      <c r="P456" t="s">
        <v>258</v>
      </c>
      <c r="Q456">
        <v>5.7</v>
      </c>
      <c r="R456" t="s">
        <v>41</v>
      </c>
    </row>
    <row r="457" spans="1:19">
      <c r="A457" t="s">
        <v>787</v>
      </c>
      <c r="B457" t="s">
        <v>788</v>
      </c>
      <c r="C457" t="s">
        <v>552</v>
      </c>
      <c r="D457">
        <v>64</v>
      </c>
      <c r="E457" t="s">
        <v>195</v>
      </c>
      <c r="F457" t="s">
        <v>24</v>
      </c>
      <c r="G457" t="s">
        <v>57</v>
      </c>
      <c r="H457">
        <v>3</v>
      </c>
      <c r="I457" t="s">
        <v>36</v>
      </c>
      <c r="J457">
        <v>35</v>
      </c>
      <c r="K457" t="s">
        <v>58</v>
      </c>
      <c r="L457" t="s">
        <v>59</v>
      </c>
      <c r="M457" t="s">
        <v>60</v>
      </c>
      <c r="N457">
        <v>9</v>
      </c>
      <c r="O457">
        <v>40500</v>
      </c>
      <c r="P457" t="s">
        <v>114</v>
      </c>
      <c r="Q457">
        <v>6.35</v>
      </c>
      <c r="R457" t="s">
        <v>41</v>
      </c>
    </row>
    <row r="458" spans="1:19">
      <c r="A458" t="s">
        <v>787</v>
      </c>
      <c r="B458" t="s">
        <v>788</v>
      </c>
      <c r="C458" t="s">
        <v>552</v>
      </c>
      <c r="D458">
        <v>64</v>
      </c>
      <c r="E458" t="s">
        <v>195</v>
      </c>
      <c r="F458" t="s">
        <v>62</v>
      </c>
      <c r="G458" t="s">
        <v>57</v>
      </c>
      <c r="H458">
        <v>3</v>
      </c>
      <c r="I458" t="s">
        <v>36</v>
      </c>
      <c r="J458">
        <v>35</v>
      </c>
      <c r="K458" t="s">
        <v>72</v>
      </c>
      <c r="L458" t="s">
        <v>73</v>
      </c>
      <c r="M458" t="s">
        <v>74</v>
      </c>
      <c r="N458">
        <v>16</v>
      </c>
      <c r="O458">
        <v>14400</v>
      </c>
      <c r="P458" t="s">
        <v>789</v>
      </c>
      <c r="Q458">
        <v>161.83000000000001</v>
      </c>
      <c r="R458" t="s">
        <v>41</v>
      </c>
    </row>
    <row r="459" spans="1:19">
      <c r="A459" t="s">
        <v>790</v>
      </c>
      <c r="B459" t="s">
        <v>791</v>
      </c>
      <c r="C459" t="s">
        <v>552</v>
      </c>
      <c r="D459">
        <v>61</v>
      </c>
      <c r="E459" t="s">
        <v>177</v>
      </c>
      <c r="F459" t="s">
        <v>44</v>
      </c>
      <c r="G459" t="s">
        <v>25</v>
      </c>
      <c r="H459">
        <v>2</v>
      </c>
      <c r="I459" t="s">
        <v>26</v>
      </c>
      <c r="J459">
        <v>7</v>
      </c>
      <c r="K459" t="s">
        <v>45</v>
      </c>
      <c r="L459" t="s">
        <v>46</v>
      </c>
      <c r="M459" t="s">
        <v>47</v>
      </c>
      <c r="N459">
        <v>6</v>
      </c>
      <c r="O459">
        <v>180000</v>
      </c>
      <c r="P459" t="s">
        <v>83</v>
      </c>
      <c r="Q459">
        <v>187.07</v>
      </c>
      <c r="R459" t="s">
        <v>31</v>
      </c>
      <c r="S459" t="s">
        <v>182</v>
      </c>
    </row>
    <row r="460" spans="1:19">
      <c r="A460" t="s">
        <v>790</v>
      </c>
      <c r="B460" t="s">
        <v>791</v>
      </c>
      <c r="C460" t="s">
        <v>552</v>
      </c>
      <c r="D460">
        <v>61</v>
      </c>
      <c r="E460" t="s">
        <v>177</v>
      </c>
      <c r="F460" t="s">
        <v>62</v>
      </c>
      <c r="G460" t="s">
        <v>25</v>
      </c>
      <c r="H460">
        <v>2</v>
      </c>
      <c r="I460" t="s">
        <v>26</v>
      </c>
      <c r="J460">
        <v>7</v>
      </c>
      <c r="K460" t="s">
        <v>208</v>
      </c>
      <c r="L460" t="s">
        <v>209</v>
      </c>
      <c r="M460" t="s">
        <v>210</v>
      </c>
      <c r="N460">
        <v>11</v>
      </c>
      <c r="O460">
        <v>6600</v>
      </c>
      <c r="P460" t="s">
        <v>792</v>
      </c>
      <c r="Q460">
        <v>47.69</v>
      </c>
      <c r="R460" t="s">
        <v>31</v>
      </c>
      <c r="S460" t="s">
        <v>182</v>
      </c>
    </row>
    <row r="461" spans="1:19">
      <c r="A461" t="s">
        <v>790</v>
      </c>
      <c r="B461" t="s">
        <v>791</v>
      </c>
      <c r="C461" t="s">
        <v>552</v>
      </c>
      <c r="D461">
        <v>61</v>
      </c>
      <c r="E461" t="s">
        <v>177</v>
      </c>
      <c r="F461" t="s">
        <v>24</v>
      </c>
      <c r="G461" t="s">
        <v>25</v>
      </c>
      <c r="H461">
        <v>2</v>
      </c>
      <c r="I461" t="s">
        <v>26</v>
      </c>
      <c r="J461">
        <v>7</v>
      </c>
      <c r="K461" t="s">
        <v>37</v>
      </c>
      <c r="L461" t="s">
        <v>38</v>
      </c>
      <c r="M461" t="s">
        <v>39</v>
      </c>
      <c r="N461">
        <v>1</v>
      </c>
      <c r="O461">
        <v>9000</v>
      </c>
      <c r="P461" t="s">
        <v>357</v>
      </c>
      <c r="Q461">
        <v>182.84</v>
      </c>
      <c r="R461" t="s">
        <v>31</v>
      </c>
      <c r="S461" t="s">
        <v>182</v>
      </c>
    </row>
    <row r="462" spans="1:19">
      <c r="A462" t="s">
        <v>793</v>
      </c>
      <c r="B462" t="s">
        <v>794</v>
      </c>
      <c r="C462" t="s">
        <v>552</v>
      </c>
      <c r="D462">
        <v>77</v>
      </c>
      <c r="E462" t="s">
        <v>354</v>
      </c>
      <c r="F462" t="s">
        <v>84</v>
      </c>
      <c r="G462" t="s">
        <v>57</v>
      </c>
      <c r="H462">
        <v>2</v>
      </c>
      <c r="I462" t="s">
        <v>26</v>
      </c>
      <c r="J462">
        <v>59</v>
      </c>
      <c r="K462" t="s">
        <v>100</v>
      </c>
      <c r="L462" t="s">
        <v>38</v>
      </c>
      <c r="M462" t="s">
        <v>39</v>
      </c>
      <c r="N462">
        <v>19</v>
      </c>
      <c r="O462">
        <v>171000</v>
      </c>
      <c r="P462" t="s">
        <v>141</v>
      </c>
      <c r="Q462">
        <v>4.87</v>
      </c>
      <c r="R462" t="s">
        <v>41</v>
      </c>
    </row>
    <row r="463" spans="1:19">
      <c r="A463" t="s">
        <v>795</v>
      </c>
      <c r="B463" t="s">
        <v>796</v>
      </c>
      <c r="C463" t="s">
        <v>552</v>
      </c>
      <c r="D463">
        <v>37</v>
      </c>
      <c r="E463" t="s">
        <v>274</v>
      </c>
      <c r="F463" t="s">
        <v>62</v>
      </c>
      <c r="G463" t="s">
        <v>57</v>
      </c>
      <c r="H463">
        <v>3</v>
      </c>
      <c r="I463" t="s">
        <v>36</v>
      </c>
      <c r="J463">
        <v>57</v>
      </c>
      <c r="K463" t="s">
        <v>92</v>
      </c>
      <c r="L463" t="s">
        <v>93</v>
      </c>
      <c r="M463" t="s">
        <v>94</v>
      </c>
      <c r="N463">
        <v>3</v>
      </c>
      <c r="O463">
        <v>1050</v>
      </c>
      <c r="P463" t="s">
        <v>765</v>
      </c>
      <c r="Q463">
        <v>32.950000000000003</v>
      </c>
      <c r="R463" t="s">
        <v>41</v>
      </c>
    </row>
    <row r="464" spans="1:19">
      <c r="A464" t="s">
        <v>797</v>
      </c>
      <c r="B464" t="s">
        <v>798</v>
      </c>
      <c r="C464" t="s">
        <v>552</v>
      </c>
      <c r="D464">
        <v>19</v>
      </c>
      <c r="E464" t="s">
        <v>23</v>
      </c>
      <c r="F464" t="s">
        <v>24</v>
      </c>
      <c r="G464" t="s">
        <v>25</v>
      </c>
      <c r="H464">
        <v>2</v>
      </c>
      <c r="I464" t="s">
        <v>26</v>
      </c>
      <c r="J464">
        <v>39</v>
      </c>
      <c r="K464" t="s">
        <v>58</v>
      </c>
      <c r="L464" t="s">
        <v>59</v>
      </c>
      <c r="M464" t="s">
        <v>60</v>
      </c>
      <c r="N464">
        <v>18</v>
      </c>
      <c r="O464">
        <v>81000</v>
      </c>
      <c r="P464" t="s">
        <v>265</v>
      </c>
      <c r="Q464">
        <v>139.59</v>
      </c>
      <c r="R464" t="s">
        <v>31</v>
      </c>
      <c r="S464" t="s">
        <v>290</v>
      </c>
    </row>
    <row r="465" spans="1:19">
      <c r="A465" t="s">
        <v>799</v>
      </c>
      <c r="B465" t="s">
        <v>800</v>
      </c>
      <c r="C465" t="s">
        <v>552</v>
      </c>
      <c r="D465">
        <v>41</v>
      </c>
      <c r="E465" t="s">
        <v>446</v>
      </c>
      <c r="F465" t="s">
        <v>44</v>
      </c>
      <c r="G465" t="s">
        <v>25</v>
      </c>
      <c r="H465">
        <v>3</v>
      </c>
      <c r="I465" t="s">
        <v>36</v>
      </c>
      <c r="J465">
        <v>14</v>
      </c>
      <c r="K465" t="s">
        <v>119</v>
      </c>
      <c r="L465" t="s">
        <v>120</v>
      </c>
      <c r="M465" t="s">
        <v>121</v>
      </c>
      <c r="N465">
        <v>9</v>
      </c>
      <c r="O465">
        <v>130500</v>
      </c>
      <c r="P465" t="s">
        <v>247</v>
      </c>
      <c r="Q465">
        <v>94.45</v>
      </c>
      <c r="R465" t="s">
        <v>41</v>
      </c>
    </row>
    <row r="466" spans="1:19">
      <c r="A466" t="s">
        <v>799</v>
      </c>
      <c r="B466" t="s">
        <v>800</v>
      </c>
      <c r="C466" t="s">
        <v>552</v>
      </c>
      <c r="D466">
        <v>41</v>
      </c>
      <c r="E466" t="s">
        <v>446</v>
      </c>
      <c r="F466" t="s">
        <v>24</v>
      </c>
      <c r="G466" t="s">
        <v>25</v>
      </c>
      <c r="H466">
        <v>3</v>
      </c>
      <c r="I466" t="s">
        <v>36</v>
      </c>
      <c r="J466">
        <v>14</v>
      </c>
      <c r="K466" t="s">
        <v>148</v>
      </c>
      <c r="L466" t="s">
        <v>149</v>
      </c>
      <c r="M466" t="s">
        <v>150</v>
      </c>
      <c r="N466">
        <v>13</v>
      </c>
      <c r="O466">
        <v>208000</v>
      </c>
      <c r="P466" t="s">
        <v>661</v>
      </c>
      <c r="Q466">
        <v>128.55000000000001</v>
      </c>
      <c r="R466" t="s">
        <v>41</v>
      </c>
    </row>
    <row r="467" spans="1:19">
      <c r="A467" t="s">
        <v>801</v>
      </c>
      <c r="B467" t="s">
        <v>802</v>
      </c>
      <c r="C467" t="s">
        <v>552</v>
      </c>
      <c r="D467">
        <v>63</v>
      </c>
      <c r="E467" t="s">
        <v>376</v>
      </c>
      <c r="F467" t="s">
        <v>24</v>
      </c>
      <c r="G467" t="s">
        <v>57</v>
      </c>
      <c r="H467">
        <v>1</v>
      </c>
      <c r="I467" t="s">
        <v>164</v>
      </c>
      <c r="J467">
        <v>12</v>
      </c>
      <c r="K467" t="s">
        <v>148</v>
      </c>
      <c r="L467" t="s">
        <v>149</v>
      </c>
      <c r="M467" t="s">
        <v>150</v>
      </c>
      <c r="N467">
        <v>4</v>
      </c>
      <c r="O467">
        <v>64000</v>
      </c>
      <c r="P467" t="s">
        <v>251</v>
      </c>
      <c r="Q467">
        <v>30.65</v>
      </c>
      <c r="R467" t="s">
        <v>31</v>
      </c>
      <c r="S467" t="s">
        <v>101</v>
      </c>
    </row>
    <row r="468" spans="1:19">
      <c r="A468" t="s">
        <v>801</v>
      </c>
      <c r="B468" t="s">
        <v>802</v>
      </c>
      <c r="C468" t="s">
        <v>552</v>
      </c>
      <c r="D468">
        <v>63</v>
      </c>
      <c r="E468" t="s">
        <v>376</v>
      </c>
      <c r="F468" t="s">
        <v>62</v>
      </c>
      <c r="G468" t="s">
        <v>57</v>
      </c>
      <c r="H468">
        <v>1</v>
      </c>
      <c r="I468" t="s">
        <v>164</v>
      </c>
      <c r="J468">
        <v>12</v>
      </c>
      <c r="K468" t="s">
        <v>63</v>
      </c>
      <c r="L468" t="s">
        <v>64</v>
      </c>
      <c r="M468" t="s">
        <v>65</v>
      </c>
      <c r="N468">
        <v>18</v>
      </c>
      <c r="O468">
        <v>18000</v>
      </c>
      <c r="P468" t="s">
        <v>66</v>
      </c>
      <c r="Q468">
        <v>133.79</v>
      </c>
      <c r="R468" t="s">
        <v>31</v>
      </c>
      <c r="S468" t="s">
        <v>101</v>
      </c>
    </row>
    <row r="469" spans="1:19">
      <c r="A469" t="s">
        <v>803</v>
      </c>
      <c r="B469" t="s">
        <v>804</v>
      </c>
      <c r="C469" t="s">
        <v>552</v>
      </c>
      <c r="D469">
        <v>45</v>
      </c>
      <c r="E469" t="s">
        <v>35</v>
      </c>
      <c r="F469" t="s">
        <v>24</v>
      </c>
      <c r="G469" t="s">
        <v>57</v>
      </c>
      <c r="H469">
        <v>5</v>
      </c>
      <c r="I469" t="s">
        <v>52</v>
      </c>
      <c r="J469">
        <v>53</v>
      </c>
      <c r="K469" t="s">
        <v>37</v>
      </c>
      <c r="L469" t="s">
        <v>38</v>
      </c>
      <c r="M469" t="s">
        <v>39</v>
      </c>
      <c r="N469">
        <v>2</v>
      </c>
      <c r="O469">
        <v>18000</v>
      </c>
      <c r="P469" t="s">
        <v>66</v>
      </c>
      <c r="Q469">
        <v>16.25</v>
      </c>
      <c r="R469" t="s">
        <v>41</v>
      </c>
    </row>
    <row r="470" spans="1:19">
      <c r="A470" t="s">
        <v>803</v>
      </c>
      <c r="B470" t="s">
        <v>804</v>
      </c>
      <c r="C470" t="s">
        <v>552</v>
      </c>
      <c r="D470">
        <v>45</v>
      </c>
      <c r="E470" t="s">
        <v>35</v>
      </c>
      <c r="F470" t="s">
        <v>62</v>
      </c>
      <c r="G470" t="s">
        <v>57</v>
      </c>
      <c r="H470">
        <v>5</v>
      </c>
      <c r="I470" t="s">
        <v>52</v>
      </c>
      <c r="J470">
        <v>53</v>
      </c>
      <c r="K470" t="s">
        <v>235</v>
      </c>
      <c r="L470" t="s">
        <v>236</v>
      </c>
      <c r="M470" t="s">
        <v>237</v>
      </c>
      <c r="N470">
        <v>17</v>
      </c>
      <c r="O470">
        <v>110500</v>
      </c>
      <c r="P470" t="s">
        <v>805</v>
      </c>
      <c r="Q470">
        <v>114.46</v>
      </c>
      <c r="R470" t="s">
        <v>41</v>
      </c>
    </row>
    <row r="471" spans="1:19">
      <c r="A471" t="s">
        <v>806</v>
      </c>
      <c r="B471" t="s">
        <v>807</v>
      </c>
      <c r="C471" t="s">
        <v>552</v>
      </c>
      <c r="D471">
        <v>31</v>
      </c>
      <c r="E471" t="s">
        <v>140</v>
      </c>
      <c r="F471" t="s">
        <v>62</v>
      </c>
      <c r="G471" t="s">
        <v>25</v>
      </c>
      <c r="H471">
        <v>2</v>
      </c>
      <c r="I471" t="s">
        <v>26</v>
      </c>
      <c r="J471">
        <v>11</v>
      </c>
      <c r="K471" t="s">
        <v>92</v>
      </c>
      <c r="L471" t="s">
        <v>93</v>
      </c>
      <c r="M471" t="s">
        <v>94</v>
      </c>
      <c r="N471">
        <v>5</v>
      </c>
      <c r="O471">
        <v>1750</v>
      </c>
      <c r="P471" t="s">
        <v>642</v>
      </c>
      <c r="Q471">
        <v>199.46</v>
      </c>
      <c r="R471" t="s">
        <v>31</v>
      </c>
      <c r="S471" t="s">
        <v>101</v>
      </c>
    </row>
    <row r="472" spans="1:19">
      <c r="A472" t="s">
        <v>808</v>
      </c>
      <c r="B472" t="s">
        <v>809</v>
      </c>
      <c r="C472" t="s">
        <v>552</v>
      </c>
      <c r="D472">
        <v>56</v>
      </c>
      <c r="E472" t="s">
        <v>78</v>
      </c>
      <c r="F472" t="s">
        <v>62</v>
      </c>
      <c r="G472" t="s">
        <v>25</v>
      </c>
      <c r="H472">
        <v>5</v>
      </c>
      <c r="I472" t="s">
        <v>52</v>
      </c>
      <c r="J472">
        <v>25</v>
      </c>
      <c r="K472" t="s">
        <v>235</v>
      </c>
      <c r="L472" t="s">
        <v>236</v>
      </c>
      <c r="M472" t="s">
        <v>237</v>
      </c>
      <c r="N472">
        <v>4</v>
      </c>
      <c r="O472">
        <v>26000</v>
      </c>
      <c r="P472" t="s">
        <v>810</v>
      </c>
      <c r="Q472">
        <v>156.44999999999999</v>
      </c>
      <c r="R472" t="s">
        <v>41</v>
      </c>
    </row>
    <row r="473" spans="1:19">
      <c r="A473" t="s">
        <v>808</v>
      </c>
      <c r="B473" t="s">
        <v>809</v>
      </c>
      <c r="C473" t="s">
        <v>552</v>
      </c>
      <c r="D473">
        <v>56</v>
      </c>
      <c r="E473" t="s">
        <v>78</v>
      </c>
      <c r="F473" t="s">
        <v>44</v>
      </c>
      <c r="G473" t="s">
        <v>25</v>
      </c>
      <c r="H473">
        <v>5</v>
      </c>
      <c r="I473" t="s">
        <v>52</v>
      </c>
      <c r="J473">
        <v>25</v>
      </c>
      <c r="K473" t="s">
        <v>119</v>
      </c>
      <c r="L473" t="s">
        <v>120</v>
      </c>
      <c r="M473" t="s">
        <v>121</v>
      </c>
      <c r="N473">
        <v>19</v>
      </c>
      <c r="O473">
        <v>275500</v>
      </c>
      <c r="P473" t="s">
        <v>811</v>
      </c>
      <c r="Q473">
        <v>30.35</v>
      </c>
      <c r="R473" t="s">
        <v>41</v>
      </c>
    </row>
    <row r="474" spans="1:19">
      <c r="A474" t="s">
        <v>812</v>
      </c>
      <c r="B474" t="s">
        <v>813</v>
      </c>
      <c r="C474" t="s">
        <v>552</v>
      </c>
      <c r="D474">
        <v>66</v>
      </c>
      <c r="E474" t="s">
        <v>634</v>
      </c>
      <c r="F474" t="s">
        <v>84</v>
      </c>
      <c r="G474" t="s">
        <v>25</v>
      </c>
      <c r="H474">
        <v>3</v>
      </c>
      <c r="I474" t="s">
        <v>36</v>
      </c>
      <c r="J474">
        <v>4</v>
      </c>
      <c r="K474" t="s">
        <v>165</v>
      </c>
      <c r="L474" t="s">
        <v>166</v>
      </c>
      <c r="M474" t="s">
        <v>167</v>
      </c>
      <c r="N474">
        <v>16</v>
      </c>
      <c r="O474">
        <v>384000</v>
      </c>
      <c r="P474" t="s">
        <v>397</v>
      </c>
      <c r="Q474">
        <v>62.53</v>
      </c>
      <c r="R474" t="s">
        <v>41</v>
      </c>
    </row>
    <row r="475" spans="1:19">
      <c r="A475" t="s">
        <v>814</v>
      </c>
      <c r="B475" t="s">
        <v>815</v>
      </c>
      <c r="C475" t="s">
        <v>552</v>
      </c>
      <c r="D475">
        <v>45</v>
      </c>
      <c r="E475" t="s">
        <v>185</v>
      </c>
      <c r="F475" t="s">
        <v>44</v>
      </c>
      <c r="G475" t="s">
        <v>57</v>
      </c>
      <c r="H475">
        <v>3</v>
      </c>
      <c r="I475" t="s">
        <v>36</v>
      </c>
      <c r="J475">
        <v>48</v>
      </c>
      <c r="K475" t="s">
        <v>80</v>
      </c>
      <c r="L475" t="s">
        <v>81</v>
      </c>
      <c r="M475" t="s">
        <v>82</v>
      </c>
      <c r="N475">
        <v>14</v>
      </c>
      <c r="O475">
        <v>280000</v>
      </c>
      <c r="P475" t="s">
        <v>110</v>
      </c>
      <c r="Q475">
        <v>182.73</v>
      </c>
      <c r="R475" t="s">
        <v>31</v>
      </c>
      <c r="S475" t="s">
        <v>101</v>
      </c>
    </row>
    <row r="476" spans="1:19">
      <c r="A476" t="s">
        <v>814</v>
      </c>
      <c r="B476" t="s">
        <v>815</v>
      </c>
      <c r="C476" t="s">
        <v>552</v>
      </c>
      <c r="D476">
        <v>45</v>
      </c>
      <c r="E476" t="s">
        <v>185</v>
      </c>
      <c r="F476" t="s">
        <v>62</v>
      </c>
      <c r="G476" t="s">
        <v>57</v>
      </c>
      <c r="H476">
        <v>3</v>
      </c>
      <c r="I476" t="s">
        <v>36</v>
      </c>
      <c r="J476">
        <v>48</v>
      </c>
      <c r="K476" t="s">
        <v>115</v>
      </c>
      <c r="L476" t="s">
        <v>116</v>
      </c>
      <c r="M476" t="s">
        <v>117</v>
      </c>
      <c r="N476">
        <v>12</v>
      </c>
      <c r="O476">
        <v>66000</v>
      </c>
      <c r="P476" t="s">
        <v>299</v>
      </c>
      <c r="Q476">
        <v>152.02000000000001</v>
      </c>
      <c r="R476" t="s">
        <v>31</v>
      </c>
      <c r="S476" t="s">
        <v>101</v>
      </c>
    </row>
    <row r="477" spans="1:19">
      <c r="A477" t="s">
        <v>814</v>
      </c>
      <c r="B477" t="s">
        <v>815</v>
      </c>
      <c r="C477" t="s">
        <v>552</v>
      </c>
      <c r="D477">
        <v>45</v>
      </c>
      <c r="E477" t="s">
        <v>185</v>
      </c>
      <c r="F477" t="s">
        <v>24</v>
      </c>
      <c r="G477" t="s">
        <v>57</v>
      </c>
      <c r="H477">
        <v>3</v>
      </c>
      <c r="I477" t="s">
        <v>36</v>
      </c>
      <c r="J477">
        <v>48</v>
      </c>
      <c r="K477" t="s">
        <v>148</v>
      </c>
      <c r="L477" t="s">
        <v>149</v>
      </c>
      <c r="M477" t="s">
        <v>150</v>
      </c>
      <c r="N477">
        <v>6</v>
      </c>
      <c r="O477">
        <v>96000</v>
      </c>
      <c r="P477" t="s">
        <v>524</v>
      </c>
      <c r="Q477">
        <v>103.3</v>
      </c>
      <c r="R477" t="s">
        <v>31</v>
      </c>
      <c r="S477" t="s">
        <v>101</v>
      </c>
    </row>
    <row r="478" spans="1:19">
      <c r="A478" t="s">
        <v>816</v>
      </c>
      <c r="B478" t="s">
        <v>817</v>
      </c>
      <c r="C478" t="s">
        <v>552</v>
      </c>
      <c r="D478">
        <v>41</v>
      </c>
      <c r="E478" t="s">
        <v>155</v>
      </c>
      <c r="F478" t="s">
        <v>44</v>
      </c>
      <c r="G478" t="s">
        <v>57</v>
      </c>
      <c r="H478">
        <v>5</v>
      </c>
      <c r="I478" t="s">
        <v>52</v>
      </c>
      <c r="J478">
        <v>53</v>
      </c>
      <c r="K478" t="s">
        <v>80</v>
      </c>
      <c r="L478" t="s">
        <v>81</v>
      </c>
      <c r="M478" t="s">
        <v>82</v>
      </c>
      <c r="N478">
        <v>20</v>
      </c>
      <c r="O478">
        <v>400000</v>
      </c>
      <c r="P478" t="s">
        <v>294</v>
      </c>
      <c r="Q478">
        <v>74.81</v>
      </c>
      <c r="R478" t="s">
        <v>41</v>
      </c>
    </row>
    <row r="479" spans="1:19">
      <c r="A479" t="s">
        <v>818</v>
      </c>
      <c r="B479" t="s">
        <v>819</v>
      </c>
      <c r="C479" t="s">
        <v>552</v>
      </c>
      <c r="D479">
        <v>38</v>
      </c>
      <c r="E479" t="s">
        <v>331</v>
      </c>
      <c r="F479" t="s">
        <v>44</v>
      </c>
      <c r="G479" t="s">
        <v>57</v>
      </c>
      <c r="H479">
        <v>3</v>
      </c>
      <c r="I479" t="s">
        <v>36</v>
      </c>
      <c r="J479">
        <v>23</v>
      </c>
      <c r="K479" t="s">
        <v>119</v>
      </c>
      <c r="L479" t="s">
        <v>120</v>
      </c>
      <c r="M479" t="s">
        <v>121</v>
      </c>
      <c r="N479">
        <v>19</v>
      </c>
      <c r="O479">
        <v>275500</v>
      </c>
      <c r="P479" t="s">
        <v>811</v>
      </c>
      <c r="Q479">
        <v>10.41</v>
      </c>
      <c r="R479" t="s">
        <v>41</v>
      </c>
    </row>
    <row r="480" spans="1:19">
      <c r="A480" t="s">
        <v>818</v>
      </c>
      <c r="B480" t="s">
        <v>819</v>
      </c>
      <c r="C480" t="s">
        <v>552</v>
      </c>
      <c r="D480">
        <v>38</v>
      </c>
      <c r="E480" t="s">
        <v>331</v>
      </c>
      <c r="F480" t="s">
        <v>62</v>
      </c>
      <c r="G480" t="s">
        <v>57</v>
      </c>
      <c r="H480">
        <v>3</v>
      </c>
      <c r="I480" t="s">
        <v>36</v>
      </c>
      <c r="J480">
        <v>23</v>
      </c>
      <c r="K480" t="s">
        <v>58</v>
      </c>
      <c r="L480" t="s">
        <v>59</v>
      </c>
      <c r="M480" t="s">
        <v>60</v>
      </c>
      <c r="N480">
        <v>8</v>
      </c>
      <c r="O480">
        <v>36000</v>
      </c>
      <c r="P480" t="s">
        <v>61</v>
      </c>
      <c r="Q480">
        <v>171.49</v>
      </c>
      <c r="R480" t="s">
        <v>41</v>
      </c>
    </row>
    <row r="481" spans="1:19">
      <c r="A481" t="s">
        <v>818</v>
      </c>
      <c r="B481" t="s">
        <v>819</v>
      </c>
      <c r="C481" t="s">
        <v>552</v>
      </c>
      <c r="D481">
        <v>38</v>
      </c>
      <c r="E481" t="s">
        <v>331</v>
      </c>
      <c r="F481" t="s">
        <v>62</v>
      </c>
      <c r="G481" t="s">
        <v>57</v>
      </c>
      <c r="H481">
        <v>3</v>
      </c>
      <c r="I481" t="s">
        <v>36</v>
      </c>
      <c r="J481">
        <v>23</v>
      </c>
      <c r="K481" t="s">
        <v>92</v>
      </c>
      <c r="L481" t="s">
        <v>93</v>
      </c>
      <c r="M481" t="s">
        <v>94</v>
      </c>
      <c r="N481">
        <v>14</v>
      </c>
      <c r="O481">
        <v>4900</v>
      </c>
      <c r="P481" t="s">
        <v>820</v>
      </c>
      <c r="Q481">
        <v>54.18</v>
      </c>
      <c r="R481" t="s">
        <v>41</v>
      </c>
    </row>
    <row r="482" spans="1:19">
      <c r="A482" t="s">
        <v>821</v>
      </c>
      <c r="B482" t="s">
        <v>822</v>
      </c>
      <c r="C482" t="s">
        <v>552</v>
      </c>
      <c r="D482">
        <v>18</v>
      </c>
      <c r="E482" t="s">
        <v>354</v>
      </c>
      <c r="F482" t="s">
        <v>24</v>
      </c>
      <c r="G482" t="s">
        <v>57</v>
      </c>
      <c r="H482">
        <v>2</v>
      </c>
      <c r="I482" t="s">
        <v>26</v>
      </c>
      <c r="J482">
        <v>59</v>
      </c>
      <c r="K482" t="s">
        <v>58</v>
      </c>
      <c r="L482" t="s">
        <v>59</v>
      </c>
      <c r="M482" t="s">
        <v>60</v>
      </c>
      <c r="N482">
        <v>10</v>
      </c>
      <c r="O482">
        <v>45000</v>
      </c>
      <c r="P482" t="s">
        <v>128</v>
      </c>
      <c r="Q482">
        <v>121.86</v>
      </c>
      <c r="R482" t="s">
        <v>41</v>
      </c>
    </row>
    <row r="483" spans="1:19">
      <c r="A483" t="s">
        <v>823</v>
      </c>
      <c r="B483" t="s">
        <v>824</v>
      </c>
      <c r="C483" t="s">
        <v>552</v>
      </c>
      <c r="D483">
        <v>51</v>
      </c>
      <c r="E483" t="s">
        <v>163</v>
      </c>
      <c r="F483" t="s">
        <v>62</v>
      </c>
      <c r="G483" t="s">
        <v>57</v>
      </c>
      <c r="H483">
        <v>5</v>
      </c>
      <c r="I483" t="s">
        <v>52</v>
      </c>
      <c r="J483">
        <v>13</v>
      </c>
      <c r="K483" t="s">
        <v>188</v>
      </c>
      <c r="L483" t="s">
        <v>189</v>
      </c>
      <c r="M483" t="s">
        <v>190</v>
      </c>
      <c r="N483">
        <v>1</v>
      </c>
      <c r="O483">
        <v>3500</v>
      </c>
      <c r="P483" t="s">
        <v>109</v>
      </c>
      <c r="Q483">
        <v>136.31</v>
      </c>
      <c r="R483" t="s">
        <v>41</v>
      </c>
    </row>
    <row r="484" spans="1:19">
      <c r="A484" t="s">
        <v>825</v>
      </c>
      <c r="B484" t="s">
        <v>826</v>
      </c>
      <c r="C484" t="s">
        <v>552</v>
      </c>
      <c r="D484">
        <v>53</v>
      </c>
      <c r="E484" t="s">
        <v>163</v>
      </c>
      <c r="F484" t="s">
        <v>62</v>
      </c>
      <c r="G484" t="s">
        <v>57</v>
      </c>
      <c r="H484">
        <v>1</v>
      </c>
      <c r="I484" t="s">
        <v>164</v>
      </c>
      <c r="J484">
        <v>26</v>
      </c>
      <c r="K484" t="s">
        <v>27</v>
      </c>
      <c r="L484" t="s">
        <v>28</v>
      </c>
      <c r="M484" t="s">
        <v>29</v>
      </c>
      <c r="N484">
        <v>12</v>
      </c>
      <c r="O484">
        <v>420000</v>
      </c>
      <c r="P484" t="s">
        <v>360</v>
      </c>
      <c r="Q484">
        <v>181.35</v>
      </c>
      <c r="R484" t="s">
        <v>41</v>
      </c>
    </row>
    <row r="485" spans="1:19">
      <c r="A485" t="s">
        <v>825</v>
      </c>
      <c r="B485" t="s">
        <v>826</v>
      </c>
      <c r="C485" t="s">
        <v>552</v>
      </c>
      <c r="D485">
        <v>53</v>
      </c>
      <c r="E485" t="s">
        <v>163</v>
      </c>
      <c r="F485" t="s">
        <v>62</v>
      </c>
      <c r="G485" t="s">
        <v>57</v>
      </c>
      <c r="H485">
        <v>1</v>
      </c>
      <c r="I485" t="s">
        <v>164</v>
      </c>
      <c r="J485">
        <v>26</v>
      </c>
      <c r="K485" t="s">
        <v>235</v>
      </c>
      <c r="L485" t="s">
        <v>236</v>
      </c>
      <c r="M485" t="s">
        <v>237</v>
      </c>
      <c r="N485">
        <v>6</v>
      </c>
      <c r="O485">
        <v>39000</v>
      </c>
      <c r="P485" t="s">
        <v>827</v>
      </c>
      <c r="Q485">
        <v>60.39</v>
      </c>
      <c r="R485" t="s">
        <v>41</v>
      </c>
    </row>
    <row r="486" spans="1:19">
      <c r="A486" t="s">
        <v>825</v>
      </c>
      <c r="B486" t="s">
        <v>826</v>
      </c>
      <c r="C486" t="s">
        <v>552</v>
      </c>
      <c r="D486">
        <v>53</v>
      </c>
      <c r="E486" t="s">
        <v>163</v>
      </c>
      <c r="F486" t="s">
        <v>44</v>
      </c>
      <c r="G486" t="s">
        <v>57</v>
      </c>
      <c r="H486">
        <v>1</v>
      </c>
      <c r="I486" t="s">
        <v>164</v>
      </c>
      <c r="J486">
        <v>26</v>
      </c>
      <c r="K486" t="s">
        <v>165</v>
      </c>
      <c r="L486" t="s">
        <v>166</v>
      </c>
      <c r="M486" t="s">
        <v>167</v>
      </c>
      <c r="N486">
        <v>4</v>
      </c>
      <c r="O486">
        <v>96000</v>
      </c>
      <c r="P486" t="s">
        <v>524</v>
      </c>
      <c r="Q486">
        <v>36.64</v>
      </c>
      <c r="R486" t="s">
        <v>41</v>
      </c>
    </row>
    <row r="487" spans="1:19">
      <c r="A487" t="s">
        <v>828</v>
      </c>
      <c r="B487" t="s">
        <v>829</v>
      </c>
      <c r="C487" t="s">
        <v>552</v>
      </c>
      <c r="D487">
        <v>76</v>
      </c>
      <c r="E487" t="s">
        <v>340</v>
      </c>
      <c r="F487" t="s">
        <v>24</v>
      </c>
      <c r="G487" t="s">
        <v>25</v>
      </c>
      <c r="H487">
        <v>5</v>
      </c>
      <c r="I487" t="s">
        <v>52</v>
      </c>
      <c r="J487">
        <v>56</v>
      </c>
      <c r="K487" t="s">
        <v>58</v>
      </c>
      <c r="L487" t="s">
        <v>59</v>
      </c>
      <c r="M487" t="s">
        <v>60</v>
      </c>
      <c r="N487">
        <v>19</v>
      </c>
      <c r="O487">
        <v>85500</v>
      </c>
      <c r="P487" t="s">
        <v>218</v>
      </c>
      <c r="Q487">
        <v>68.86</v>
      </c>
      <c r="R487" t="s">
        <v>31</v>
      </c>
      <c r="S487" t="s">
        <v>79</v>
      </c>
    </row>
    <row r="488" spans="1:19">
      <c r="A488" t="s">
        <v>830</v>
      </c>
      <c r="B488" t="s">
        <v>831</v>
      </c>
      <c r="C488" t="s">
        <v>552</v>
      </c>
      <c r="D488">
        <v>59</v>
      </c>
      <c r="E488" t="s">
        <v>23</v>
      </c>
      <c r="F488" t="s">
        <v>62</v>
      </c>
      <c r="G488" t="s">
        <v>25</v>
      </c>
      <c r="H488">
        <v>3</v>
      </c>
      <c r="I488" t="s">
        <v>36</v>
      </c>
      <c r="J488">
        <v>22</v>
      </c>
      <c r="K488" t="s">
        <v>72</v>
      </c>
      <c r="L488" t="s">
        <v>73</v>
      </c>
      <c r="M488" t="s">
        <v>74</v>
      </c>
      <c r="N488">
        <v>5</v>
      </c>
      <c r="O488">
        <v>4500</v>
      </c>
      <c r="P488" t="s">
        <v>270</v>
      </c>
      <c r="Q488">
        <v>46.07</v>
      </c>
      <c r="R488" t="s">
        <v>41</v>
      </c>
    </row>
    <row r="489" spans="1:19">
      <c r="A489" t="s">
        <v>832</v>
      </c>
      <c r="B489" t="s">
        <v>833</v>
      </c>
      <c r="C489" t="s">
        <v>552</v>
      </c>
      <c r="D489">
        <v>41</v>
      </c>
      <c r="E489" t="s">
        <v>163</v>
      </c>
      <c r="F489" t="s">
        <v>62</v>
      </c>
      <c r="G489" t="s">
        <v>25</v>
      </c>
      <c r="H489">
        <v>3</v>
      </c>
      <c r="I489" t="s">
        <v>36</v>
      </c>
      <c r="J489">
        <v>23</v>
      </c>
      <c r="K489" t="s">
        <v>27</v>
      </c>
      <c r="L489" t="s">
        <v>28</v>
      </c>
      <c r="M489" t="s">
        <v>29</v>
      </c>
      <c r="N489">
        <v>1</v>
      </c>
      <c r="O489">
        <v>35000</v>
      </c>
      <c r="P489" t="s">
        <v>319</v>
      </c>
      <c r="Q489">
        <v>66.459999999999994</v>
      </c>
      <c r="R489" t="s">
        <v>31</v>
      </c>
      <c r="S489" t="s">
        <v>32</v>
      </c>
    </row>
    <row r="490" spans="1:19">
      <c r="A490" t="s">
        <v>832</v>
      </c>
      <c r="B490" t="s">
        <v>833</v>
      </c>
      <c r="C490" t="s">
        <v>552</v>
      </c>
      <c r="D490">
        <v>41</v>
      </c>
      <c r="E490" t="s">
        <v>163</v>
      </c>
      <c r="F490" t="s">
        <v>84</v>
      </c>
      <c r="G490" t="s">
        <v>25</v>
      </c>
      <c r="H490">
        <v>3</v>
      </c>
      <c r="I490" t="s">
        <v>36</v>
      </c>
      <c r="J490">
        <v>23</v>
      </c>
      <c r="K490" t="s">
        <v>100</v>
      </c>
      <c r="L490" t="s">
        <v>38</v>
      </c>
      <c r="M490" t="s">
        <v>39</v>
      </c>
      <c r="N490">
        <v>4</v>
      </c>
      <c r="O490">
        <v>36000</v>
      </c>
      <c r="P490" t="s">
        <v>61</v>
      </c>
      <c r="Q490">
        <v>134.49</v>
      </c>
      <c r="R490" t="s">
        <v>31</v>
      </c>
      <c r="S490" t="s">
        <v>32</v>
      </c>
    </row>
    <row r="491" spans="1:19">
      <c r="A491" t="s">
        <v>834</v>
      </c>
      <c r="B491" t="s">
        <v>835</v>
      </c>
      <c r="C491" t="s">
        <v>552</v>
      </c>
      <c r="D491">
        <v>50</v>
      </c>
      <c r="E491" t="s">
        <v>376</v>
      </c>
      <c r="F491" t="s">
        <v>44</v>
      </c>
      <c r="G491" t="s">
        <v>57</v>
      </c>
      <c r="H491">
        <v>2</v>
      </c>
      <c r="I491" t="s">
        <v>26</v>
      </c>
      <c r="J491">
        <v>52</v>
      </c>
      <c r="K491" t="s">
        <v>119</v>
      </c>
      <c r="L491" t="s">
        <v>120</v>
      </c>
      <c r="M491" t="s">
        <v>121</v>
      </c>
      <c r="N491">
        <v>16</v>
      </c>
      <c r="O491">
        <v>232000</v>
      </c>
      <c r="P491" t="s">
        <v>615</v>
      </c>
      <c r="Q491">
        <v>182.29</v>
      </c>
      <c r="R491" t="s">
        <v>31</v>
      </c>
      <c r="S491" t="s">
        <v>275</v>
      </c>
    </row>
    <row r="492" spans="1:19">
      <c r="A492" t="s">
        <v>834</v>
      </c>
      <c r="B492" t="s">
        <v>835</v>
      </c>
      <c r="C492" t="s">
        <v>552</v>
      </c>
      <c r="D492">
        <v>50</v>
      </c>
      <c r="E492" t="s">
        <v>376</v>
      </c>
      <c r="F492" t="s">
        <v>62</v>
      </c>
      <c r="G492" t="s">
        <v>57</v>
      </c>
      <c r="H492">
        <v>2</v>
      </c>
      <c r="I492" t="s">
        <v>26</v>
      </c>
      <c r="J492">
        <v>52</v>
      </c>
      <c r="K492" t="s">
        <v>115</v>
      </c>
      <c r="L492" t="s">
        <v>116</v>
      </c>
      <c r="M492" t="s">
        <v>117</v>
      </c>
      <c r="N492">
        <v>13</v>
      </c>
      <c r="O492">
        <v>71500</v>
      </c>
      <c r="P492" t="s">
        <v>514</v>
      </c>
      <c r="Q492">
        <v>36.659999999999997</v>
      </c>
      <c r="R492" t="s">
        <v>31</v>
      </c>
      <c r="S492" t="s">
        <v>275</v>
      </c>
    </row>
    <row r="493" spans="1:19">
      <c r="A493" t="s">
        <v>834</v>
      </c>
      <c r="B493" t="s">
        <v>835</v>
      </c>
      <c r="C493" t="s">
        <v>552</v>
      </c>
      <c r="D493">
        <v>50</v>
      </c>
      <c r="E493" t="s">
        <v>376</v>
      </c>
      <c r="F493" t="s">
        <v>84</v>
      </c>
      <c r="G493" t="s">
        <v>57</v>
      </c>
      <c r="H493">
        <v>2</v>
      </c>
      <c r="I493" t="s">
        <v>26</v>
      </c>
      <c r="J493">
        <v>52</v>
      </c>
      <c r="K493" t="s">
        <v>85</v>
      </c>
      <c r="L493" t="s">
        <v>86</v>
      </c>
      <c r="M493" t="s">
        <v>87</v>
      </c>
      <c r="N493">
        <v>5</v>
      </c>
      <c r="O493">
        <v>125000</v>
      </c>
      <c r="P493" t="s">
        <v>836</v>
      </c>
      <c r="Q493">
        <v>122.47</v>
      </c>
      <c r="R493" t="s">
        <v>31</v>
      </c>
      <c r="S493" t="s">
        <v>275</v>
      </c>
    </row>
    <row r="494" spans="1:19">
      <c r="A494" t="s">
        <v>837</v>
      </c>
      <c r="B494" t="s">
        <v>838</v>
      </c>
      <c r="C494" t="s">
        <v>552</v>
      </c>
      <c r="D494">
        <v>71</v>
      </c>
      <c r="E494" t="s">
        <v>234</v>
      </c>
      <c r="F494" t="s">
        <v>44</v>
      </c>
      <c r="G494" t="s">
        <v>57</v>
      </c>
      <c r="H494">
        <v>2</v>
      </c>
      <c r="I494" t="s">
        <v>26</v>
      </c>
      <c r="J494">
        <v>23</v>
      </c>
      <c r="K494" t="s">
        <v>165</v>
      </c>
      <c r="L494" t="s">
        <v>166</v>
      </c>
      <c r="M494" t="s">
        <v>167</v>
      </c>
      <c r="N494">
        <v>16</v>
      </c>
      <c r="O494">
        <v>384000</v>
      </c>
      <c r="P494" t="s">
        <v>397</v>
      </c>
      <c r="Q494">
        <v>169.84</v>
      </c>
      <c r="R494" t="s">
        <v>41</v>
      </c>
    </row>
    <row r="495" spans="1:19">
      <c r="A495" t="s">
        <v>837</v>
      </c>
      <c r="B495" t="s">
        <v>838</v>
      </c>
      <c r="C495" t="s">
        <v>552</v>
      </c>
      <c r="D495">
        <v>71</v>
      </c>
      <c r="E495" t="s">
        <v>234</v>
      </c>
      <c r="F495" t="s">
        <v>62</v>
      </c>
      <c r="G495" t="s">
        <v>57</v>
      </c>
      <c r="H495">
        <v>2</v>
      </c>
      <c r="I495" t="s">
        <v>26</v>
      </c>
      <c r="J495">
        <v>23</v>
      </c>
      <c r="K495" t="s">
        <v>208</v>
      </c>
      <c r="L495" t="s">
        <v>209</v>
      </c>
      <c r="M495" t="s">
        <v>210</v>
      </c>
      <c r="N495">
        <v>16</v>
      </c>
      <c r="O495">
        <v>9600</v>
      </c>
      <c r="P495" t="s">
        <v>839</v>
      </c>
      <c r="Q495">
        <v>15.44</v>
      </c>
      <c r="R495" t="s">
        <v>41</v>
      </c>
    </row>
    <row r="496" spans="1:19">
      <c r="A496" t="s">
        <v>837</v>
      </c>
      <c r="B496" t="s">
        <v>838</v>
      </c>
      <c r="C496" t="s">
        <v>552</v>
      </c>
      <c r="D496">
        <v>71</v>
      </c>
      <c r="E496" t="s">
        <v>234</v>
      </c>
      <c r="F496" t="s">
        <v>84</v>
      </c>
      <c r="G496" t="s">
        <v>57</v>
      </c>
      <c r="H496">
        <v>2</v>
      </c>
      <c r="I496" t="s">
        <v>26</v>
      </c>
      <c r="J496">
        <v>23</v>
      </c>
      <c r="K496" t="s">
        <v>85</v>
      </c>
      <c r="L496" t="s">
        <v>86</v>
      </c>
      <c r="M496" t="s">
        <v>87</v>
      </c>
      <c r="N496">
        <v>9</v>
      </c>
      <c r="O496">
        <v>225000</v>
      </c>
      <c r="P496" t="s">
        <v>174</v>
      </c>
      <c r="Q496">
        <v>48.56</v>
      </c>
      <c r="R496" t="s">
        <v>41</v>
      </c>
    </row>
    <row r="497" spans="1:19">
      <c r="A497" t="s">
        <v>840</v>
      </c>
      <c r="B497" t="s">
        <v>841</v>
      </c>
      <c r="C497" t="s">
        <v>552</v>
      </c>
      <c r="D497">
        <v>80</v>
      </c>
      <c r="E497" t="s">
        <v>177</v>
      </c>
      <c r="F497" t="s">
        <v>62</v>
      </c>
      <c r="G497" t="s">
        <v>57</v>
      </c>
      <c r="H497">
        <v>1</v>
      </c>
      <c r="I497" t="s">
        <v>164</v>
      </c>
      <c r="J497">
        <v>26</v>
      </c>
      <c r="K497" t="s">
        <v>115</v>
      </c>
      <c r="L497" t="s">
        <v>116</v>
      </c>
      <c r="M497" t="s">
        <v>117</v>
      </c>
      <c r="N497">
        <v>16</v>
      </c>
      <c r="O497">
        <v>88000</v>
      </c>
      <c r="P497" t="s">
        <v>842</v>
      </c>
      <c r="Q497">
        <v>63.55</v>
      </c>
      <c r="R497" t="s">
        <v>41</v>
      </c>
    </row>
    <row r="498" spans="1:19">
      <c r="A498" t="s">
        <v>840</v>
      </c>
      <c r="B498" t="s">
        <v>841</v>
      </c>
      <c r="C498" t="s">
        <v>552</v>
      </c>
      <c r="D498">
        <v>80</v>
      </c>
      <c r="E498" t="s">
        <v>177</v>
      </c>
      <c r="F498" t="s">
        <v>44</v>
      </c>
      <c r="G498" t="s">
        <v>57</v>
      </c>
      <c r="H498">
        <v>1</v>
      </c>
      <c r="I498" t="s">
        <v>164</v>
      </c>
      <c r="J498">
        <v>26</v>
      </c>
      <c r="K498" t="s">
        <v>100</v>
      </c>
      <c r="L498" t="s">
        <v>38</v>
      </c>
      <c r="M498" t="s">
        <v>39</v>
      </c>
      <c r="N498">
        <v>14</v>
      </c>
      <c r="O498">
        <v>126000</v>
      </c>
      <c r="P498" t="s">
        <v>443</v>
      </c>
      <c r="Q498">
        <v>20.98</v>
      </c>
      <c r="R498" t="s">
        <v>41</v>
      </c>
    </row>
    <row r="499" spans="1:19">
      <c r="A499" t="s">
        <v>840</v>
      </c>
      <c r="B499" t="s">
        <v>841</v>
      </c>
      <c r="C499" t="s">
        <v>552</v>
      </c>
      <c r="D499">
        <v>80</v>
      </c>
      <c r="E499" t="s">
        <v>177</v>
      </c>
      <c r="F499" t="s">
        <v>62</v>
      </c>
      <c r="G499" t="s">
        <v>57</v>
      </c>
      <c r="H499">
        <v>1</v>
      </c>
      <c r="I499" t="s">
        <v>164</v>
      </c>
      <c r="J499">
        <v>26</v>
      </c>
      <c r="K499" t="s">
        <v>148</v>
      </c>
      <c r="L499" t="s">
        <v>149</v>
      </c>
      <c r="M499" t="s">
        <v>150</v>
      </c>
      <c r="N499">
        <v>1</v>
      </c>
      <c r="O499">
        <v>16000</v>
      </c>
      <c r="P499" t="s">
        <v>327</v>
      </c>
      <c r="Q499">
        <v>111.65</v>
      </c>
      <c r="R499" t="s">
        <v>41</v>
      </c>
    </row>
    <row r="500" spans="1:19">
      <c r="A500" t="s">
        <v>843</v>
      </c>
      <c r="B500" t="s">
        <v>844</v>
      </c>
      <c r="C500" t="s">
        <v>552</v>
      </c>
      <c r="D500">
        <v>54</v>
      </c>
      <c r="E500" t="s">
        <v>261</v>
      </c>
      <c r="F500" t="s">
        <v>24</v>
      </c>
      <c r="G500" t="s">
        <v>25</v>
      </c>
      <c r="H500">
        <v>3</v>
      </c>
      <c r="I500" t="s">
        <v>36</v>
      </c>
      <c r="J500">
        <v>42</v>
      </c>
      <c r="K500" t="s">
        <v>27</v>
      </c>
      <c r="L500" t="s">
        <v>28</v>
      </c>
      <c r="M500" t="s">
        <v>29</v>
      </c>
      <c r="N500">
        <v>20</v>
      </c>
      <c r="O500">
        <v>700000</v>
      </c>
      <c r="P500" t="s">
        <v>494</v>
      </c>
      <c r="Q500">
        <v>66.73</v>
      </c>
      <c r="R500" t="s">
        <v>41</v>
      </c>
    </row>
    <row r="501" spans="1:19">
      <c r="A501" t="s">
        <v>845</v>
      </c>
      <c r="B501" t="s">
        <v>846</v>
      </c>
      <c r="C501" t="s">
        <v>552</v>
      </c>
      <c r="D501">
        <v>62</v>
      </c>
      <c r="E501" t="s">
        <v>140</v>
      </c>
      <c r="F501" t="s">
        <v>84</v>
      </c>
      <c r="G501" t="s">
        <v>25</v>
      </c>
      <c r="H501">
        <v>1</v>
      </c>
      <c r="I501" t="s">
        <v>164</v>
      </c>
      <c r="J501">
        <v>7</v>
      </c>
      <c r="K501" t="s">
        <v>80</v>
      </c>
      <c r="L501" t="s">
        <v>81</v>
      </c>
      <c r="M501" t="s">
        <v>82</v>
      </c>
      <c r="N501">
        <v>6</v>
      </c>
      <c r="O501">
        <v>120000</v>
      </c>
      <c r="P501" t="s">
        <v>200</v>
      </c>
      <c r="Q501">
        <v>9.6300000000000008</v>
      </c>
      <c r="R501" t="s">
        <v>41</v>
      </c>
    </row>
    <row r="502" spans="1:19">
      <c r="A502" t="s">
        <v>845</v>
      </c>
      <c r="B502" t="s">
        <v>846</v>
      </c>
      <c r="C502" t="s">
        <v>552</v>
      </c>
      <c r="D502">
        <v>62</v>
      </c>
      <c r="E502" t="s">
        <v>140</v>
      </c>
      <c r="F502" t="s">
        <v>62</v>
      </c>
      <c r="G502" t="s">
        <v>25</v>
      </c>
      <c r="H502">
        <v>1</v>
      </c>
      <c r="I502" t="s">
        <v>164</v>
      </c>
      <c r="J502">
        <v>7</v>
      </c>
      <c r="K502" t="s">
        <v>115</v>
      </c>
      <c r="L502" t="s">
        <v>116</v>
      </c>
      <c r="M502" t="s">
        <v>117</v>
      </c>
      <c r="N502">
        <v>14</v>
      </c>
      <c r="O502">
        <v>77000</v>
      </c>
      <c r="P502" t="s">
        <v>847</v>
      </c>
      <c r="Q502">
        <v>28.52</v>
      </c>
      <c r="R502" t="s">
        <v>41</v>
      </c>
    </row>
    <row r="503" spans="1:19">
      <c r="A503" t="s">
        <v>845</v>
      </c>
      <c r="B503" t="s">
        <v>846</v>
      </c>
      <c r="C503" t="s">
        <v>552</v>
      </c>
      <c r="D503">
        <v>62</v>
      </c>
      <c r="E503" t="s">
        <v>140</v>
      </c>
      <c r="F503" t="s">
        <v>24</v>
      </c>
      <c r="G503" t="s">
        <v>25</v>
      </c>
      <c r="H503">
        <v>1</v>
      </c>
      <c r="I503" t="s">
        <v>164</v>
      </c>
      <c r="J503">
        <v>7</v>
      </c>
      <c r="K503" t="s">
        <v>148</v>
      </c>
      <c r="L503" t="s">
        <v>149</v>
      </c>
      <c r="M503" t="s">
        <v>150</v>
      </c>
      <c r="N503">
        <v>7</v>
      </c>
      <c r="O503">
        <v>112000</v>
      </c>
      <c r="P503" t="s">
        <v>348</v>
      </c>
      <c r="Q503">
        <v>51.23</v>
      </c>
      <c r="R503" t="s">
        <v>41</v>
      </c>
    </row>
    <row r="504" spans="1:19">
      <c r="A504" t="s">
        <v>848</v>
      </c>
      <c r="B504" t="s">
        <v>849</v>
      </c>
      <c r="C504" t="s">
        <v>552</v>
      </c>
      <c r="D504">
        <v>31</v>
      </c>
      <c r="E504" t="s">
        <v>56</v>
      </c>
      <c r="F504" t="s">
        <v>44</v>
      </c>
      <c r="G504" t="s">
        <v>25</v>
      </c>
      <c r="H504">
        <v>3</v>
      </c>
      <c r="I504" t="s">
        <v>36</v>
      </c>
      <c r="J504">
        <v>30</v>
      </c>
      <c r="K504" t="s">
        <v>119</v>
      </c>
      <c r="L504" t="s">
        <v>120</v>
      </c>
      <c r="M504" t="s">
        <v>121</v>
      </c>
      <c r="N504">
        <v>19</v>
      </c>
      <c r="O504">
        <v>275500</v>
      </c>
      <c r="P504" t="s">
        <v>811</v>
      </c>
      <c r="Q504">
        <v>91.75</v>
      </c>
      <c r="R504" t="s">
        <v>31</v>
      </c>
      <c r="S504" t="s">
        <v>101</v>
      </c>
    </row>
    <row r="505" spans="1:19">
      <c r="A505" t="s">
        <v>850</v>
      </c>
      <c r="B505" t="s">
        <v>851</v>
      </c>
      <c r="C505" t="s">
        <v>552</v>
      </c>
      <c r="D505">
        <v>69</v>
      </c>
      <c r="E505" t="s">
        <v>411</v>
      </c>
      <c r="F505" t="s">
        <v>62</v>
      </c>
      <c r="G505" t="s">
        <v>57</v>
      </c>
      <c r="H505">
        <v>1</v>
      </c>
      <c r="I505" t="s">
        <v>164</v>
      </c>
      <c r="J505">
        <v>57</v>
      </c>
      <c r="K505" t="s">
        <v>208</v>
      </c>
      <c r="L505" t="s">
        <v>209</v>
      </c>
      <c r="M505" t="s">
        <v>210</v>
      </c>
      <c r="N505">
        <v>2</v>
      </c>
      <c r="O505">
        <v>1200</v>
      </c>
      <c r="P505" t="s">
        <v>852</v>
      </c>
      <c r="Q505">
        <v>11.09</v>
      </c>
      <c r="R505" t="s">
        <v>41</v>
      </c>
    </row>
    <row r="506" spans="1:19">
      <c r="A506" t="s">
        <v>853</v>
      </c>
      <c r="B506" t="s">
        <v>854</v>
      </c>
      <c r="C506" t="s">
        <v>552</v>
      </c>
      <c r="D506">
        <v>60</v>
      </c>
      <c r="E506" t="s">
        <v>140</v>
      </c>
      <c r="F506" t="s">
        <v>62</v>
      </c>
      <c r="G506" t="s">
        <v>25</v>
      </c>
      <c r="H506">
        <v>1</v>
      </c>
      <c r="I506" t="s">
        <v>164</v>
      </c>
      <c r="J506">
        <v>58</v>
      </c>
      <c r="K506" t="s">
        <v>341</v>
      </c>
      <c r="L506" t="s">
        <v>342</v>
      </c>
      <c r="M506" t="s">
        <v>343</v>
      </c>
      <c r="N506">
        <v>10</v>
      </c>
      <c r="O506">
        <v>75000</v>
      </c>
      <c r="P506" t="s">
        <v>344</v>
      </c>
      <c r="Q506">
        <v>51.69</v>
      </c>
      <c r="R506" t="s">
        <v>41</v>
      </c>
    </row>
    <row r="507" spans="1:19">
      <c r="A507" t="s">
        <v>853</v>
      </c>
      <c r="B507" t="s">
        <v>854</v>
      </c>
      <c r="C507" t="s">
        <v>552</v>
      </c>
      <c r="D507">
        <v>60</v>
      </c>
      <c r="E507" t="s">
        <v>140</v>
      </c>
      <c r="F507" t="s">
        <v>44</v>
      </c>
      <c r="G507" t="s">
        <v>25</v>
      </c>
      <c r="H507">
        <v>1</v>
      </c>
      <c r="I507" t="s">
        <v>164</v>
      </c>
      <c r="J507">
        <v>58</v>
      </c>
      <c r="K507" t="s">
        <v>100</v>
      </c>
      <c r="L507" t="s">
        <v>38</v>
      </c>
      <c r="M507" t="s">
        <v>39</v>
      </c>
      <c r="N507">
        <v>12</v>
      </c>
      <c r="O507">
        <v>108000</v>
      </c>
      <c r="P507" t="s">
        <v>433</v>
      </c>
      <c r="Q507">
        <v>182.31</v>
      </c>
      <c r="R507" t="s">
        <v>41</v>
      </c>
    </row>
    <row r="508" spans="1:19">
      <c r="A508" t="s">
        <v>855</v>
      </c>
      <c r="B508" t="s">
        <v>532</v>
      </c>
      <c r="C508" t="s">
        <v>552</v>
      </c>
      <c r="D508">
        <v>73</v>
      </c>
      <c r="E508" t="s">
        <v>99</v>
      </c>
      <c r="F508" t="s">
        <v>24</v>
      </c>
      <c r="G508" t="s">
        <v>25</v>
      </c>
      <c r="H508">
        <v>3</v>
      </c>
      <c r="I508" t="s">
        <v>36</v>
      </c>
      <c r="J508">
        <v>19</v>
      </c>
      <c r="K508" t="s">
        <v>148</v>
      </c>
      <c r="L508" t="s">
        <v>149</v>
      </c>
      <c r="M508" t="s">
        <v>150</v>
      </c>
      <c r="N508">
        <v>7</v>
      </c>
      <c r="O508">
        <v>112000</v>
      </c>
      <c r="P508" t="s">
        <v>348</v>
      </c>
      <c r="Q508">
        <v>125.57</v>
      </c>
      <c r="R508" t="s">
        <v>41</v>
      </c>
    </row>
    <row r="509" spans="1:19">
      <c r="A509" t="s">
        <v>856</v>
      </c>
      <c r="B509" t="s">
        <v>857</v>
      </c>
      <c r="C509" t="s">
        <v>552</v>
      </c>
      <c r="D509">
        <v>70</v>
      </c>
      <c r="E509" t="s">
        <v>446</v>
      </c>
      <c r="F509" t="s">
        <v>44</v>
      </c>
      <c r="G509" t="s">
        <v>25</v>
      </c>
      <c r="H509">
        <v>1</v>
      </c>
      <c r="I509" t="s">
        <v>164</v>
      </c>
      <c r="J509">
        <v>35</v>
      </c>
      <c r="K509" t="s">
        <v>119</v>
      </c>
      <c r="L509" t="s">
        <v>120</v>
      </c>
      <c r="M509" t="s">
        <v>121</v>
      </c>
      <c r="N509">
        <v>2</v>
      </c>
      <c r="O509">
        <v>29000</v>
      </c>
      <c r="P509" t="s">
        <v>556</v>
      </c>
      <c r="Q509">
        <v>143.52000000000001</v>
      </c>
      <c r="R509" t="s">
        <v>41</v>
      </c>
    </row>
    <row r="510" spans="1:19">
      <c r="A510" t="s">
        <v>858</v>
      </c>
      <c r="B510" t="s">
        <v>859</v>
      </c>
      <c r="C510" t="s">
        <v>552</v>
      </c>
      <c r="D510">
        <v>66</v>
      </c>
      <c r="E510" t="s">
        <v>125</v>
      </c>
      <c r="F510" t="s">
        <v>84</v>
      </c>
      <c r="G510" t="s">
        <v>57</v>
      </c>
      <c r="H510">
        <v>2</v>
      </c>
      <c r="I510" t="s">
        <v>26</v>
      </c>
      <c r="J510">
        <v>11</v>
      </c>
      <c r="K510" t="s">
        <v>165</v>
      </c>
      <c r="L510" t="s">
        <v>166</v>
      </c>
      <c r="M510" t="s">
        <v>167</v>
      </c>
      <c r="N510">
        <v>12</v>
      </c>
      <c r="O510">
        <v>288000</v>
      </c>
      <c r="P510" t="s">
        <v>168</v>
      </c>
      <c r="Q510">
        <v>135.62</v>
      </c>
      <c r="R510" t="s">
        <v>41</v>
      </c>
    </row>
    <row r="511" spans="1:19">
      <c r="A511" t="s">
        <v>858</v>
      </c>
      <c r="B511" t="s">
        <v>859</v>
      </c>
      <c r="C511" t="s">
        <v>552</v>
      </c>
      <c r="D511">
        <v>66</v>
      </c>
      <c r="E511" t="s">
        <v>125</v>
      </c>
      <c r="F511" t="s">
        <v>62</v>
      </c>
      <c r="G511" t="s">
        <v>57</v>
      </c>
      <c r="H511">
        <v>2</v>
      </c>
      <c r="I511" t="s">
        <v>26</v>
      </c>
      <c r="J511">
        <v>11</v>
      </c>
      <c r="K511" t="s">
        <v>72</v>
      </c>
      <c r="L511" t="s">
        <v>73</v>
      </c>
      <c r="M511" t="s">
        <v>74</v>
      </c>
      <c r="N511">
        <v>18</v>
      </c>
      <c r="O511">
        <v>16200</v>
      </c>
      <c r="P511" t="s">
        <v>860</v>
      </c>
      <c r="Q511">
        <v>110.93</v>
      </c>
      <c r="R511" t="s">
        <v>41</v>
      </c>
    </row>
    <row r="512" spans="1:19">
      <c r="A512" t="s">
        <v>858</v>
      </c>
      <c r="B512" t="s">
        <v>859</v>
      </c>
      <c r="C512" t="s">
        <v>552</v>
      </c>
      <c r="D512">
        <v>66</v>
      </c>
      <c r="E512" t="s">
        <v>125</v>
      </c>
      <c r="F512" t="s">
        <v>44</v>
      </c>
      <c r="G512" t="s">
        <v>57</v>
      </c>
      <c r="H512">
        <v>2</v>
      </c>
      <c r="I512" t="s">
        <v>26</v>
      </c>
      <c r="J512">
        <v>11</v>
      </c>
      <c r="K512" t="s">
        <v>80</v>
      </c>
      <c r="L512" t="s">
        <v>81</v>
      </c>
      <c r="M512" t="s">
        <v>82</v>
      </c>
      <c r="N512">
        <v>1</v>
      </c>
      <c r="O512">
        <v>20000</v>
      </c>
      <c r="P512" t="s">
        <v>485</v>
      </c>
      <c r="Q512">
        <v>25.09</v>
      </c>
      <c r="R512" t="s">
        <v>41</v>
      </c>
    </row>
    <row r="513" spans="1:19">
      <c r="A513" t="s">
        <v>861</v>
      </c>
      <c r="B513" t="s">
        <v>862</v>
      </c>
      <c r="C513" t="s">
        <v>552</v>
      </c>
      <c r="D513">
        <v>62</v>
      </c>
      <c r="E513" t="s">
        <v>185</v>
      </c>
      <c r="F513" t="s">
        <v>62</v>
      </c>
      <c r="G513" t="s">
        <v>57</v>
      </c>
      <c r="H513">
        <v>4</v>
      </c>
      <c r="I513" t="s">
        <v>70</v>
      </c>
      <c r="J513">
        <v>57</v>
      </c>
      <c r="K513" t="s">
        <v>63</v>
      </c>
      <c r="L513" t="s">
        <v>64</v>
      </c>
      <c r="M513" t="s">
        <v>65</v>
      </c>
      <c r="N513">
        <v>20</v>
      </c>
      <c r="O513">
        <v>20000</v>
      </c>
      <c r="P513" t="s">
        <v>485</v>
      </c>
      <c r="Q513">
        <v>35.57</v>
      </c>
      <c r="R513" t="s">
        <v>41</v>
      </c>
    </row>
    <row r="514" spans="1:19">
      <c r="A514" t="s">
        <v>861</v>
      </c>
      <c r="B514" t="s">
        <v>862</v>
      </c>
      <c r="C514" t="s">
        <v>552</v>
      </c>
      <c r="D514">
        <v>62</v>
      </c>
      <c r="E514" t="s">
        <v>185</v>
      </c>
      <c r="F514" t="s">
        <v>84</v>
      </c>
      <c r="G514" t="s">
        <v>57</v>
      </c>
      <c r="H514">
        <v>4</v>
      </c>
      <c r="I514" t="s">
        <v>70</v>
      </c>
      <c r="J514">
        <v>57</v>
      </c>
      <c r="K514" t="s">
        <v>80</v>
      </c>
      <c r="L514" t="s">
        <v>81</v>
      </c>
      <c r="M514" t="s">
        <v>82</v>
      </c>
      <c r="N514">
        <v>5</v>
      </c>
      <c r="O514">
        <v>100000</v>
      </c>
      <c r="P514" t="s">
        <v>215</v>
      </c>
      <c r="Q514">
        <v>168.44</v>
      </c>
      <c r="R514" t="s">
        <v>41</v>
      </c>
    </row>
    <row r="515" spans="1:19">
      <c r="A515" t="s">
        <v>863</v>
      </c>
      <c r="B515" t="s">
        <v>864</v>
      </c>
      <c r="C515" t="s">
        <v>552</v>
      </c>
      <c r="D515">
        <v>66</v>
      </c>
      <c r="E515" t="s">
        <v>177</v>
      </c>
      <c r="F515" t="s">
        <v>84</v>
      </c>
      <c r="G515" t="s">
        <v>57</v>
      </c>
      <c r="H515">
        <v>5</v>
      </c>
      <c r="I515" t="s">
        <v>52</v>
      </c>
      <c r="J515">
        <v>9</v>
      </c>
      <c r="K515" t="s">
        <v>100</v>
      </c>
      <c r="L515" t="s">
        <v>38</v>
      </c>
      <c r="M515" t="s">
        <v>39</v>
      </c>
      <c r="N515">
        <v>20</v>
      </c>
      <c r="O515">
        <v>180000</v>
      </c>
      <c r="P515" t="s">
        <v>83</v>
      </c>
      <c r="Q515">
        <v>132.69999999999999</v>
      </c>
      <c r="R515" t="s">
        <v>41</v>
      </c>
    </row>
    <row r="516" spans="1:19">
      <c r="A516" t="s">
        <v>863</v>
      </c>
      <c r="B516" t="s">
        <v>864</v>
      </c>
      <c r="C516" t="s">
        <v>552</v>
      </c>
      <c r="D516">
        <v>66</v>
      </c>
      <c r="E516" t="s">
        <v>177</v>
      </c>
      <c r="F516" t="s">
        <v>62</v>
      </c>
      <c r="G516" t="s">
        <v>57</v>
      </c>
      <c r="H516">
        <v>5</v>
      </c>
      <c r="I516" t="s">
        <v>52</v>
      </c>
      <c r="J516">
        <v>9</v>
      </c>
      <c r="K516" t="s">
        <v>208</v>
      </c>
      <c r="L516" t="s">
        <v>209</v>
      </c>
      <c r="M516" t="s">
        <v>210</v>
      </c>
      <c r="N516">
        <v>5</v>
      </c>
      <c r="O516">
        <v>3000</v>
      </c>
      <c r="P516" t="s">
        <v>293</v>
      </c>
      <c r="Q516">
        <v>151.56</v>
      </c>
      <c r="R516" t="s">
        <v>41</v>
      </c>
    </row>
    <row r="517" spans="1:19">
      <c r="A517" t="s">
        <v>865</v>
      </c>
      <c r="B517" t="s">
        <v>866</v>
      </c>
      <c r="C517" t="s">
        <v>552</v>
      </c>
      <c r="D517">
        <v>36</v>
      </c>
      <c r="E517" t="s">
        <v>108</v>
      </c>
      <c r="F517" t="s">
        <v>24</v>
      </c>
      <c r="G517" t="s">
        <v>25</v>
      </c>
      <c r="H517">
        <v>3</v>
      </c>
      <c r="I517" t="s">
        <v>36</v>
      </c>
      <c r="J517">
        <v>48</v>
      </c>
      <c r="K517" t="s">
        <v>37</v>
      </c>
      <c r="L517" t="s">
        <v>38</v>
      </c>
      <c r="M517" t="s">
        <v>39</v>
      </c>
      <c r="N517">
        <v>2</v>
      </c>
      <c r="O517">
        <v>18000</v>
      </c>
      <c r="P517" t="s">
        <v>66</v>
      </c>
      <c r="Q517">
        <v>74.2</v>
      </c>
      <c r="R517" t="s">
        <v>31</v>
      </c>
      <c r="S517" t="s">
        <v>182</v>
      </c>
    </row>
    <row r="518" spans="1:19">
      <c r="A518" t="s">
        <v>865</v>
      </c>
      <c r="B518" t="s">
        <v>866</v>
      </c>
      <c r="C518" t="s">
        <v>552</v>
      </c>
      <c r="D518">
        <v>36</v>
      </c>
      <c r="E518" t="s">
        <v>108</v>
      </c>
      <c r="F518" t="s">
        <v>44</v>
      </c>
      <c r="G518" t="s">
        <v>25</v>
      </c>
      <c r="H518">
        <v>3</v>
      </c>
      <c r="I518" t="s">
        <v>36</v>
      </c>
      <c r="J518">
        <v>48</v>
      </c>
      <c r="K518" t="s">
        <v>80</v>
      </c>
      <c r="L518" t="s">
        <v>81</v>
      </c>
      <c r="M518" t="s">
        <v>82</v>
      </c>
      <c r="N518">
        <v>12</v>
      </c>
      <c r="O518">
        <v>240000</v>
      </c>
      <c r="P518" t="s">
        <v>126</v>
      </c>
      <c r="Q518">
        <v>103.82</v>
      </c>
      <c r="R518" t="s">
        <v>31</v>
      </c>
      <c r="S518" t="s">
        <v>182</v>
      </c>
    </row>
    <row r="519" spans="1:19">
      <c r="A519" t="s">
        <v>867</v>
      </c>
      <c r="B519" t="s">
        <v>868</v>
      </c>
      <c r="C519" t="s">
        <v>552</v>
      </c>
      <c r="D519">
        <v>67</v>
      </c>
      <c r="E519" t="s">
        <v>195</v>
      </c>
      <c r="F519" t="s">
        <v>62</v>
      </c>
      <c r="G519" t="s">
        <v>57</v>
      </c>
      <c r="H519">
        <v>5</v>
      </c>
      <c r="I519" t="s">
        <v>52</v>
      </c>
      <c r="J519">
        <v>32</v>
      </c>
      <c r="K519" t="s">
        <v>148</v>
      </c>
      <c r="L519" t="s">
        <v>149</v>
      </c>
      <c r="M519" t="s">
        <v>150</v>
      </c>
      <c r="N519">
        <v>9</v>
      </c>
      <c r="O519">
        <v>144000</v>
      </c>
      <c r="P519" t="s">
        <v>40</v>
      </c>
      <c r="Q519">
        <v>103.15</v>
      </c>
      <c r="R519" t="s">
        <v>31</v>
      </c>
      <c r="S519" t="s">
        <v>244</v>
      </c>
    </row>
    <row r="520" spans="1:19">
      <c r="A520" t="s">
        <v>867</v>
      </c>
      <c r="B520" t="s">
        <v>868</v>
      </c>
      <c r="C520" t="s">
        <v>552</v>
      </c>
      <c r="D520">
        <v>67</v>
      </c>
      <c r="E520" t="s">
        <v>195</v>
      </c>
      <c r="F520" t="s">
        <v>44</v>
      </c>
      <c r="G520" t="s">
        <v>57</v>
      </c>
      <c r="H520">
        <v>5</v>
      </c>
      <c r="I520" t="s">
        <v>52</v>
      </c>
      <c r="J520">
        <v>32</v>
      </c>
      <c r="K520" t="s">
        <v>80</v>
      </c>
      <c r="L520" t="s">
        <v>81</v>
      </c>
      <c r="M520" t="s">
        <v>82</v>
      </c>
      <c r="N520">
        <v>6</v>
      </c>
      <c r="O520">
        <v>120000</v>
      </c>
      <c r="P520" t="s">
        <v>200</v>
      </c>
      <c r="Q520">
        <v>30.47</v>
      </c>
      <c r="R520" t="s">
        <v>31</v>
      </c>
      <c r="S520" t="s">
        <v>244</v>
      </c>
    </row>
    <row r="521" spans="1:19">
      <c r="A521" t="s">
        <v>869</v>
      </c>
      <c r="B521" t="s">
        <v>870</v>
      </c>
      <c r="C521" t="s">
        <v>552</v>
      </c>
      <c r="D521">
        <v>33</v>
      </c>
      <c r="E521" t="s">
        <v>261</v>
      </c>
      <c r="F521" t="s">
        <v>62</v>
      </c>
      <c r="G521" t="s">
        <v>25</v>
      </c>
      <c r="H521">
        <v>1</v>
      </c>
      <c r="I521" t="s">
        <v>164</v>
      </c>
      <c r="J521">
        <v>58</v>
      </c>
      <c r="K521" t="s">
        <v>156</v>
      </c>
      <c r="L521" t="s">
        <v>157</v>
      </c>
      <c r="M521" t="s">
        <v>158</v>
      </c>
      <c r="N521">
        <v>7</v>
      </c>
      <c r="O521">
        <v>3500</v>
      </c>
      <c r="P521" t="s">
        <v>109</v>
      </c>
      <c r="Q521">
        <v>189.48</v>
      </c>
      <c r="R521" t="s">
        <v>31</v>
      </c>
      <c r="S521" t="s">
        <v>244</v>
      </c>
    </row>
    <row r="522" spans="1:19">
      <c r="A522" t="s">
        <v>869</v>
      </c>
      <c r="B522" t="s">
        <v>870</v>
      </c>
      <c r="C522" t="s">
        <v>552</v>
      </c>
      <c r="D522">
        <v>33</v>
      </c>
      <c r="E522" t="s">
        <v>261</v>
      </c>
      <c r="F522" t="s">
        <v>84</v>
      </c>
      <c r="G522" t="s">
        <v>25</v>
      </c>
      <c r="H522">
        <v>1</v>
      </c>
      <c r="I522" t="s">
        <v>164</v>
      </c>
      <c r="J522">
        <v>58</v>
      </c>
      <c r="K522" t="s">
        <v>145</v>
      </c>
      <c r="L522" t="s">
        <v>146</v>
      </c>
      <c r="M522" t="s">
        <v>147</v>
      </c>
      <c r="N522">
        <v>16</v>
      </c>
      <c r="O522">
        <v>2400000</v>
      </c>
      <c r="P522" t="s">
        <v>196</v>
      </c>
      <c r="Q522">
        <v>121.5</v>
      </c>
      <c r="R522" t="s">
        <v>31</v>
      </c>
      <c r="S522" t="s">
        <v>244</v>
      </c>
    </row>
    <row r="523" spans="1:19">
      <c r="A523" t="s">
        <v>869</v>
      </c>
      <c r="B523" t="s">
        <v>870</v>
      </c>
      <c r="C523" t="s">
        <v>552</v>
      </c>
      <c r="D523">
        <v>33</v>
      </c>
      <c r="E523" t="s">
        <v>261</v>
      </c>
      <c r="F523" t="s">
        <v>44</v>
      </c>
      <c r="G523" t="s">
        <v>25</v>
      </c>
      <c r="H523">
        <v>1</v>
      </c>
      <c r="I523" t="s">
        <v>164</v>
      </c>
      <c r="J523">
        <v>58</v>
      </c>
      <c r="K523" t="s">
        <v>119</v>
      </c>
      <c r="L523" t="s">
        <v>120</v>
      </c>
      <c r="M523" t="s">
        <v>121</v>
      </c>
      <c r="N523">
        <v>14</v>
      </c>
      <c r="O523">
        <v>203000</v>
      </c>
      <c r="P523" t="s">
        <v>544</v>
      </c>
      <c r="Q523">
        <v>34.53</v>
      </c>
      <c r="R523" t="s">
        <v>31</v>
      </c>
      <c r="S523" t="s">
        <v>244</v>
      </c>
    </row>
    <row r="524" spans="1:19">
      <c r="A524" t="s">
        <v>871</v>
      </c>
      <c r="B524" t="s">
        <v>872</v>
      </c>
      <c r="C524" t="s">
        <v>552</v>
      </c>
      <c r="D524">
        <v>41</v>
      </c>
      <c r="E524" t="s">
        <v>225</v>
      </c>
      <c r="F524" t="s">
        <v>44</v>
      </c>
      <c r="G524" t="s">
        <v>57</v>
      </c>
      <c r="H524">
        <v>5</v>
      </c>
      <c r="I524" t="s">
        <v>52</v>
      </c>
      <c r="J524">
        <v>53</v>
      </c>
      <c r="K524" t="s">
        <v>100</v>
      </c>
      <c r="L524" t="s">
        <v>38</v>
      </c>
      <c r="M524" t="s">
        <v>39</v>
      </c>
      <c r="N524">
        <v>5</v>
      </c>
      <c r="O524">
        <v>45000</v>
      </c>
      <c r="P524" t="s">
        <v>128</v>
      </c>
      <c r="Q524">
        <v>96.71</v>
      </c>
      <c r="R524" t="s">
        <v>31</v>
      </c>
      <c r="S524" t="s">
        <v>101</v>
      </c>
    </row>
    <row r="525" spans="1:19">
      <c r="A525" t="s">
        <v>871</v>
      </c>
      <c r="B525" t="s">
        <v>872</v>
      </c>
      <c r="C525" t="s">
        <v>552</v>
      </c>
      <c r="D525">
        <v>41</v>
      </c>
      <c r="E525" t="s">
        <v>225</v>
      </c>
      <c r="F525" t="s">
        <v>84</v>
      </c>
      <c r="G525" t="s">
        <v>57</v>
      </c>
      <c r="H525">
        <v>5</v>
      </c>
      <c r="I525" t="s">
        <v>52</v>
      </c>
      <c r="J525">
        <v>53</v>
      </c>
      <c r="K525" t="s">
        <v>100</v>
      </c>
      <c r="L525" t="s">
        <v>38</v>
      </c>
      <c r="M525" t="s">
        <v>39</v>
      </c>
      <c r="N525">
        <v>14</v>
      </c>
      <c r="O525">
        <v>126000</v>
      </c>
      <c r="P525" t="s">
        <v>443</v>
      </c>
      <c r="Q525">
        <v>179.45</v>
      </c>
      <c r="R525" t="s">
        <v>31</v>
      </c>
      <c r="S525" t="s">
        <v>101</v>
      </c>
    </row>
    <row r="526" spans="1:19">
      <c r="A526" t="s">
        <v>871</v>
      </c>
      <c r="B526" t="s">
        <v>872</v>
      </c>
      <c r="C526" t="s">
        <v>552</v>
      </c>
      <c r="D526">
        <v>41</v>
      </c>
      <c r="E526" t="s">
        <v>225</v>
      </c>
      <c r="F526" t="s">
        <v>62</v>
      </c>
      <c r="G526" t="s">
        <v>57</v>
      </c>
      <c r="H526">
        <v>5</v>
      </c>
      <c r="I526" t="s">
        <v>52</v>
      </c>
      <c r="J526">
        <v>53</v>
      </c>
      <c r="K526" t="s">
        <v>235</v>
      </c>
      <c r="L526" t="s">
        <v>236</v>
      </c>
      <c r="M526" t="s">
        <v>237</v>
      </c>
      <c r="N526">
        <v>2</v>
      </c>
      <c r="O526">
        <v>13000</v>
      </c>
      <c r="P526" t="s">
        <v>586</v>
      </c>
      <c r="Q526">
        <v>84.43</v>
      </c>
      <c r="R526" t="s">
        <v>31</v>
      </c>
      <c r="S526" t="s">
        <v>101</v>
      </c>
    </row>
    <row r="527" spans="1:19">
      <c r="A527" t="s">
        <v>873</v>
      </c>
      <c r="B527" t="s">
        <v>874</v>
      </c>
      <c r="C527" t="s">
        <v>552</v>
      </c>
      <c r="D527">
        <v>70</v>
      </c>
      <c r="E527" t="s">
        <v>177</v>
      </c>
      <c r="F527" t="s">
        <v>44</v>
      </c>
      <c r="G527" t="s">
        <v>57</v>
      </c>
      <c r="H527">
        <v>3</v>
      </c>
      <c r="I527" t="s">
        <v>36</v>
      </c>
      <c r="J527">
        <v>51</v>
      </c>
      <c r="K527" t="s">
        <v>45</v>
      </c>
      <c r="L527" t="s">
        <v>46</v>
      </c>
      <c r="M527" t="s">
        <v>47</v>
      </c>
      <c r="N527">
        <v>8</v>
      </c>
      <c r="O527">
        <v>240000</v>
      </c>
      <c r="P527" t="s">
        <v>126</v>
      </c>
      <c r="Q527">
        <v>95.69</v>
      </c>
      <c r="R527" t="s">
        <v>41</v>
      </c>
    </row>
    <row r="528" spans="1:19">
      <c r="A528" t="s">
        <v>873</v>
      </c>
      <c r="B528" t="s">
        <v>874</v>
      </c>
      <c r="C528" t="s">
        <v>552</v>
      </c>
      <c r="D528">
        <v>70</v>
      </c>
      <c r="E528" t="s">
        <v>177</v>
      </c>
      <c r="F528" t="s">
        <v>24</v>
      </c>
      <c r="G528" t="s">
        <v>57</v>
      </c>
      <c r="H528">
        <v>3</v>
      </c>
      <c r="I528" t="s">
        <v>36</v>
      </c>
      <c r="J528">
        <v>51</v>
      </c>
      <c r="K528" t="s">
        <v>148</v>
      </c>
      <c r="L528" t="s">
        <v>149</v>
      </c>
      <c r="M528" t="s">
        <v>150</v>
      </c>
      <c r="N528">
        <v>18</v>
      </c>
      <c r="O528">
        <v>288000</v>
      </c>
      <c r="P528" t="s">
        <v>168</v>
      </c>
      <c r="Q528">
        <v>57.01</v>
      </c>
      <c r="R528" t="s">
        <v>41</v>
      </c>
    </row>
    <row r="529" spans="1:19">
      <c r="A529" t="s">
        <v>873</v>
      </c>
      <c r="B529" t="s">
        <v>874</v>
      </c>
      <c r="C529" t="s">
        <v>552</v>
      </c>
      <c r="D529">
        <v>70</v>
      </c>
      <c r="E529" t="s">
        <v>177</v>
      </c>
      <c r="F529" t="s">
        <v>62</v>
      </c>
      <c r="G529" t="s">
        <v>57</v>
      </c>
      <c r="H529">
        <v>3</v>
      </c>
      <c r="I529" t="s">
        <v>36</v>
      </c>
      <c r="J529">
        <v>51</v>
      </c>
      <c r="K529" t="s">
        <v>341</v>
      </c>
      <c r="L529" t="s">
        <v>342</v>
      </c>
      <c r="M529" t="s">
        <v>343</v>
      </c>
      <c r="N529">
        <v>1</v>
      </c>
      <c r="O529">
        <v>7500</v>
      </c>
      <c r="P529" t="s">
        <v>875</v>
      </c>
      <c r="Q529">
        <v>51.93</v>
      </c>
      <c r="R529" t="s">
        <v>41</v>
      </c>
    </row>
    <row r="530" spans="1:19">
      <c r="A530" t="s">
        <v>876</v>
      </c>
      <c r="B530" t="s">
        <v>673</v>
      </c>
      <c r="C530" t="s">
        <v>552</v>
      </c>
      <c r="D530">
        <v>31</v>
      </c>
      <c r="E530" t="s">
        <v>225</v>
      </c>
      <c r="F530" t="s">
        <v>62</v>
      </c>
      <c r="G530" t="s">
        <v>25</v>
      </c>
      <c r="H530">
        <v>3</v>
      </c>
      <c r="I530" t="s">
        <v>36</v>
      </c>
      <c r="J530">
        <v>25</v>
      </c>
      <c r="K530" t="s">
        <v>27</v>
      </c>
      <c r="L530" t="s">
        <v>28</v>
      </c>
      <c r="M530" t="s">
        <v>29</v>
      </c>
      <c r="N530">
        <v>9</v>
      </c>
      <c r="O530">
        <v>315000</v>
      </c>
      <c r="P530" t="s">
        <v>286</v>
      </c>
      <c r="Q530">
        <v>130.49</v>
      </c>
      <c r="R530" t="s">
        <v>41</v>
      </c>
    </row>
    <row r="531" spans="1:19">
      <c r="A531" t="s">
        <v>877</v>
      </c>
      <c r="B531" t="s">
        <v>878</v>
      </c>
      <c r="C531" t="s">
        <v>552</v>
      </c>
      <c r="D531">
        <v>70</v>
      </c>
      <c r="E531" t="s">
        <v>51</v>
      </c>
      <c r="F531" t="s">
        <v>62</v>
      </c>
      <c r="G531" t="s">
        <v>57</v>
      </c>
      <c r="H531">
        <v>2</v>
      </c>
      <c r="I531" t="s">
        <v>26</v>
      </c>
      <c r="J531">
        <v>44</v>
      </c>
      <c r="K531" t="s">
        <v>235</v>
      </c>
      <c r="L531" t="s">
        <v>236</v>
      </c>
      <c r="M531" t="s">
        <v>237</v>
      </c>
      <c r="N531">
        <v>9</v>
      </c>
      <c r="O531">
        <v>58500</v>
      </c>
      <c r="P531" t="s">
        <v>238</v>
      </c>
      <c r="Q531">
        <v>111.2</v>
      </c>
      <c r="R531" t="s">
        <v>41</v>
      </c>
    </row>
    <row r="532" spans="1:19">
      <c r="A532" t="s">
        <v>877</v>
      </c>
      <c r="B532" t="s">
        <v>878</v>
      </c>
      <c r="C532" t="s">
        <v>552</v>
      </c>
      <c r="D532">
        <v>70</v>
      </c>
      <c r="E532" t="s">
        <v>51</v>
      </c>
      <c r="F532" t="s">
        <v>44</v>
      </c>
      <c r="G532" t="s">
        <v>57</v>
      </c>
      <c r="H532">
        <v>2</v>
      </c>
      <c r="I532" t="s">
        <v>26</v>
      </c>
      <c r="J532">
        <v>44</v>
      </c>
      <c r="K532" t="s">
        <v>45</v>
      </c>
      <c r="L532" t="s">
        <v>46</v>
      </c>
      <c r="M532" t="s">
        <v>47</v>
      </c>
      <c r="N532">
        <v>13</v>
      </c>
      <c r="O532">
        <v>390000</v>
      </c>
      <c r="P532" t="s">
        <v>287</v>
      </c>
      <c r="Q532">
        <v>115.74</v>
      </c>
      <c r="R532" t="s">
        <v>41</v>
      </c>
    </row>
    <row r="533" spans="1:19">
      <c r="A533" t="s">
        <v>877</v>
      </c>
      <c r="B533" t="s">
        <v>878</v>
      </c>
      <c r="C533" t="s">
        <v>552</v>
      </c>
      <c r="D533">
        <v>70</v>
      </c>
      <c r="E533" t="s">
        <v>51</v>
      </c>
      <c r="F533" t="s">
        <v>24</v>
      </c>
      <c r="G533" t="s">
        <v>57</v>
      </c>
      <c r="H533">
        <v>2</v>
      </c>
      <c r="I533" t="s">
        <v>26</v>
      </c>
      <c r="J533">
        <v>44</v>
      </c>
      <c r="K533" t="s">
        <v>58</v>
      </c>
      <c r="L533" t="s">
        <v>59</v>
      </c>
      <c r="M533" t="s">
        <v>60</v>
      </c>
      <c r="N533">
        <v>4</v>
      </c>
      <c r="O533">
        <v>18000</v>
      </c>
      <c r="P533" t="s">
        <v>66</v>
      </c>
      <c r="Q533">
        <v>171.07</v>
      </c>
      <c r="R533" t="s">
        <v>41</v>
      </c>
    </row>
    <row r="534" spans="1:19">
      <c r="A534" t="s">
        <v>879</v>
      </c>
      <c r="B534" t="s">
        <v>880</v>
      </c>
      <c r="C534" t="s">
        <v>552</v>
      </c>
      <c r="D534">
        <v>73</v>
      </c>
      <c r="E534" t="s">
        <v>268</v>
      </c>
      <c r="F534" t="s">
        <v>44</v>
      </c>
      <c r="G534" t="s">
        <v>25</v>
      </c>
      <c r="H534">
        <v>3</v>
      </c>
      <c r="I534" t="s">
        <v>36</v>
      </c>
      <c r="J534">
        <v>14</v>
      </c>
      <c r="K534" t="s">
        <v>100</v>
      </c>
      <c r="L534" t="s">
        <v>38</v>
      </c>
      <c r="M534" t="s">
        <v>39</v>
      </c>
      <c r="N534">
        <v>5</v>
      </c>
      <c r="O534">
        <v>45000</v>
      </c>
      <c r="P534" t="s">
        <v>128</v>
      </c>
      <c r="Q534">
        <v>160.97</v>
      </c>
      <c r="R534" t="s">
        <v>41</v>
      </c>
    </row>
    <row r="535" spans="1:19">
      <c r="A535" t="s">
        <v>879</v>
      </c>
      <c r="B535" t="s">
        <v>880</v>
      </c>
      <c r="C535" t="s">
        <v>552</v>
      </c>
      <c r="D535">
        <v>73</v>
      </c>
      <c r="E535" t="s">
        <v>268</v>
      </c>
      <c r="F535" t="s">
        <v>62</v>
      </c>
      <c r="G535" t="s">
        <v>25</v>
      </c>
      <c r="H535">
        <v>3</v>
      </c>
      <c r="I535" t="s">
        <v>36</v>
      </c>
      <c r="J535">
        <v>14</v>
      </c>
      <c r="K535" t="s">
        <v>115</v>
      </c>
      <c r="L535" t="s">
        <v>116</v>
      </c>
      <c r="M535" t="s">
        <v>117</v>
      </c>
      <c r="N535">
        <v>14</v>
      </c>
      <c r="O535">
        <v>77000</v>
      </c>
      <c r="P535" t="s">
        <v>847</v>
      </c>
      <c r="Q535">
        <v>185.21</v>
      </c>
      <c r="R535" t="s">
        <v>41</v>
      </c>
    </row>
    <row r="536" spans="1:19">
      <c r="A536" t="s">
        <v>879</v>
      </c>
      <c r="B536" t="s">
        <v>880</v>
      </c>
      <c r="C536" t="s">
        <v>552</v>
      </c>
      <c r="D536">
        <v>73</v>
      </c>
      <c r="E536" t="s">
        <v>268</v>
      </c>
      <c r="F536" t="s">
        <v>24</v>
      </c>
      <c r="G536" t="s">
        <v>25</v>
      </c>
      <c r="H536">
        <v>3</v>
      </c>
      <c r="I536" t="s">
        <v>36</v>
      </c>
      <c r="J536">
        <v>14</v>
      </c>
      <c r="K536" t="s">
        <v>148</v>
      </c>
      <c r="L536" t="s">
        <v>149</v>
      </c>
      <c r="M536" t="s">
        <v>150</v>
      </c>
      <c r="N536">
        <v>8</v>
      </c>
      <c r="O536">
        <v>128000</v>
      </c>
      <c r="P536" t="s">
        <v>635</v>
      </c>
      <c r="Q536">
        <v>13.28</v>
      </c>
      <c r="R536" t="s">
        <v>41</v>
      </c>
    </row>
    <row r="537" spans="1:19">
      <c r="A537" t="s">
        <v>881</v>
      </c>
      <c r="B537" t="s">
        <v>882</v>
      </c>
      <c r="C537" t="s">
        <v>552</v>
      </c>
      <c r="D537">
        <v>26</v>
      </c>
      <c r="E537" t="s">
        <v>69</v>
      </c>
      <c r="F537" t="s">
        <v>44</v>
      </c>
      <c r="G537" t="s">
        <v>57</v>
      </c>
      <c r="H537">
        <v>5</v>
      </c>
      <c r="I537" t="s">
        <v>52</v>
      </c>
      <c r="J537">
        <v>60</v>
      </c>
      <c r="K537" t="s">
        <v>119</v>
      </c>
      <c r="L537" t="s">
        <v>120</v>
      </c>
      <c r="M537" t="s">
        <v>121</v>
      </c>
      <c r="N537">
        <v>7</v>
      </c>
      <c r="O537">
        <v>101500</v>
      </c>
      <c r="P537" t="s">
        <v>314</v>
      </c>
      <c r="Q537">
        <v>88.07</v>
      </c>
      <c r="R537" t="s">
        <v>41</v>
      </c>
    </row>
    <row r="538" spans="1:19">
      <c r="A538" t="s">
        <v>881</v>
      </c>
      <c r="B538" t="s">
        <v>882</v>
      </c>
      <c r="C538" t="s">
        <v>552</v>
      </c>
      <c r="D538">
        <v>26</v>
      </c>
      <c r="E538" t="s">
        <v>69</v>
      </c>
      <c r="F538" t="s">
        <v>62</v>
      </c>
      <c r="G538" t="s">
        <v>57</v>
      </c>
      <c r="H538">
        <v>5</v>
      </c>
      <c r="I538" t="s">
        <v>52</v>
      </c>
      <c r="J538">
        <v>60</v>
      </c>
      <c r="K538" t="s">
        <v>235</v>
      </c>
      <c r="L538" t="s">
        <v>236</v>
      </c>
      <c r="M538" t="s">
        <v>237</v>
      </c>
      <c r="N538">
        <v>2</v>
      </c>
      <c r="O538">
        <v>13000</v>
      </c>
      <c r="P538" t="s">
        <v>586</v>
      </c>
      <c r="Q538">
        <v>57.56</v>
      </c>
      <c r="R538" t="s">
        <v>41</v>
      </c>
    </row>
    <row r="539" spans="1:19">
      <c r="A539" t="s">
        <v>883</v>
      </c>
      <c r="B539" t="s">
        <v>884</v>
      </c>
      <c r="C539" t="s">
        <v>552</v>
      </c>
      <c r="D539">
        <v>45</v>
      </c>
      <c r="E539" t="s">
        <v>268</v>
      </c>
      <c r="F539" t="s">
        <v>84</v>
      </c>
      <c r="G539" t="s">
        <v>25</v>
      </c>
      <c r="H539">
        <v>1</v>
      </c>
      <c r="I539" t="s">
        <v>164</v>
      </c>
      <c r="J539">
        <v>24</v>
      </c>
      <c r="K539" t="s">
        <v>171</v>
      </c>
      <c r="L539" t="s">
        <v>172</v>
      </c>
      <c r="M539" t="s">
        <v>173</v>
      </c>
      <c r="N539">
        <v>13</v>
      </c>
      <c r="O539">
        <v>975000</v>
      </c>
      <c r="P539" t="s">
        <v>885</v>
      </c>
      <c r="Q539">
        <v>70.95</v>
      </c>
      <c r="R539" t="s">
        <v>41</v>
      </c>
    </row>
    <row r="540" spans="1:19">
      <c r="A540" t="s">
        <v>886</v>
      </c>
      <c r="B540" t="s">
        <v>887</v>
      </c>
      <c r="C540" t="s">
        <v>552</v>
      </c>
      <c r="D540">
        <v>30</v>
      </c>
      <c r="E540" t="s">
        <v>163</v>
      </c>
      <c r="F540" t="s">
        <v>84</v>
      </c>
      <c r="G540" t="s">
        <v>25</v>
      </c>
      <c r="H540">
        <v>2</v>
      </c>
      <c r="I540" t="s">
        <v>26</v>
      </c>
      <c r="J540">
        <v>25</v>
      </c>
      <c r="K540" t="s">
        <v>100</v>
      </c>
      <c r="L540" t="s">
        <v>38</v>
      </c>
      <c r="M540" t="s">
        <v>39</v>
      </c>
      <c r="N540">
        <v>9</v>
      </c>
      <c r="O540">
        <v>81000</v>
      </c>
      <c r="P540" t="s">
        <v>265</v>
      </c>
      <c r="Q540">
        <v>140.31</v>
      </c>
      <c r="R540" t="s">
        <v>41</v>
      </c>
    </row>
    <row r="541" spans="1:19">
      <c r="A541" t="s">
        <v>886</v>
      </c>
      <c r="B541" t="s">
        <v>887</v>
      </c>
      <c r="C541" t="s">
        <v>552</v>
      </c>
      <c r="D541">
        <v>30</v>
      </c>
      <c r="E541" t="s">
        <v>163</v>
      </c>
      <c r="F541" t="s">
        <v>62</v>
      </c>
      <c r="G541" t="s">
        <v>25</v>
      </c>
      <c r="H541">
        <v>2</v>
      </c>
      <c r="I541" t="s">
        <v>26</v>
      </c>
      <c r="J541">
        <v>25</v>
      </c>
      <c r="K541" t="s">
        <v>92</v>
      </c>
      <c r="L541" t="s">
        <v>93</v>
      </c>
      <c r="M541" t="s">
        <v>94</v>
      </c>
      <c r="N541">
        <v>13</v>
      </c>
      <c r="O541">
        <v>4550</v>
      </c>
      <c r="P541" t="s">
        <v>888</v>
      </c>
      <c r="Q541">
        <v>57.81</v>
      </c>
      <c r="R541" t="s">
        <v>41</v>
      </c>
    </row>
    <row r="542" spans="1:19">
      <c r="A542" t="s">
        <v>889</v>
      </c>
      <c r="B542" t="s">
        <v>890</v>
      </c>
      <c r="C542" t="s">
        <v>552</v>
      </c>
      <c r="D542">
        <v>76</v>
      </c>
      <c r="E542" t="s">
        <v>634</v>
      </c>
      <c r="F542" t="s">
        <v>84</v>
      </c>
      <c r="G542" t="s">
        <v>57</v>
      </c>
      <c r="H542">
        <v>4</v>
      </c>
      <c r="I542" t="s">
        <v>70</v>
      </c>
      <c r="J542">
        <v>12</v>
      </c>
      <c r="K542" t="s">
        <v>165</v>
      </c>
      <c r="L542" t="s">
        <v>166</v>
      </c>
      <c r="M542" t="s">
        <v>167</v>
      </c>
      <c r="N542">
        <v>19</v>
      </c>
      <c r="O542">
        <v>456000</v>
      </c>
      <c r="P542" t="s">
        <v>426</v>
      </c>
      <c r="Q542">
        <v>90.42</v>
      </c>
      <c r="R542" t="s">
        <v>31</v>
      </c>
      <c r="S542" t="s">
        <v>275</v>
      </c>
    </row>
    <row r="543" spans="1:19">
      <c r="A543" t="s">
        <v>889</v>
      </c>
      <c r="B543" t="s">
        <v>890</v>
      </c>
      <c r="C543" t="s">
        <v>552</v>
      </c>
      <c r="D543">
        <v>76</v>
      </c>
      <c r="E543" t="s">
        <v>634</v>
      </c>
      <c r="F543" t="s">
        <v>24</v>
      </c>
      <c r="G543" t="s">
        <v>57</v>
      </c>
      <c r="H543">
        <v>4</v>
      </c>
      <c r="I543" t="s">
        <v>70</v>
      </c>
      <c r="J543">
        <v>12</v>
      </c>
      <c r="K543" t="s">
        <v>58</v>
      </c>
      <c r="L543" t="s">
        <v>59</v>
      </c>
      <c r="M543" t="s">
        <v>60</v>
      </c>
      <c r="N543">
        <v>8</v>
      </c>
      <c r="O543">
        <v>36000</v>
      </c>
      <c r="P543" t="s">
        <v>61</v>
      </c>
      <c r="Q543">
        <v>195.86</v>
      </c>
      <c r="R543" t="s">
        <v>31</v>
      </c>
      <c r="S543" t="s">
        <v>275</v>
      </c>
    </row>
    <row r="544" spans="1:19">
      <c r="A544" t="s">
        <v>891</v>
      </c>
      <c r="B544" t="s">
        <v>892</v>
      </c>
      <c r="C544" t="s">
        <v>552</v>
      </c>
      <c r="D544">
        <v>50</v>
      </c>
      <c r="E544" t="s">
        <v>234</v>
      </c>
      <c r="F544" t="s">
        <v>62</v>
      </c>
      <c r="G544" t="s">
        <v>57</v>
      </c>
      <c r="H544">
        <v>2</v>
      </c>
      <c r="I544" t="s">
        <v>26</v>
      </c>
      <c r="J544">
        <v>55</v>
      </c>
      <c r="K544" t="s">
        <v>72</v>
      </c>
      <c r="L544" t="s">
        <v>73</v>
      </c>
      <c r="M544" t="s">
        <v>74</v>
      </c>
      <c r="N544">
        <v>16</v>
      </c>
      <c r="O544">
        <v>14400</v>
      </c>
      <c r="P544" t="s">
        <v>789</v>
      </c>
      <c r="Q544">
        <v>35.729999999999997</v>
      </c>
      <c r="R544" t="s">
        <v>31</v>
      </c>
      <c r="S544" t="s">
        <v>275</v>
      </c>
    </row>
    <row r="545" spans="1:19">
      <c r="A545" t="s">
        <v>893</v>
      </c>
      <c r="B545" t="s">
        <v>894</v>
      </c>
      <c r="C545" t="s">
        <v>552</v>
      </c>
      <c r="D545">
        <v>25</v>
      </c>
      <c r="E545" t="s">
        <v>281</v>
      </c>
      <c r="F545" t="s">
        <v>84</v>
      </c>
      <c r="G545" t="s">
        <v>25</v>
      </c>
      <c r="H545">
        <v>3</v>
      </c>
      <c r="I545" t="s">
        <v>36</v>
      </c>
      <c r="J545">
        <v>22</v>
      </c>
      <c r="K545" t="s">
        <v>171</v>
      </c>
      <c r="L545" t="s">
        <v>172</v>
      </c>
      <c r="M545" t="s">
        <v>173</v>
      </c>
      <c r="N545">
        <v>15</v>
      </c>
      <c r="O545">
        <v>1125000</v>
      </c>
      <c r="P545" t="s">
        <v>895</v>
      </c>
      <c r="Q545">
        <v>54.61</v>
      </c>
      <c r="R545" t="s">
        <v>41</v>
      </c>
    </row>
    <row r="546" spans="1:19">
      <c r="A546" t="s">
        <v>893</v>
      </c>
      <c r="B546" t="s">
        <v>894</v>
      </c>
      <c r="C546" t="s">
        <v>552</v>
      </c>
      <c r="D546">
        <v>25</v>
      </c>
      <c r="E546" t="s">
        <v>281</v>
      </c>
      <c r="F546" t="s">
        <v>62</v>
      </c>
      <c r="G546" t="s">
        <v>25</v>
      </c>
      <c r="H546">
        <v>3</v>
      </c>
      <c r="I546" t="s">
        <v>36</v>
      </c>
      <c r="J546">
        <v>22</v>
      </c>
      <c r="K546" t="s">
        <v>188</v>
      </c>
      <c r="L546" t="s">
        <v>189</v>
      </c>
      <c r="M546" t="s">
        <v>190</v>
      </c>
      <c r="N546">
        <v>17</v>
      </c>
      <c r="O546">
        <v>59500</v>
      </c>
      <c r="P546" t="s">
        <v>896</v>
      </c>
      <c r="Q546">
        <v>149.71</v>
      </c>
      <c r="R546" t="s">
        <v>41</v>
      </c>
    </row>
    <row r="547" spans="1:19">
      <c r="A547" t="s">
        <v>897</v>
      </c>
      <c r="B547" t="s">
        <v>898</v>
      </c>
      <c r="C547" t="s">
        <v>552</v>
      </c>
      <c r="D547">
        <v>26</v>
      </c>
      <c r="E547" t="s">
        <v>446</v>
      </c>
      <c r="F547" t="s">
        <v>84</v>
      </c>
      <c r="G547" t="s">
        <v>57</v>
      </c>
      <c r="H547">
        <v>1</v>
      </c>
      <c r="I547" t="s">
        <v>164</v>
      </c>
      <c r="J547">
        <v>40</v>
      </c>
      <c r="K547" t="s">
        <v>119</v>
      </c>
      <c r="L547" t="s">
        <v>120</v>
      </c>
      <c r="M547" t="s">
        <v>121</v>
      </c>
      <c r="N547">
        <v>15</v>
      </c>
      <c r="O547">
        <v>217500</v>
      </c>
      <c r="P547" t="s">
        <v>579</v>
      </c>
      <c r="Q547">
        <v>147.65</v>
      </c>
      <c r="R547" t="s">
        <v>41</v>
      </c>
    </row>
    <row r="548" spans="1:19">
      <c r="A548" t="s">
        <v>897</v>
      </c>
      <c r="B548" t="s">
        <v>898</v>
      </c>
      <c r="C548" t="s">
        <v>552</v>
      </c>
      <c r="D548">
        <v>26</v>
      </c>
      <c r="E548" t="s">
        <v>446</v>
      </c>
      <c r="F548" t="s">
        <v>44</v>
      </c>
      <c r="G548" t="s">
        <v>57</v>
      </c>
      <c r="H548">
        <v>1</v>
      </c>
      <c r="I548" t="s">
        <v>164</v>
      </c>
      <c r="J548">
        <v>40</v>
      </c>
      <c r="K548" t="s">
        <v>80</v>
      </c>
      <c r="L548" t="s">
        <v>81</v>
      </c>
      <c r="M548" t="s">
        <v>82</v>
      </c>
      <c r="N548">
        <v>6</v>
      </c>
      <c r="O548">
        <v>120000</v>
      </c>
      <c r="P548" t="s">
        <v>200</v>
      </c>
      <c r="Q548">
        <v>26.69</v>
      </c>
      <c r="R548" t="s">
        <v>41</v>
      </c>
    </row>
    <row r="549" spans="1:19">
      <c r="A549" t="s">
        <v>899</v>
      </c>
      <c r="B549" t="s">
        <v>900</v>
      </c>
      <c r="C549" t="s">
        <v>552</v>
      </c>
      <c r="D549">
        <v>20</v>
      </c>
      <c r="E549" t="s">
        <v>195</v>
      </c>
      <c r="F549" t="s">
        <v>84</v>
      </c>
      <c r="G549" t="s">
        <v>57</v>
      </c>
      <c r="H549">
        <v>4</v>
      </c>
      <c r="I549" t="s">
        <v>70</v>
      </c>
      <c r="J549">
        <v>56</v>
      </c>
      <c r="K549" t="s">
        <v>45</v>
      </c>
      <c r="L549" t="s">
        <v>46</v>
      </c>
      <c r="M549" t="s">
        <v>47</v>
      </c>
      <c r="N549">
        <v>18</v>
      </c>
      <c r="O549">
        <v>540000</v>
      </c>
      <c r="P549" t="s">
        <v>901</v>
      </c>
      <c r="Q549">
        <v>193.92</v>
      </c>
      <c r="R549" t="s">
        <v>41</v>
      </c>
    </row>
    <row r="550" spans="1:19">
      <c r="A550" t="s">
        <v>899</v>
      </c>
      <c r="B550" t="s">
        <v>900</v>
      </c>
      <c r="C550" t="s">
        <v>552</v>
      </c>
      <c r="D550">
        <v>20</v>
      </c>
      <c r="E550" t="s">
        <v>195</v>
      </c>
      <c r="F550" t="s">
        <v>62</v>
      </c>
      <c r="G550" t="s">
        <v>57</v>
      </c>
      <c r="H550">
        <v>4</v>
      </c>
      <c r="I550" t="s">
        <v>70</v>
      </c>
      <c r="J550">
        <v>56</v>
      </c>
      <c r="K550" t="s">
        <v>208</v>
      </c>
      <c r="L550" t="s">
        <v>209</v>
      </c>
      <c r="M550" t="s">
        <v>210</v>
      </c>
      <c r="N550">
        <v>15</v>
      </c>
      <c r="O550">
        <v>9000</v>
      </c>
      <c r="P550" t="s">
        <v>357</v>
      </c>
      <c r="Q550">
        <v>118.37</v>
      </c>
      <c r="R550" t="s">
        <v>41</v>
      </c>
    </row>
    <row r="551" spans="1:19">
      <c r="A551" t="s">
        <v>899</v>
      </c>
      <c r="B551" t="s">
        <v>900</v>
      </c>
      <c r="C551" t="s">
        <v>552</v>
      </c>
      <c r="D551">
        <v>20</v>
      </c>
      <c r="E551" t="s">
        <v>195</v>
      </c>
      <c r="F551" t="s">
        <v>24</v>
      </c>
      <c r="G551" t="s">
        <v>57</v>
      </c>
      <c r="H551">
        <v>4</v>
      </c>
      <c r="I551" t="s">
        <v>70</v>
      </c>
      <c r="J551">
        <v>56</v>
      </c>
      <c r="K551" t="s">
        <v>27</v>
      </c>
      <c r="L551" t="s">
        <v>28</v>
      </c>
      <c r="M551" t="s">
        <v>29</v>
      </c>
      <c r="N551">
        <v>18</v>
      </c>
      <c r="O551">
        <v>630000</v>
      </c>
      <c r="P551" t="s">
        <v>413</v>
      </c>
      <c r="Q551">
        <v>104.93</v>
      </c>
      <c r="R551" t="s">
        <v>41</v>
      </c>
    </row>
    <row r="552" spans="1:19">
      <c r="A552" t="s">
        <v>902</v>
      </c>
      <c r="B552" t="s">
        <v>903</v>
      </c>
      <c r="C552" t="s">
        <v>552</v>
      </c>
      <c r="D552">
        <v>64</v>
      </c>
      <c r="E552" t="s">
        <v>177</v>
      </c>
      <c r="F552" t="s">
        <v>84</v>
      </c>
      <c r="G552" t="s">
        <v>57</v>
      </c>
      <c r="H552">
        <v>2</v>
      </c>
      <c r="I552" t="s">
        <v>26</v>
      </c>
      <c r="J552">
        <v>6</v>
      </c>
      <c r="K552" t="s">
        <v>171</v>
      </c>
      <c r="L552" t="s">
        <v>172</v>
      </c>
      <c r="M552" t="s">
        <v>173</v>
      </c>
      <c r="N552">
        <v>3</v>
      </c>
      <c r="O552">
        <v>225000</v>
      </c>
      <c r="P552" t="s">
        <v>174</v>
      </c>
      <c r="Q552">
        <v>38.01</v>
      </c>
      <c r="R552" t="s">
        <v>41</v>
      </c>
    </row>
    <row r="553" spans="1:19">
      <c r="A553" t="s">
        <v>902</v>
      </c>
      <c r="B553" t="s">
        <v>903</v>
      </c>
      <c r="C553" t="s">
        <v>552</v>
      </c>
      <c r="D553">
        <v>64</v>
      </c>
      <c r="E553" t="s">
        <v>177</v>
      </c>
      <c r="F553" t="s">
        <v>24</v>
      </c>
      <c r="G553" t="s">
        <v>57</v>
      </c>
      <c r="H553">
        <v>2</v>
      </c>
      <c r="I553" t="s">
        <v>26</v>
      </c>
      <c r="J553">
        <v>6</v>
      </c>
      <c r="K553" t="s">
        <v>58</v>
      </c>
      <c r="L553" t="s">
        <v>59</v>
      </c>
      <c r="M553" t="s">
        <v>60</v>
      </c>
      <c r="N553">
        <v>4</v>
      </c>
      <c r="O553">
        <v>18000</v>
      </c>
      <c r="P553" t="s">
        <v>66</v>
      </c>
      <c r="Q553">
        <v>27.76</v>
      </c>
      <c r="R553" t="s">
        <v>41</v>
      </c>
    </row>
    <row r="554" spans="1:19">
      <c r="A554" t="s">
        <v>902</v>
      </c>
      <c r="B554" t="s">
        <v>903</v>
      </c>
      <c r="C554" t="s">
        <v>552</v>
      </c>
      <c r="D554">
        <v>64</v>
      </c>
      <c r="E554" t="s">
        <v>177</v>
      </c>
      <c r="F554" t="s">
        <v>62</v>
      </c>
      <c r="G554" t="s">
        <v>57</v>
      </c>
      <c r="H554">
        <v>2</v>
      </c>
      <c r="I554" t="s">
        <v>26</v>
      </c>
      <c r="J554">
        <v>6</v>
      </c>
      <c r="K554" t="s">
        <v>115</v>
      </c>
      <c r="L554" t="s">
        <v>116</v>
      </c>
      <c r="M554" t="s">
        <v>117</v>
      </c>
      <c r="N554">
        <v>9</v>
      </c>
      <c r="O554">
        <v>49500</v>
      </c>
      <c r="P554" t="s">
        <v>729</v>
      </c>
      <c r="Q554">
        <v>123.74</v>
      </c>
      <c r="R554" t="s">
        <v>41</v>
      </c>
    </row>
    <row r="555" spans="1:19">
      <c r="A555" t="s">
        <v>904</v>
      </c>
      <c r="B555" t="s">
        <v>207</v>
      </c>
      <c r="C555" t="s">
        <v>552</v>
      </c>
      <c r="D555">
        <v>59</v>
      </c>
      <c r="E555" t="s">
        <v>274</v>
      </c>
      <c r="F555" t="s">
        <v>84</v>
      </c>
      <c r="G555" t="s">
        <v>57</v>
      </c>
      <c r="H555">
        <v>3</v>
      </c>
      <c r="I555" t="s">
        <v>36</v>
      </c>
      <c r="J555">
        <v>51</v>
      </c>
      <c r="K555" t="s">
        <v>80</v>
      </c>
      <c r="L555" t="s">
        <v>81</v>
      </c>
      <c r="M555" t="s">
        <v>82</v>
      </c>
      <c r="N555">
        <v>5</v>
      </c>
      <c r="O555">
        <v>100000</v>
      </c>
      <c r="P555" t="s">
        <v>215</v>
      </c>
      <c r="Q555">
        <v>168.79</v>
      </c>
      <c r="R555" t="s">
        <v>41</v>
      </c>
    </row>
    <row r="556" spans="1:19">
      <c r="A556" t="s">
        <v>905</v>
      </c>
      <c r="B556" t="s">
        <v>906</v>
      </c>
      <c r="C556" t="s">
        <v>552</v>
      </c>
      <c r="D556">
        <v>50</v>
      </c>
      <c r="E556" t="s">
        <v>56</v>
      </c>
      <c r="F556" t="s">
        <v>62</v>
      </c>
      <c r="G556" t="s">
        <v>25</v>
      </c>
      <c r="H556">
        <v>2</v>
      </c>
      <c r="I556" t="s">
        <v>26</v>
      </c>
      <c r="J556">
        <v>35</v>
      </c>
      <c r="K556" t="s">
        <v>63</v>
      </c>
      <c r="L556" t="s">
        <v>64</v>
      </c>
      <c r="M556" t="s">
        <v>65</v>
      </c>
      <c r="N556">
        <v>8</v>
      </c>
      <c r="O556">
        <v>8000</v>
      </c>
      <c r="P556" t="s">
        <v>181</v>
      </c>
      <c r="Q556">
        <v>194.93</v>
      </c>
      <c r="R556" t="s">
        <v>31</v>
      </c>
      <c r="S556" t="s">
        <v>182</v>
      </c>
    </row>
    <row r="557" spans="1:19">
      <c r="A557" t="s">
        <v>905</v>
      </c>
      <c r="B557" t="s">
        <v>906</v>
      </c>
      <c r="C557" t="s">
        <v>552</v>
      </c>
      <c r="D557">
        <v>50</v>
      </c>
      <c r="E557" t="s">
        <v>56</v>
      </c>
      <c r="F557" t="s">
        <v>44</v>
      </c>
      <c r="G557" t="s">
        <v>25</v>
      </c>
      <c r="H557">
        <v>2</v>
      </c>
      <c r="I557" t="s">
        <v>26</v>
      </c>
      <c r="J557">
        <v>35</v>
      </c>
      <c r="K557" t="s">
        <v>119</v>
      </c>
      <c r="L557" t="s">
        <v>120</v>
      </c>
      <c r="M557" t="s">
        <v>121</v>
      </c>
      <c r="N557">
        <v>15</v>
      </c>
      <c r="O557">
        <v>217500</v>
      </c>
      <c r="P557" t="s">
        <v>579</v>
      </c>
      <c r="Q557">
        <v>154.36000000000001</v>
      </c>
      <c r="R557" t="s">
        <v>31</v>
      </c>
      <c r="S557" t="s">
        <v>182</v>
      </c>
    </row>
    <row r="558" spans="1:19">
      <c r="A558" t="s">
        <v>907</v>
      </c>
      <c r="B558" t="s">
        <v>908</v>
      </c>
      <c r="C558" t="s">
        <v>552</v>
      </c>
      <c r="D558">
        <v>36</v>
      </c>
      <c r="E558" t="s">
        <v>69</v>
      </c>
      <c r="F558" t="s">
        <v>24</v>
      </c>
      <c r="G558" t="s">
        <v>25</v>
      </c>
      <c r="H558">
        <v>3</v>
      </c>
      <c r="I558" t="s">
        <v>36</v>
      </c>
      <c r="J558">
        <v>17</v>
      </c>
      <c r="K558" t="s">
        <v>27</v>
      </c>
      <c r="L558" t="s">
        <v>28</v>
      </c>
      <c r="M558" t="s">
        <v>29</v>
      </c>
      <c r="N558">
        <v>6</v>
      </c>
      <c r="O558">
        <v>210000</v>
      </c>
      <c r="P558" t="s">
        <v>698</v>
      </c>
      <c r="Q558">
        <v>65.239999999999995</v>
      </c>
      <c r="R558" t="s">
        <v>31</v>
      </c>
      <c r="S558" t="s">
        <v>79</v>
      </c>
    </row>
    <row r="559" spans="1:19">
      <c r="A559" t="s">
        <v>907</v>
      </c>
      <c r="B559" t="s">
        <v>908</v>
      </c>
      <c r="C559" t="s">
        <v>552</v>
      </c>
      <c r="D559">
        <v>36</v>
      </c>
      <c r="E559" t="s">
        <v>69</v>
      </c>
      <c r="F559" t="s">
        <v>44</v>
      </c>
      <c r="G559" t="s">
        <v>25</v>
      </c>
      <c r="H559">
        <v>3</v>
      </c>
      <c r="I559" t="s">
        <v>36</v>
      </c>
      <c r="J559">
        <v>17</v>
      </c>
      <c r="K559" t="s">
        <v>45</v>
      </c>
      <c r="L559" t="s">
        <v>46</v>
      </c>
      <c r="M559" t="s">
        <v>47</v>
      </c>
      <c r="N559">
        <v>13</v>
      </c>
      <c r="O559">
        <v>390000</v>
      </c>
      <c r="P559" t="s">
        <v>287</v>
      </c>
      <c r="Q559">
        <v>117.15</v>
      </c>
      <c r="R559" t="s">
        <v>31</v>
      </c>
      <c r="S559" t="s">
        <v>79</v>
      </c>
    </row>
    <row r="560" spans="1:19">
      <c r="A560" t="s">
        <v>907</v>
      </c>
      <c r="B560" t="s">
        <v>908</v>
      </c>
      <c r="C560" t="s">
        <v>552</v>
      </c>
      <c r="D560">
        <v>36</v>
      </c>
      <c r="E560" t="s">
        <v>69</v>
      </c>
      <c r="F560" t="s">
        <v>84</v>
      </c>
      <c r="G560" t="s">
        <v>25</v>
      </c>
      <c r="H560">
        <v>3</v>
      </c>
      <c r="I560" t="s">
        <v>36</v>
      </c>
      <c r="J560">
        <v>17</v>
      </c>
      <c r="K560" t="s">
        <v>119</v>
      </c>
      <c r="L560" t="s">
        <v>120</v>
      </c>
      <c r="M560" t="s">
        <v>121</v>
      </c>
      <c r="N560">
        <v>2</v>
      </c>
      <c r="O560">
        <v>29000</v>
      </c>
      <c r="P560" t="s">
        <v>556</v>
      </c>
      <c r="Q560">
        <v>2.2799999999999998</v>
      </c>
      <c r="R560" t="s">
        <v>31</v>
      </c>
      <c r="S560" t="s">
        <v>79</v>
      </c>
    </row>
    <row r="561" spans="1:19">
      <c r="A561" t="s">
        <v>909</v>
      </c>
      <c r="B561" t="s">
        <v>910</v>
      </c>
      <c r="C561" t="s">
        <v>552</v>
      </c>
      <c r="D561">
        <v>35</v>
      </c>
      <c r="E561" t="s">
        <v>51</v>
      </c>
      <c r="F561" t="s">
        <v>44</v>
      </c>
      <c r="G561" t="s">
        <v>25</v>
      </c>
      <c r="H561">
        <v>4</v>
      </c>
      <c r="I561" t="s">
        <v>70</v>
      </c>
      <c r="J561">
        <v>16</v>
      </c>
      <c r="K561" t="s">
        <v>45</v>
      </c>
      <c r="L561" t="s">
        <v>46</v>
      </c>
      <c r="M561" t="s">
        <v>47</v>
      </c>
      <c r="N561">
        <v>18</v>
      </c>
      <c r="O561">
        <v>540000</v>
      </c>
      <c r="P561" t="s">
        <v>901</v>
      </c>
      <c r="Q561">
        <v>129.09</v>
      </c>
      <c r="R561" t="s">
        <v>31</v>
      </c>
      <c r="S561" t="s">
        <v>32</v>
      </c>
    </row>
    <row r="562" spans="1:19">
      <c r="A562" t="s">
        <v>909</v>
      </c>
      <c r="B562" t="s">
        <v>910</v>
      </c>
      <c r="C562" t="s">
        <v>552</v>
      </c>
      <c r="D562">
        <v>35</v>
      </c>
      <c r="E562" t="s">
        <v>51</v>
      </c>
      <c r="F562" t="s">
        <v>62</v>
      </c>
      <c r="G562" t="s">
        <v>25</v>
      </c>
      <c r="H562">
        <v>4</v>
      </c>
      <c r="I562" t="s">
        <v>70</v>
      </c>
      <c r="J562">
        <v>16</v>
      </c>
      <c r="K562" t="s">
        <v>63</v>
      </c>
      <c r="L562" t="s">
        <v>64</v>
      </c>
      <c r="M562" t="s">
        <v>65</v>
      </c>
      <c r="N562">
        <v>8</v>
      </c>
      <c r="O562">
        <v>8000</v>
      </c>
      <c r="P562" t="s">
        <v>181</v>
      </c>
      <c r="Q562">
        <v>25.6</v>
      </c>
      <c r="R562" t="s">
        <v>31</v>
      </c>
      <c r="S562" t="s">
        <v>32</v>
      </c>
    </row>
    <row r="563" spans="1:19">
      <c r="A563" t="s">
        <v>911</v>
      </c>
      <c r="B563" t="s">
        <v>912</v>
      </c>
      <c r="C563" t="s">
        <v>552</v>
      </c>
      <c r="D563">
        <v>60</v>
      </c>
      <c r="E563" t="s">
        <v>140</v>
      </c>
      <c r="F563" t="s">
        <v>44</v>
      </c>
      <c r="G563" t="s">
        <v>25</v>
      </c>
      <c r="H563">
        <v>3</v>
      </c>
      <c r="I563" t="s">
        <v>36</v>
      </c>
      <c r="J563">
        <v>2</v>
      </c>
      <c r="K563" t="s">
        <v>119</v>
      </c>
      <c r="L563" t="s">
        <v>120</v>
      </c>
      <c r="M563" t="s">
        <v>121</v>
      </c>
      <c r="N563">
        <v>18</v>
      </c>
      <c r="O563">
        <v>261000</v>
      </c>
      <c r="P563" t="s">
        <v>122</v>
      </c>
      <c r="Q563">
        <v>112.03</v>
      </c>
      <c r="R563" t="s">
        <v>41</v>
      </c>
    </row>
    <row r="564" spans="1:19">
      <c r="A564" t="s">
        <v>911</v>
      </c>
      <c r="B564" t="s">
        <v>912</v>
      </c>
      <c r="C564" t="s">
        <v>552</v>
      </c>
      <c r="D564">
        <v>60</v>
      </c>
      <c r="E564" t="s">
        <v>140</v>
      </c>
      <c r="F564" t="s">
        <v>24</v>
      </c>
      <c r="G564" t="s">
        <v>25</v>
      </c>
      <c r="H564">
        <v>3</v>
      </c>
      <c r="I564" t="s">
        <v>36</v>
      </c>
      <c r="J564">
        <v>2</v>
      </c>
      <c r="K564" t="s">
        <v>27</v>
      </c>
      <c r="L564" t="s">
        <v>28</v>
      </c>
      <c r="M564" t="s">
        <v>29</v>
      </c>
      <c r="N564">
        <v>6</v>
      </c>
      <c r="O564">
        <v>210000</v>
      </c>
      <c r="P564" t="s">
        <v>698</v>
      </c>
      <c r="Q564">
        <v>38.36</v>
      </c>
      <c r="R564" t="s">
        <v>41</v>
      </c>
    </row>
    <row r="565" spans="1:19">
      <c r="A565" t="s">
        <v>913</v>
      </c>
      <c r="B565" t="s">
        <v>914</v>
      </c>
      <c r="C565" t="s">
        <v>552</v>
      </c>
      <c r="D565">
        <v>60</v>
      </c>
      <c r="E565" t="s">
        <v>250</v>
      </c>
      <c r="F565" t="s">
        <v>84</v>
      </c>
      <c r="G565" t="s">
        <v>57</v>
      </c>
      <c r="H565">
        <v>1</v>
      </c>
      <c r="I565" t="s">
        <v>164</v>
      </c>
      <c r="J565">
        <v>18</v>
      </c>
      <c r="K565" t="s">
        <v>85</v>
      </c>
      <c r="L565" t="s">
        <v>86</v>
      </c>
      <c r="M565" t="s">
        <v>87</v>
      </c>
      <c r="N565">
        <v>17</v>
      </c>
      <c r="O565">
        <v>425000</v>
      </c>
      <c r="P565" t="s">
        <v>271</v>
      </c>
      <c r="Q565">
        <v>91.09</v>
      </c>
      <c r="R565" t="s">
        <v>41</v>
      </c>
    </row>
    <row r="566" spans="1:19">
      <c r="A566" t="s">
        <v>913</v>
      </c>
      <c r="B566" t="s">
        <v>914</v>
      </c>
      <c r="C566" t="s">
        <v>552</v>
      </c>
      <c r="D566">
        <v>60</v>
      </c>
      <c r="E566" t="s">
        <v>250</v>
      </c>
      <c r="F566" t="s">
        <v>24</v>
      </c>
      <c r="G566" t="s">
        <v>57</v>
      </c>
      <c r="H566">
        <v>1</v>
      </c>
      <c r="I566" t="s">
        <v>164</v>
      </c>
      <c r="J566">
        <v>18</v>
      </c>
      <c r="K566" t="s">
        <v>27</v>
      </c>
      <c r="L566" t="s">
        <v>28</v>
      </c>
      <c r="M566" t="s">
        <v>29</v>
      </c>
      <c r="N566">
        <v>1</v>
      </c>
      <c r="O566">
        <v>35000</v>
      </c>
      <c r="P566" t="s">
        <v>319</v>
      </c>
      <c r="Q566">
        <v>146.86000000000001</v>
      </c>
      <c r="R566" t="s">
        <v>41</v>
      </c>
    </row>
    <row r="567" spans="1:19">
      <c r="A567" t="s">
        <v>915</v>
      </c>
      <c r="B567" t="s">
        <v>916</v>
      </c>
      <c r="C567" t="s">
        <v>552</v>
      </c>
      <c r="D567">
        <v>46</v>
      </c>
      <c r="E567" t="s">
        <v>250</v>
      </c>
      <c r="F567" t="s">
        <v>24</v>
      </c>
      <c r="G567" t="s">
        <v>25</v>
      </c>
      <c r="H567">
        <v>2</v>
      </c>
      <c r="I567" t="s">
        <v>26</v>
      </c>
      <c r="J567">
        <v>43</v>
      </c>
      <c r="K567" t="s">
        <v>37</v>
      </c>
      <c r="L567" t="s">
        <v>38</v>
      </c>
      <c r="M567" t="s">
        <v>39</v>
      </c>
      <c r="N567">
        <v>11</v>
      </c>
      <c r="O567">
        <v>99000</v>
      </c>
      <c r="P567" t="s">
        <v>131</v>
      </c>
      <c r="Q567">
        <v>64.86</v>
      </c>
      <c r="R567" t="s">
        <v>41</v>
      </c>
    </row>
    <row r="568" spans="1:19">
      <c r="A568" t="s">
        <v>915</v>
      </c>
      <c r="B568" t="s">
        <v>916</v>
      </c>
      <c r="C568" t="s">
        <v>552</v>
      </c>
      <c r="D568">
        <v>46</v>
      </c>
      <c r="E568" t="s">
        <v>250</v>
      </c>
      <c r="F568" t="s">
        <v>84</v>
      </c>
      <c r="G568" t="s">
        <v>25</v>
      </c>
      <c r="H568">
        <v>2</v>
      </c>
      <c r="I568" t="s">
        <v>26</v>
      </c>
      <c r="J568">
        <v>43</v>
      </c>
      <c r="K568" t="s">
        <v>80</v>
      </c>
      <c r="L568" t="s">
        <v>81</v>
      </c>
      <c r="M568" t="s">
        <v>82</v>
      </c>
      <c r="N568">
        <v>3</v>
      </c>
      <c r="O568">
        <v>60000</v>
      </c>
      <c r="P568" t="s">
        <v>549</v>
      </c>
      <c r="Q568">
        <v>19.7</v>
      </c>
      <c r="R568" t="s">
        <v>41</v>
      </c>
    </row>
    <row r="569" spans="1:19">
      <c r="A569" t="s">
        <v>917</v>
      </c>
      <c r="B569" t="s">
        <v>918</v>
      </c>
      <c r="C569" t="s">
        <v>552</v>
      </c>
      <c r="D569">
        <v>26</v>
      </c>
      <c r="E569" t="s">
        <v>144</v>
      </c>
      <c r="F569" t="s">
        <v>84</v>
      </c>
      <c r="G569" t="s">
        <v>25</v>
      </c>
      <c r="H569">
        <v>3</v>
      </c>
      <c r="I569" t="s">
        <v>36</v>
      </c>
      <c r="J569">
        <v>24</v>
      </c>
      <c r="K569" t="s">
        <v>100</v>
      </c>
      <c r="L569" t="s">
        <v>38</v>
      </c>
      <c r="M569" t="s">
        <v>39</v>
      </c>
      <c r="N569">
        <v>10</v>
      </c>
      <c r="O569">
        <v>90000</v>
      </c>
      <c r="P569" t="s">
        <v>160</v>
      </c>
      <c r="Q569">
        <v>146.99</v>
      </c>
      <c r="R569" t="s">
        <v>41</v>
      </c>
    </row>
    <row r="570" spans="1:19">
      <c r="A570" t="s">
        <v>919</v>
      </c>
      <c r="B570" t="s">
        <v>920</v>
      </c>
      <c r="C570" t="s">
        <v>552</v>
      </c>
      <c r="D570">
        <v>43</v>
      </c>
      <c r="E570" t="s">
        <v>225</v>
      </c>
      <c r="F570" t="s">
        <v>24</v>
      </c>
      <c r="G570" t="s">
        <v>25</v>
      </c>
      <c r="H570">
        <v>5</v>
      </c>
      <c r="I570" t="s">
        <v>52</v>
      </c>
      <c r="J570">
        <v>7</v>
      </c>
      <c r="K570" t="s">
        <v>58</v>
      </c>
      <c r="L570" t="s">
        <v>59</v>
      </c>
      <c r="M570" t="s">
        <v>60</v>
      </c>
      <c r="N570">
        <v>18</v>
      </c>
      <c r="O570">
        <v>81000</v>
      </c>
      <c r="P570" t="s">
        <v>265</v>
      </c>
      <c r="Q570">
        <v>111.91</v>
      </c>
      <c r="R570" t="s">
        <v>41</v>
      </c>
    </row>
    <row r="571" spans="1:19">
      <c r="A571" t="s">
        <v>921</v>
      </c>
      <c r="B571" t="s">
        <v>922</v>
      </c>
      <c r="C571" t="s">
        <v>552</v>
      </c>
      <c r="D571">
        <v>29</v>
      </c>
      <c r="E571" t="s">
        <v>195</v>
      </c>
      <c r="F571" t="s">
        <v>62</v>
      </c>
      <c r="G571" t="s">
        <v>57</v>
      </c>
      <c r="H571">
        <v>1</v>
      </c>
      <c r="I571" t="s">
        <v>164</v>
      </c>
      <c r="J571">
        <v>45</v>
      </c>
      <c r="K571" t="s">
        <v>208</v>
      </c>
      <c r="L571" t="s">
        <v>209</v>
      </c>
      <c r="M571" t="s">
        <v>210</v>
      </c>
      <c r="N571">
        <v>20</v>
      </c>
      <c r="O571">
        <v>12000</v>
      </c>
      <c r="P571" t="s">
        <v>227</v>
      </c>
      <c r="Q571">
        <v>107.01</v>
      </c>
      <c r="R571" t="s">
        <v>31</v>
      </c>
      <c r="S571" t="s">
        <v>244</v>
      </c>
    </row>
    <row r="572" spans="1:19">
      <c r="A572" t="s">
        <v>921</v>
      </c>
      <c r="B572" t="s">
        <v>922</v>
      </c>
      <c r="C572" t="s">
        <v>552</v>
      </c>
      <c r="D572">
        <v>29</v>
      </c>
      <c r="E572" t="s">
        <v>195</v>
      </c>
      <c r="F572" t="s">
        <v>84</v>
      </c>
      <c r="G572" t="s">
        <v>57</v>
      </c>
      <c r="H572">
        <v>1</v>
      </c>
      <c r="I572" t="s">
        <v>164</v>
      </c>
      <c r="J572">
        <v>45</v>
      </c>
      <c r="K572" t="s">
        <v>145</v>
      </c>
      <c r="L572" t="s">
        <v>146</v>
      </c>
      <c r="M572" t="s">
        <v>147</v>
      </c>
      <c r="N572">
        <v>11</v>
      </c>
      <c r="O572">
        <v>1650000</v>
      </c>
      <c r="P572" t="s">
        <v>923</v>
      </c>
      <c r="Q572">
        <v>186.74</v>
      </c>
      <c r="R572" t="s">
        <v>31</v>
      </c>
      <c r="S572" t="s">
        <v>244</v>
      </c>
    </row>
    <row r="573" spans="1:19">
      <c r="A573" t="s">
        <v>921</v>
      </c>
      <c r="B573" t="s">
        <v>922</v>
      </c>
      <c r="C573" t="s">
        <v>552</v>
      </c>
      <c r="D573">
        <v>29</v>
      </c>
      <c r="E573" t="s">
        <v>195</v>
      </c>
      <c r="F573" t="s">
        <v>24</v>
      </c>
      <c r="G573" t="s">
        <v>57</v>
      </c>
      <c r="H573">
        <v>1</v>
      </c>
      <c r="I573" t="s">
        <v>164</v>
      </c>
      <c r="J573">
        <v>45</v>
      </c>
      <c r="K573" t="s">
        <v>37</v>
      </c>
      <c r="L573" t="s">
        <v>38</v>
      </c>
      <c r="M573" t="s">
        <v>39</v>
      </c>
      <c r="N573">
        <v>14</v>
      </c>
      <c r="O573">
        <v>126000</v>
      </c>
      <c r="P573" t="s">
        <v>443</v>
      </c>
      <c r="Q573">
        <v>169.05</v>
      </c>
      <c r="R573" t="s">
        <v>31</v>
      </c>
      <c r="S573" t="s">
        <v>244</v>
      </c>
    </row>
    <row r="574" spans="1:19">
      <c r="A574" t="s">
        <v>924</v>
      </c>
      <c r="B574" t="s">
        <v>925</v>
      </c>
      <c r="C574" t="s">
        <v>552</v>
      </c>
      <c r="D574">
        <v>55</v>
      </c>
      <c r="E574" t="s">
        <v>225</v>
      </c>
      <c r="F574" t="s">
        <v>62</v>
      </c>
      <c r="G574" t="s">
        <v>25</v>
      </c>
      <c r="H574">
        <v>3</v>
      </c>
      <c r="I574" t="s">
        <v>36</v>
      </c>
      <c r="J574">
        <v>21</v>
      </c>
      <c r="K574" t="s">
        <v>148</v>
      </c>
      <c r="L574" t="s">
        <v>149</v>
      </c>
      <c r="M574" t="s">
        <v>150</v>
      </c>
      <c r="N574">
        <v>13</v>
      </c>
      <c r="O574">
        <v>208000</v>
      </c>
      <c r="P574" t="s">
        <v>661</v>
      </c>
      <c r="Q574">
        <v>134.88999999999999</v>
      </c>
      <c r="R574" t="s">
        <v>41</v>
      </c>
    </row>
    <row r="575" spans="1:19">
      <c r="A575" t="s">
        <v>926</v>
      </c>
      <c r="B575" t="s">
        <v>927</v>
      </c>
      <c r="C575" t="s">
        <v>552</v>
      </c>
      <c r="D575">
        <v>67</v>
      </c>
      <c r="E575" t="s">
        <v>261</v>
      </c>
      <c r="F575" t="s">
        <v>62</v>
      </c>
      <c r="G575" t="s">
        <v>57</v>
      </c>
      <c r="H575">
        <v>2</v>
      </c>
      <c r="I575" t="s">
        <v>26</v>
      </c>
      <c r="J575">
        <v>50</v>
      </c>
      <c r="K575" t="s">
        <v>341</v>
      </c>
      <c r="L575" t="s">
        <v>342</v>
      </c>
      <c r="M575" t="s">
        <v>343</v>
      </c>
      <c r="N575">
        <v>7</v>
      </c>
      <c r="O575">
        <v>52500</v>
      </c>
      <c r="P575" t="s">
        <v>318</v>
      </c>
      <c r="Q575">
        <v>130.62</v>
      </c>
      <c r="R575" t="s">
        <v>41</v>
      </c>
    </row>
    <row r="576" spans="1:19">
      <c r="A576" t="s">
        <v>928</v>
      </c>
      <c r="B576" t="s">
        <v>929</v>
      </c>
      <c r="C576" t="s">
        <v>552</v>
      </c>
      <c r="D576">
        <v>47</v>
      </c>
      <c r="E576" t="s">
        <v>234</v>
      </c>
      <c r="F576" t="s">
        <v>44</v>
      </c>
      <c r="G576" t="s">
        <v>25</v>
      </c>
      <c r="H576">
        <v>3</v>
      </c>
      <c r="I576" t="s">
        <v>36</v>
      </c>
      <c r="J576">
        <v>18</v>
      </c>
      <c r="K576" t="s">
        <v>119</v>
      </c>
      <c r="L576" t="s">
        <v>120</v>
      </c>
      <c r="M576" t="s">
        <v>121</v>
      </c>
      <c r="N576">
        <v>7</v>
      </c>
      <c r="O576">
        <v>101500</v>
      </c>
      <c r="P576" t="s">
        <v>314</v>
      </c>
      <c r="Q576">
        <v>73.37</v>
      </c>
      <c r="R576" t="s">
        <v>41</v>
      </c>
    </row>
    <row r="577" spans="1:18">
      <c r="A577" t="s">
        <v>928</v>
      </c>
      <c r="B577" t="s">
        <v>929</v>
      </c>
      <c r="C577" t="s">
        <v>552</v>
      </c>
      <c r="D577">
        <v>47</v>
      </c>
      <c r="E577" t="s">
        <v>234</v>
      </c>
      <c r="F577" t="s">
        <v>62</v>
      </c>
      <c r="G577" t="s">
        <v>25</v>
      </c>
      <c r="H577">
        <v>3</v>
      </c>
      <c r="I577" t="s">
        <v>36</v>
      </c>
      <c r="J577">
        <v>18</v>
      </c>
      <c r="K577" t="s">
        <v>188</v>
      </c>
      <c r="L577" t="s">
        <v>189</v>
      </c>
      <c r="M577" t="s">
        <v>190</v>
      </c>
      <c r="N577">
        <v>1</v>
      </c>
      <c r="O577">
        <v>3500</v>
      </c>
      <c r="P577" t="s">
        <v>109</v>
      </c>
      <c r="Q577">
        <v>69.23</v>
      </c>
      <c r="R577" t="s">
        <v>41</v>
      </c>
    </row>
    <row r="578" spans="1:18">
      <c r="A578" t="s">
        <v>928</v>
      </c>
      <c r="B578" t="s">
        <v>929</v>
      </c>
      <c r="C578" t="s">
        <v>552</v>
      </c>
      <c r="D578">
        <v>47</v>
      </c>
      <c r="E578" t="s">
        <v>234</v>
      </c>
      <c r="F578" t="s">
        <v>24</v>
      </c>
      <c r="G578" t="s">
        <v>25</v>
      </c>
      <c r="H578">
        <v>3</v>
      </c>
      <c r="I578" t="s">
        <v>36</v>
      </c>
      <c r="J578">
        <v>18</v>
      </c>
      <c r="K578" t="s">
        <v>37</v>
      </c>
      <c r="L578" t="s">
        <v>38</v>
      </c>
      <c r="M578" t="s">
        <v>39</v>
      </c>
      <c r="N578">
        <v>12</v>
      </c>
      <c r="O578">
        <v>108000</v>
      </c>
      <c r="P578" t="s">
        <v>433</v>
      </c>
      <c r="Q578">
        <v>34.270000000000003</v>
      </c>
      <c r="R578" t="s">
        <v>41</v>
      </c>
    </row>
    <row r="579" spans="1:18">
      <c r="A579" t="s">
        <v>930</v>
      </c>
      <c r="B579" t="s">
        <v>931</v>
      </c>
      <c r="C579" t="s">
        <v>552</v>
      </c>
      <c r="D579">
        <v>34</v>
      </c>
      <c r="E579" t="s">
        <v>140</v>
      </c>
      <c r="F579" t="s">
        <v>44</v>
      </c>
      <c r="G579" t="s">
        <v>25</v>
      </c>
      <c r="H579">
        <v>2</v>
      </c>
      <c r="I579" t="s">
        <v>26</v>
      </c>
      <c r="J579">
        <v>60</v>
      </c>
      <c r="K579" t="s">
        <v>100</v>
      </c>
      <c r="L579" t="s">
        <v>38</v>
      </c>
      <c r="M579" t="s">
        <v>39</v>
      </c>
      <c r="N579">
        <v>8</v>
      </c>
      <c r="O579">
        <v>72000</v>
      </c>
      <c r="P579" t="s">
        <v>132</v>
      </c>
      <c r="Q579">
        <v>148.05000000000001</v>
      </c>
      <c r="R579" t="s">
        <v>41</v>
      </c>
    </row>
    <row r="580" spans="1:18">
      <c r="A580" t="s">
        <v>932</v>
      </c>
      <c r="B580" t="s">
        <v>933</v>
      </c>
      <c r="C580" t="s">
        <v>552</v>
      </c>
      <c r="D580">
        <v>29</v>
      </c>
      <c r="E580" t="s">
        <v>125</v>
      </c>
      <c r="F580" t="s">
        <v>44</v>
      </c>
      <c r="G580" t="s">
        <v>57</v>
      </c>
      <c r="H580">
        <v>2</v>
      </c>
      <c r="I580" t="s">
        <v>26</v>
      </c>
      <c r="J580">
        <v>56</v>
      </c>
      <c r="K580" t="s">
        <v>165</v>
      </c>
      <c r="L580" t="s">
        <v>166</v>
      </c>
      <c r="M580" t="s">
        <v>167</v>
      </c>
      <c r="N580">
        <v>6</v>
      </c>
      <c r="O580">
        <v>144000</v>
      </c>
      <c r="P580" t="s">
        <v>40</v>
      </c>
      <c r="Q580">
        <v>106.55</v>
      </c>
      <c r="R580" t="s">
        <v>41</v>
      </c>
    </row>
    <row r="581" spans="1:18">
      <c r="A581" t="s">
        <v>932</v>
      </c>
      <c r="B581" t="s">
        <v>933</v>
      </c>
      <c r="C581" t="s">
        <v>552</v>
      </c>
      <c r="D581">
        <v>29</v>
      </c>
      <c r="E581" t="s">
        <v>125</v>
      </c>
      <c r="F581" t="s">
        <v>24</v>
      </c>
      <c r="G581" t="s">
        <v>57</v>
      </c>
      <c r="H581">
        <v>2</v>
      </c>
      <c r="I581" t="s">
        <v>26</v>
      </c>
      <c r="J581">
        <v>56</v>
      </c>
      <c r="K581" t="s">
        <v>58</v>
      </c>
      <c r="L581" t="s">
        <v>59</v>
      </c>
      <c r="M581" t="s">
        <v>60</v>
      </c>
      <c r="N581">
        <v>15</v>
      </c>
      <c r="O581">
        <v>67500</v>
      </c>
      <c r="P581" t="s">
        <v>427</v>
      </c>
      <c r="Q581">
        <v>100.38</v>
      </c>
      <c r="R581" t="s">
        <v>41</v>
      </c>
    </row>
    <row r="582" spans="1:18">
      <c r="A582" t="s">
        <v>932</v>
      </c>
      <c r="B582" t="s">
        <v>933</v>
      </c>
      <c r="C582" t="s">
        <v>552</v>
      </c>
      <c r="D582">
        <v>29</v>
      </c>
      <c r="E582" t="s">
        <v>125</v>
      </c>
      <c r="F582" t="s">
        <v>84</v>
      </c>
      <c r="G582" t="s">
        <v>57</v>
      </c>
      <c r="H582">
        <v>2</v>
      </c>
      <c r="I582" t="s">
        <v>26</v>
      </c>
      <c r="J582">
        <v>56</v>
      </c>
      <c r="K582" t="s">
        <v>100</v>
      </c>
      <c r="L582" t="s">
        <v>38</v>
      </c>
      <c r="M582" t="s">
        <v>39</v>
      </c>
      <c r="N582">
        <v>17</v>
      </c>
      <c r="O582">
        <v>153000</v>
      </c>
      <c r="P582" t="s">
        <v>305</v>
      </c>
      <c r="Q582">
        <v>8.43</v>
      </c>
      <c r="R582" t="s">
        <v>41</v>
      </c>
    </row>
    <row r="583" spans="1:18">
      <c r="A583" t="s">
        <v>934</v>
      </c>
      <c r="B583" t="s">
        <v>935</v>
      </c>
      <c r="C583" t="s">
        <v>552</v>
      </c>
      <c r="D583">
        <v>58</v>
      </c>
      <c r="E583" t="s">
        <v>99</v>
      </c>
      <c r="F583" t="s">
        <v>84</v>
      </c>
      <c r="G583" t="s">
        <v>57</v>
      </c>
      <c r="H583">
        <v>1</v>
      </c>
      <c r="I583" t="s">
        <v>164</v>
      </c>
      <c r="J583">
        <v>48</v>
      </c>
      <c r="K583" t="s">
        <v>165</v>
      </c>
      <c r="L583" t="s">
        <v>166</v>
      </c>
      <c r="M583" t="s">
        <v>167</v>
      </c>
      <c r="N583">
        <v>17</v>
      </c>
      <c r="O583">
        <v>408000</v>
      </c>
      <c r="P583" t="s">
        <v>295</v>
      </c>
      <c r="Q583">
        <v>47.62</v>
      </c>
      <c r="R583" t="s">
        <v>41</v>
      </c>
    </row>
    <row r="584" spans="1:18">
      <c r="A584" t="s">
        <v>934</v>
      </c>
      <c r="B584" t="s">
        <v>935</v>
      </c>
      <c r="C584" t="s">
        <v>552</v>
      </c>
      <c r="D584">
        <v>58</v>
      </c>
      <c r="E584" t="s">
        <v>99</v>
      </c>
      <c r="F584" t="s">
        <v>62</v>
      </c>
      <c r="G584" t="s">
        <v>57</v>
      </c>
      <c r="H584">
        <v>1</v>
      </c>
      <c r="I584" t="s">
        <v>164</v>
      </c>
      <c r="J584">
        <v>48</v>
      </c>
      <c r="K584" t="s">
        <v>156</v>
      </c>
      <c r="L584" t="s">
        <v>157</v>
      </c>
      <c r="M584" t="s">
        <v>158</v>
      </c>
      <c r="N584">
        <v>9</v>
      </c>
      <c r="O584">
        <v>4500</v>
      </c>
      <c r="P584" t="s">
        <v>270</v>
      </c>
      <c r="Q584">
        <v>162.47</v>
      </c>
      <c r="R584" t="s">
        <v>41</v>
      </c>
    </row>
    <row r="585" spans="1:18">
      <c r="A585" t="s">
        <v>936</v>
      </c>
      <c r="B585" t="s">
        <v>937</v>
      </c>
      <c r="C585" t="s">
        <v>552</v>
      </c>
      <c r="D585">
        <v>70</v>
      </c>
      <c r="E585" t="s">
        <v>91</v>
      </c>
      <c r="F585" t="s">
        <v>24</v>
      </c>
      <c r="G585" t="s">
        <v>57</v>
      </c>
      <c r="H585">
        <v>2</v>
      </c>
      <c r="I585" t="s">
        <v>26</v>
      </c>
      <c r="J585">
        <v>29</v>
      </c>
      <c r="K585" t="s">
        <v>58</v>
      </c>
      <c r="L585" t="s">
        <v>59</v>
      </c>
      <c r="M585" t="s">
        <v>60</v>
      </c>
      <c r="N585">
        <v>5</v>
      </c>
      <c r="O585">
        <v>22500</v>
      </c>
      <c r="P585" t="s">
        <v>71</v>
      </c>
      <c r="Q585">
        <v>86.3</v>
      </c>
      <c r="R585" t="s">
        <v>41</v>
      </c>
    </row>
    <row r="586" spans="1:18">
      <c r="A586" t="s">
        <v>936</v>
      </c>
      <c r="B586" t="s">
        <v>937</v>
      </c>
      <c r="C586" t="s">
        <v>552</v>
      </c>
      <c r="D586">
        <v>70</v>
      </c>
      <c r="E586" t="s">
        <v>91</v>
      </c>
      <c r="F586" t="s">
        <v>44</v>
      </c>
      <c r="G586" t="s">
        <v>57</v>
      </c>
      <c r="H586">
        <v>2</v>
      </c>
      <c r="I586" t="s">
        <v>26</v>
      </c>
      <c r="J586">
        <v>29</v>
      </c>
      <c r="K586" t="s">
        <v>165</v>
      </c>
      <c r="L586" t="s">
        <v>166</v>
      </c>
      <c r="M586" t="s">
        <v>167</v>
      </c>
      <c r="N586">
        <v>11</v>
      </c>
      <c r="O586">
        <v>264000</v>
      </c>
      <c r="P586" t="s">
        <v>380</v>
      </c>
      <c r="Q586">
        <v>183.46</v>
      </c>
      <c r="R586" t="s">
        <v>41</v>
      </c>
    </row>
    <row r="587" spans="1:18">
      <c r="A587" t="s">
        <v>936</v>
      </c>
      <c r="B587" t="s">
        <v>937</v>
      </c>
      <c r="C587" t="s">
        <v>552</v>
      </c>
      <c r="D587">
        <v>70</v>
      </c>
      <c r="E587" t="s">
        <v>91</v>
      </c>
      <c r="F587" t="s">
        <v>62</v>
      </c>
      <c r="G587" t="s">
        <v>57</v>
      </c>
      <c r="H587">
        <v>2</v>
      </c>
      <c r="I587" t="s">
        <v>26</v>
      </c>
      <c r="J587">
        <v>29</v>
      </c>
      <c r="K587" t="s">
        <v>63</v>
      </c>
      <c r="L587" t="s">
        <v>64</v>
      </c>
      <c r="M587" t="s">
        <v>65</v>
      </c>
      <c r="N587">
        <v>4</v>
      </c>
      <c r="O587">
        <v>4000</v>
      </c>
      <c r="P587" t="s">
        <v>938</v>
      </c>
      <c r="Q587">
        <v>111.69</v>
      </c>
      <c r="R587" t="s">
        <v>41</v>
      </c>
    </row>
    <row r="588" spans="1:18">
      <c r="A588" t="s">
        <v>939</v>
      </c>
      <c r="B588" t="s">
        <v>940</v>
      </c>
      <c r="C588" t="s">
        <v>552</v>
      </c>
      <c r="D588">
        <v>24</v>
      </c>
      <c r="E588" t="s">
        <v>108</v>
      </c>
      <c r="F588" t="s">
        <v>62</v>
      </c>
      <c r="G588" t="s">
        <v>57</v>
      </c>
      <c r="H588">
        <v>3</v>
      </c>
      <c r="I588" t="s">
        <v>36</v>
      </c>
      <c r="J588">
        <v>56</v>
      </c>
      <c r="K588" t="s">
        <v>341</v>
      </c>
      <c r="L588" t="s">
        <v>342</v>
      </c>
      <c r="M588" t="s">
        <v>343</v>
      </c>
      <c r="N588">
        <v>20</v>
      </c>
      <c r="O588">
        <v>150000</v>
      </c>
      <c r="P588" t="s">
        <v>693</v>
      </c>
      <c r="Q588">
        <v>155.35</v>
      </c>
      <c r="R588" t="s">
        <v>41</v>
      </c>
    </row>
    <row r="589" spans="1:18">
      <c r="A589" t="s">
        <v>941</v>
      </c>
      <c r="B589" t="s">
        <v>942</v>
      </c>
      <c r="C589" t="s">
        <v>552</v>
      </c>
      <c r="D589">
        <v>22</v>
      </c>
      <c r="E589" t="s">
        <v>340</v>
      </c>
      <c r="F589" t="s">
        <v>62</v>
      </c>
      <c r="G589" t="s">
        <v>57</v>
      </c>
      <c r="H589">
        <v>3</v>
      </c>
      <c r="I589" t="s">
        <v>36</v>
      </c>
      <c r="J589">
        <v>29</v>
      </c>
      <c r="K589" t="s">
        <v>341</v>
      </c>
      <c r="L589" t="s">
        <v>342</v>
      </c>
      <c r="M589" t="s">
        <v>343</v>
      </c>
      <c r="N589">
        <v>2</v>
      </c>
      <c r="O589">
        <v>15000</v>
      </c>
      <c r="P589" t="s">
        <v>306</v>
      </c>
      <c r="Q589">
        <v>59.24</v>
      </c>
      <c r="R589" t="s">
        <v>41</v>
      </c>
    </row>
    <row r="590" spans="1:18">
      <c r="A590" t="s">
        <v>941</v>
      </c>
      <c r="B590" t="s">
        <v>942</v>
      </c>
      <c r="C590" t="s">
        <v>552</v>
      </c>
      <c r="D590">
        <v>22</v>
      </c>
      <c r="E590" t="s">
        <v>340</v>
      </c>
      <c r="F590" t="s">
        <v>44</v>
      </c>
      <c r="G590" t="s">
        <v>57</v>
      </c>
      <c r="H590">
        <v>3</v>
      </c>
      <c r="I590" t="s">
        <v>36</v>
      </c>
      <c r="J590">
        <v>29</v>
      </c>
      <c r="K590" t="s">
        <v>165</v>
      </c>
      <c r="L590" t="s">
        <v>166</v>
      </c>
      <c r="M590" t="s">
        <v>167</v>
      </c>
      <c r="N590">
        <v>15</v>
      </c>
      <c r="O590">
        <v>360000</v>
      </c>
      <c r="P590" t="s">
        <v>192</v>
      </c>
      <c r="Q590">
        <v>180.78</v>
      </c>
      <c r="R590" t="s">
        <v>41</v>
      </c>
    </row>
    <row r="591" spans="1:18">
      <c r="A591" t="s">
        <v>943</v>
      </c>
      <c r="B591" t="s">
        <v>944</v>
      </c>
      <c r="C591" t="s">
        <v>552</v>
      </c>
      <c r="D591">
        <v>27</v>
      </c>
      <c r="E591" t="s">
        <v>261</v>
      </c>
      <c r="F591" t="s">
        <v>44</v>
      </c>
      <c r="G591" t="s">
        <v>25</v>
      </c>
      <c r="H591">
        <v>4</v>
      </c>
      <c r="I591" t="s">
        <v>70</v>
      </c>
      <c r="J591">
        <v>12</v>
      </c>
      <c r="K591" t="s">
        <v>119</v>
      </c>
      <c r="L591" t="s">
        <v>120</v>
      </c>
      <c r="M591" t="s">
        <v>121</v>
      </c>
      <c r="N591">
        <v>7</v>
      </c>
      <c r="O591">
        <v>101500</v>
      </c>
      <c r="P591" t="s">
        <v>314</v>
      </c>
      <c r="Q591">
        <v>118.27</v>
      </c>
      <c r="R591" t="s">
        <v>41</v>
      </c>
    </row>
    <row r="592" spans="1:18">
      <c r="A592" t="s">
        <v>943</v>
      </c>
      <c r="B592" t="s">
        <v>944</v>
      </c>
      <c r="C592" t="s">
        <v>552</v>
      </c>
      <c r="D592">
        <v>27</v>
      </c>
      <c r="E592" t="s">
        <v>261</v>
      </c>
      <c r="F592" t="s">
        <v>62</v>
      </c>
      <c r="G592" t="s">
        <v>25</v>
      </c>
      <c r="H592">
        <v>4</v>
      </c>
      <c r="I592" t="s">
        <v>70</v>
      </c>
      <c r="J592">
        <v>12</v>
      </c>
      <c r="K592" t="s">
        <v>115</v>
      </c>
      <c r="L592" t="s">
        <v>116</v>
      </c>
      <c r="M592" t="s">
        <v>117</v>
      </c>
      <c r="N592">
        <v>11</v>
      </c>
      <c r="O592">
        <v>60500</v>
      </c>
      <c r="P592" t="s">
        <v>423</v>
      </c>
      <c r="Q592">
        <v>18.489999999999998</v>
      </c>
      <c r="R592" t="s">
        <v>41</v>
      </c>
    </row>
    <row r="593" spans="1:19">
      <c r="A593" t="s">
        <v>945</v>
      </c>
      <c r="B593" t="s">
        <v>946</v>
      </c>
      <c r="C593" t="s">
        <v>552</v>
      </c>
      <c r="D593">
        <v>31</v>
      </c>
      <c r="E593" t="s">
        <v>281</v>
      </c>
      <c r="F593" t="s">
        <v>24</v>
      </c>
      <c r="G593" t="s">
        <v>25</v>
      </c>
      <c r="H593">
        <v>3</v>
      </c>
      <c r="I593" t="s">
        <v>36</v>
      </c>
      <c r="J593">
        <v>46</v>
      </c>
      <c r="K593" t="s">
        <v>27</v>
      </c>
      <c r="L593" t="s">
        <v>28</v>
      </c>
      <c r="M593" t="s">
        <v>29</v>
      </c>
      <c r="N593">
        <v>6</v>
      </c>
      <c r="O593">
        <v>210000</v>
      </c>
      <c r="P593" t="s">
        <v>698</v>
      </c>
      <c r="Q593">
        <v>9.26</v>
      </c>
      <c r="R593" t="s">
        <v>31</v>
      </c>
      <c r="S593" t="s">
        <v>275</v>
      </c>
    </row>
    <row r="594" spans="1:19">
      <c r="A594" t="s">
        <v>945</v>
      </c>
      <c r="B594" t="s">
        <v>946</v>
      </c>
      <c r="C594" t="s">
        <v>552</v>
      </c>
      <c r="D594">
        <v>31</v>
      </c>
      <c r="E594" t="s">
        <v>281</v>
      </c>
      <c r="F594" t="s">
        <v>62</v>
      </c>
      <c r="G594" t="s">
        <v>25</v>
      </c>
      <c r="H594">
        <v>3</v>
      </c>
      <c r="I594" t="s">
        <v>36</v>
      </c>
      <c r="J594">
        <v>46</v>
      </c>
      <c r="K594" t="s">
        <v>188</v>
      </c>
      <c r="L594" t="s">
        <v>189</v>
      </c>
      <c r="M594" t="s">
        <v>190</v>
      </c>
      <c r="N594">
        <v>5</v>
      </c>
      <c r="O594">
        <v>17500</v>
      </c>
      <c r="P594" t="s">
        <v>372</v>
      </c>
      <c r="Q594">
        <v>113.32</v>
      </c>
      <c r="R594" t="s">
        <v>31</v>
      </c>
      <c r="S594" t="s">
        <v>275</v>
      </c>
    </row>
    <row r="595" spans="1:19">
      <c r="A595" t="s">
        <v>947</v>
      </c>
      <c r="B595" t="s">
        <v>948</v>
      </c>
      <c r="C595" t="s">
        <v>552</v>
      </c>
      <c r="D595">
        <v>16</v>
      </c>
      <c r="E595" t="s">
        <v>234</v>
      </c>
      <c r="F595" t="s">
        <v>62</v>
      </c>
      <c r="G595" t="s">
        <v>57</v>
      </c>
      <c r="H595">
        <v>1</v>
      </c>
      <c r="I595" t="s">
        <v>164</v>
      </c>
      <c r="J595">
        <v>40</v>
      </c>
      <c r="K595" t="s">
        <v>72</v>
      </c>
      <c r="L595" t="s">
        <v>73</v>
      </c>
      <c r="M595" t="s">
        <v>74</v>
      </c>
      <c r="N595">
        <v>20</v>
      </c>
      <c r="O595">
        <v>18000</v>
      </c>
      <c r="P595" t="s">
        <v>66</v>
      </c>
      <c r="Q595">
        <v>133.57</v>
      </c>
      <c r="R595" t="s">
        <v>31</v>
      </c>
      <c r="S595" t="s">
        <v>79</v>
      </c>
    </row>
    <row r="596" spans="1:19">
      <c r="A596" t="s">
        <v>949</v>
      </c>
      <c r="B596" t="s">
        <v>950</v>
      </c>
      <c r="C596" t="s">
        <v>552</v>
      </c>
      <c r="D596">
        <v>58</v>
      </c>
      <c r="E596" t="s">
        <v>281</v>
      </c>
      <c r="F596" t="s">
        <v>24</v>
      </c>
      <c r="G596" t="s">
        <v>25</v>
      </c>
      <c r="H596">
        <v>2</v>
      </c>
      <c r="I596" t="s">
        <v>26</v>
      </c>
      <c r="J596">
        <v>7</v>
      </c>
      <c r="K596" t="s">
        <v>148</v>
      </c>
      <c r="L596" t="s">
        <v>149</v>
      </c>
      <c r="M596" t="s">
        <v>150</v>
      </c>
      <c r="N596">
        <v>10</v>
      </c>
      <c r="O596">
        <v>160000</v>
      </c>
      <c r="P596" t="s">
        <v>751</v>
      </c>
      <c r="Q596">
        <v>19.079999999999998</v>
      </c>
      <c r="R596" t="s">
        <v>31</v>
      </c>
      <c r="S596" t="s">
        <v>290</v>
      </c>
    </row>
    <row r="597" spans="1:19">
      <c r="A597" t="s">
        <v>949</v>
      </c>
      <c r="B597" t="s">
        <v>950</v>
      </c>
      <c r="C597" t="s">
        <v>552</v>
      </c>
      <c r="D597">
        <v>58</v>
      </c>
      <c r="E597" t="s">
        <v>281</v>
      </c>
      <c r="F597" t="s">
        <v>62</v>
      </c>
      <c r="G597" t="s">
        <v>25</v>
      </c>
      <c r="H597">
        <v>2</v>
      </c>
      <c r="I597" t="s">
        <v>26</v>
      </c>
      <c r="J597">
        <v>7</v>
      </c>
      <c r="K597" t="s">
        <v>188</v>
      </c>
      <c r="L597" t="s">
        <v>189</v>
      </c>
      <c r="M597" t="s">
        <v>190</v>
      </c>
      <c r="N597">
        <v>13</v>
      </c>
      <c r="O597">
        <v>45500</v>
      </c>
      <c r="P597" t="s">
        <v>576</v>
      </c>
      <c r="Q597">
        <v>74.03</v>
      </c>
      <c r="R597" t="s">
        <v>31</v>
      </c>
      <c r="S597" t="s">
        <v>290</v>
      </c>
    </row>
    <row r="598" spans="1:19">
      <c r="A598" t="s">
        <v>949</v>
      </c>
      <c r="B598" t="s">
        <v>950</v>
      </c>
      <c r="C598" t="s">
        <v>552</v>
      </c>
      <c r="D598">
        <v>58</v>
      </c>
      <c r="E598" t="s">
        <v>281</v>
      </c>
      <c r="F598" t="s">
        <v>84</v>
      </c>
      <c r="G598" t="s">
        <v>25</v>
      </c>
      <c r="H598">
        <v>2</v>
      </c>
      <c r="I598" t="s">
        <v>26</v>
      </c>
      <c r="J598">
        <v>7</v>
      </c>
      <c r="K598" t="s">
        <v>80</v>
      </c>
      <c r="L598" t="s">
        <v>81</v>
      </c>
      <c r="M598" t="s">
        <v>82</v>
      </c>
      <c r="N598">
        <v>18</v>
      </c>
      <c r="O598">
        <v>360000</v>
      </c>
      <c r="P598" t="s">
        <v>192</v>
      </c>
      <c r="Q598">
        <v>151.81</v>
      </c>
      <c r="R598" t="s">
        <v>31</v>
      </c>
      <c r="S598" t="s">
        <v>290</v>
      </c>
    </row>
    <row r="599" spans="1:19">
      <c r="A599" t="s">
        <v>951</v>
      </c>
      <c r="B599" t="s">
        <v>952</v>
      </c>
      <c r="C599" t="s">
        <v>552</v>
      </c>
      <c r="D599">
        <v>61</v>
      </c>
      <c r="E599" t="s">
        <v>185</v>
      </c>
      <c r="F599" t="s">
        <v>24</v>
      </c>
      <c r="G599" t="s">
        <v>57</v>
      </c>
      <c r="H599">
        <v>4</v>
      </c>
      <c r="I599" t="s">
        <v>70</v>
      </c>
      <c r="J599">
        <v>34</v>
      </c>
      <c r="K599" t="s">
        <v>58</v>
      </c>
      <c r="L599" t="s">
        <v>59</v>
      </c>
      <c r="M599" t="s">
        <v>60</v>
      </c>
      <c r="N599">
        <v>1</v>
      </c>
      <c r="O599">
        <v>4500</v>
      </c>
      <c r="P599" t="s">
        <v>270</v>
      </c>
      <c r="Q599">
        <v>0.82</v>
      </c>
      <c r="R599" t="s">
        <v>41</v>
      </c>
    </row>
    <row r="600" spans="1:19">
      <c r="A600" t="s">
        <v>951</v>
      </c>
      <c r="B600" t="s">
        <v>952</v>
      </c>
      <c r="C600" t="s">
        <v>552</v>
      </c>
      <c r="D600">
        <v>61</v>
      </c>
      <c r="E600" t="s">
        <v>185</v>
      </c>
      <c r="F600" t="s">
        <v>84</v>
      </c>
      <c r="G600" t="s">
        <v>57</v>
      </c>
      <c r="H600">
        <v>4</v>
      </c>
      <c r="I600" t="s">
        <v>70</v>
      </c>
      <c r="J600">
        <v>34</v>
      </c>
      <c r="K600" t="s">
        <v>145</v>
      </c>
      <c r="L600" t="s">
        <v>146</v>
      </c>
      <c r="M600" t="s">
        <v>147</v>
      </c>
      <c r="N600">
        <v>4</v>
      </c>
      <c r="O600">
        <v>600000</v>
      </c>
      <c r="P600" t="s">
        <v>258</v>
      </c>
      <c r="Q600">
        <v>125.28</v>
      </c>
      <c r="R600" t="s">
        <v>41</v>
      </c>
    </row>
    <row r="601" spans="1:19">
      <c r="A601" t="s">
        <v>951</v>
      </c>
      <c r="B601" t="s">
        <v>952</v>
      </c>
      <c r="C601" t="s">
        <v>552</v>
      </c>
      <c r="D601">
        <v>61</v>
      </c>
      <c r="E601" t="s">
        <v>185</v>
      </c>
      <c r="F601" t="s">
        <v>62</v>
      </c>
      <c r="G601" t="s">
        <v>57</v>
      </c>
      <c r="H601">
        <v>4</v>
      </c>
      <c r="I601" t="s">
        <v>70</v>
      </c>
      <c r="J601">
        <v>34</v>
      </c>
      <c r="K601" t="s">
        <v>92</v>
      </c>
      <c r="L601" t="s">
        <v>93</v>
      </c>
      <c r="M601" t="s">
        <v>94</v>
      </c>
      <c r="N601">
        <v>14</v>
      </c>
      <c r="O601">
        <v>4900</v>
      </c>
      <c r="P601" t="s">
        <v>820</v>
      </c>
      <c r="Q601">
        <v>160.01</v>
      </c>
      <c r="R601" t="s">
        <v>41</v>
      </c>
    </row>
    <row r="602" spans="1:19">
      <c r="A602" t="s">
        <v>953</v>
      </c>
      <c r="B602" t="s">
        <v>954</v>
      </c>
      <c r="C602" t="s">
        <v>552</v>
      </c>
      <c r="D602">
        <v>21</v>
      </c>
      <c r="E602" t="s">
        <v>634</v>
      </c>
      <c r="F602" t="s">
        <v>84</v>
      </c>
      <c r="G602" t="s">
        <v>57</v>
      </c>
      <c r="H602">
        <v>1</v>
      </c>
      <c r="I602" t="s">
        <v>164</v>
      </c>
      <c r="J602">
        <v>36</v>
      </c>
      <c r="K602" t="s">
        <v>165</v>
      </c>
      <c r="L602" t="s">
        <v>166</v>
      </c>
      <c r="M602" t="s">
        <v>167</v>
      </c>
      <c r="N602">
        <v>18</v>
      </c>
      <c r="O602">
        <v>432000</v>
      </c>
      <c r="P602" t="s">
        <v>311</v>
      </c>
      <c r="Q602">
        <v>60.41</v>
      </c>
      <c r="R602" t="s">
        <v>41</v>
      </c>
    </row>
    <row r="603" spans="1:19">
      <c r="A603" t="s">
        <v>953</v>
      </c>
      <c r="B603" t="s">
        <v>954</v>
      </c>
      <c r="C603" t="s">
        <v>552</v>
      </c>
      <c r="D603">
        <v>21</v>
      </c>
      <c r="E603" t="s">
        <v>634</v>
      </c>
      <c r="F603" t="s">
        <v>24</v>
      </c>
      <c r="G603" t="s">
        <v>57</v>
      </c>
      <c r="H603">
        <v>1</v>
      </c>
      <c r="I603" t="s">
        <v>164</v>
      </c>
      <c r="J603">
        <v>36</v>
      </c>
      <c r="K603" t="s">
        <v>37</v>
      </c>
      <c r="L603" t="s">
        <v>38</v>
      </c>
      <c r="M603" t="s">
        <v>39</v>
      </c>
      <c r="N603">
        <v>4</v>
      </c>
      <c r="O603">
        <v>36000</v>
      </c>
      <c r="P603" t="s">
        <v>61</v>
      </c>
      <c r="Q603">
        <v>153.52000000000001</v>
      </c>
      <c r="R603" t="s">
        <v>41</v>
      </c>
    </row>
    <row r="604" spans="1:19">
      <c r="A604" t="s">
        <v>953</v>
      </c>
      <c r="B604" t="s">
        <v>954</v>
      </c>
      <c r="C604" t="s">
        <v>552</v>
      </c>
      <c r="D604">
        <v>21</v>
      </c>
      <c r="E604" t="s">
        <v>634</v>
      </c>
      <c r="F604" t="s">
        <v>44</v>
      </c>
      <c r="G604" t="s">
        <v>57</v>
      </c>
      <c r="H604">
        <v>1</v>
      </c>
      <c r="I604" t="s">
        <v>164</v>
      </c>
      <c r="J604">
        <v>36</v>
      </c>
      <c r="K604" t="s">
        <v>45</v>
      </c>
      <c r="L604" t="s">
        <v>46</v>
      </c>
      <c r="M604" t="s">
        <v>47</v>
      </c>
      <c r="N604">
        <v>19</v>
      </c>
      <c r="O604">
        <v>570000</v>
      </c>
      <c r="P604" t="s">
        <v>111</v>
      </c>
      <c r="Q604">
        <v>68.599999999999994</v>
      </c>
      <c r="R604" t="s">
        <v>41</v>
      </c>
    </row>
    <row r="605" spans="1:19">
      <c r="A605" t="s">
        <v>955</v>
      </c>
      <c r="B605" t="s">
        <v>956</v>
      </c>
      <c r="C605" t="s">
        <v>552</v>
      </c>
      <c r="D605">
        <v>57</v>
      </c>
      <c r="E605" t="s">
        <v>135</v>
      </c>
      <c r="F605" t="s">
        <v>62</v>
      </c>
      <c r="G605" t="s">
        <v>25</v>
      </c>
      <c r="H605">
        <v>2</v>
      </c>
      <c r="I605" t="s">
        <v>26</v>
      </c>
      <c r="J605">
        <v>53</v>
      </c>
      <c r="K605" t="s">
        <v>235</v>
      </c>
      <c r="L605" t="s">
        <v>236</v>
      </c>
      <c r="M605" t="s">
        <v>237</v>
      </c>
      <c r="N605">
        <v>10</v>
      </c>
      <c r="O605">
        <v>65000</v>
      </c>
      <c r="P605" t="s">
        <v>703</v>
      </c>
      <c r="Q605">
        <v>23.61</v>
      </c>
      <c r="R605" t="s">
        <v>41</v>
      </c>
    </row>
    <row r="606" spans="1:19">
      <c r="A606" t="s">
        <v>955</v>
      </c>
      <c r="B606" t="s">
        <v>956</v>
      </c>
      <c r="C606" t="s">
        <v>552</v>
      </c>
      <c r="D606">
        <v>57</v>
      </c>
      <c r="E606" t="s">
        <v>135</v>
      </c>
      <c r="F606" t="s">
        <v>84</v>
      </c>
      <c r="G606" t="s">
        <v>25</v>
      </c>
      <c r="H606">
        <v>2</v>
      </c>
      <c r="I606" t="s">
        <v>26</v>
      </c>
      <c r="J606">
        <v>53</v>
      </c>
      <c r="K606" t="s">
        <v>100</v>
      </c>
      <c r="L606" t="s">
        <v>38</v>
      </c>
      <c r="M606" t="s">
        <v>39</v>
      </c>
      <c r="N606">
        <v>20</v>
      </c>
      <c r="O606">
        <v>180000</v>
      </c>
      <c r="P606" t="s">
        <v>83</v>
      </c>
      <c r="Q606">
        <v>137.57</v>
      </c>
      <c r="R606" t="s">
        <v>41</v>
      </c>
    </row>
    <row r="607" spans="1:19">
      <c r="A607" t="s">
        <v>957</v>
      </c>
      <c r="B607" t="s">
        <v>958</v>
      </c>
      <c r="C607" t="s">
        <v>552</v>
      </c>
      <c r="D607">
        <v>72</v>
      </c>
      <c r="E607" t="s">
        <v>35</v>
      </c>
      <c r="F607" t="s">
        <v>62</v>
      </c>
      <c r="G607" t="s">
        <v>25</v>
      </c>
      <c r="H607">
        <v>1</v>
      </c>
      <c r="I607" t="s">
        <v>164</v>
      </c>
      <c r="J607">
        <v>2</v>
      </c>
      <c r="K607" t="s">
        <v>341</v>
      </c>
      <c r="L607" t="s">
        <v>342</v>
      </c>
      <c r="M607" t="s">
        <v>343</v>
      </c>
      <c r="N607">
        <v>20</v>
      </c>
      <c r="O607">
        <v>150000</v>
      </c>
      <c r="P607" t="s">
        <v>693</v>
      </c>
      <c r="Q607">
        <v>36.21</v>
      </c>
      <c r="R607" t="s">
        <v>31</v>
      </c>
      <c r="S607" t="s">
        <v>79</v>
      </c>
    </row>
    <row r="608" spans="1:19">
      <c r="A608" t="s">
        <v>959</v>
      </c>
      <c r="B608" t="s">
        <v>960</v>
      </c>
      <c r="C608" t="s">
        <v>552</v>
      </c>
      <c r="D608">
        <v>61</v>
      </c>
      <c r="E608" t="s">
        <v>91</v>
      </c>
      <c r="F608" t="s">
        <v>24</v>
      </c>
      <c r="G608" t="s">
        <v>57</v>
      </c>
      <c r="H608">
        <v>5</v>
      </c>
      <c r="I608" t="s">
        <v>52</v>
      </c>
      <c r="J608">
        <v>53</v>
      </c>
      <c r="K608" t="s">
        <v>27</v>
      </c>
      <c r="L608" t="s">
        <v>28</v>
      </c>
      <c r="M608" t="s">
        <v>29</v>
      </c>
      <c r="N608">
        <v>10</v>
      </c>
      <c r="O608">
        <v>350000</v>
      </c>
      <c r="P608" t="s">
        <v>458</v>
      </c>
      <c r="Q608">
        <v>19.899999999999999</v>
      </c>
      <c r="R608" t="s">
        <v>31</v>
      </c>
      <c r="S608" t="s">
        <v>182</v>
      </c>
    </row>
    <row r="609" spans="1:19">
      <c r="A609" t="s">
        <v>959</v>
      </c>
      <c r="B609" t="s">
        <v>960</v>
      </c>
      <c r="C609" t="s">
        <v>552</v>
      </c>
      <c r="D609">
        <v>61</v>
      </c>
      <c r="E609" t="s">
        <v>91</v>
      </c>
      <c r="F609" t="s">
        <v>44</v>
      </c>
      <c r="G609" t="s">
        <v>57</v>
      </c>
      <c r="H609">
        <v>5</v>
      </c>
      <c r="I609" t="s">
        <v>52</v>
      </c>
      <c r="J609">
        <v>53</v>
      </c>
      <c r="K609" t="s">
        <v>119</v>
      </c>
      <c r="L609" t="s">
        <v>120</v>
      </c>
      <c r="M609" t="s">
        <v>121</v>
      </c>
      <c r="N609">
        <v>8</v>
      </c>
      <c r="O609">
        <v>116000</v>
      </c>
      <c r="P609" t="s">
        <v>377</v>
      </c>
      <c r="Q609">
        <v>94.37</v>
      </c>
      <c r="R609" t="s">
        <v>31</v>
      </c>
      <c r="S609" t="s">
        <v>182</v>
      </c>
    </row>
    <row r="610" spans="1:19">
      <c r="A610" t="s">
        <v>961</v>
      </c>
      <c r="B610" t="s">
        <v>962</v>
      </c>
      <c r="C610" t="s">
        <v>552</v>
      </c>
      <c r="D610">
        <v>37</v>
      </c>
      <c r="E610" t="s">
        <v>302</v>
      </c>
      <c r="F610" t="s">
        <v>44</v>
      </c>
      <c r="G610" t="s">
        <v>57</v>
      </c>
      <c r="H610">
        <v>5</v>
      </c>
      <c r="I610" t="s">
        <v>52</v>
      </c>
      <c r="J610">
        <v>39</v>
      </c>
      <c r="K610" t="s">
        <v>45</v>
      </c>
      <c r="L610" t="s">
        <v>46</v>
      </c>
      <c r="M610" t="s">
        <v>47</v>
      </c>
      <c r="N610">
        <v>13</v>
      </c>
      <c r="O610">
        <v>390000</v>
      </c>
      <c r="P610" t="s">
        <v>287</v>
      </c>
      <c r="Q610">
        <v>106.78</v>
      </c>
      <c r="R610" t="s">
        <v>31</v>
      </c>
      <c r="S610" t="s">
        <v>182</v>
      </c>
    </row>
    <row r="611" spans="1:19">
      <c r="A611" t="s">
        <v>961</v>
      </c>
      <c r="B611" t="s">
        <v>962</v>
      </c>
      <c r="C611" t="s">
        <v>552</v>
      </c>
      <c r="D611">
        <v>37</v>
      </c>
      <c r="E611" t="s">
        <v>302</v>
      </c>
      <c r="F611" t="s">
        <v>24</v>
      </c>
      <c r="G611" t="s">
        <v>57</v>
      </c>
      <c r="H611">
        <v>5</v>
      </c>
      <c r="I611" t="s">
        <v>52</v>
      </c>
      <c r="J611">
        <v>39</v>
      </c>
      <c r="K611" t="s">
        <v>27</v>
      </c>
      <c r="L611" t="s">
        <v>28</v>
      </c>
      <c r="M611" t="s">
        <v>29</v>
      </c>
      <c r="N611">
        <v>8</v>
      </c>
      <c r="O611">
        <v>280000</v>
      </c>
      <c r="P611" t="s">
        <v>110</v>
      </c>
      <c r="Q611">
        <v>48.1</v>
      </c>
      <c r="R611" t="s">
        <v>31</v>
      </c>
      <c r="S611" t="s">
        <v>182</v>
      </c>
    </row>
    <row r="612" spans="1:19">
      <c r="A612" t="s">
        <v>961</v>
      </c>
      <c r="B612" t="s">
        <v>962</v>
      </c>
      <c r="C612" t="s">
        <v>552</v>
      </c>
      <c r="D612">
        <v>37</v>
      </c>
      <c r="E612" t="s">
        <v>302</v>
      </c>
      <c r="F612" t="s">
        <v>62</v>
      </c>
      <c r="G612" t="s">
        <v>57</v>
      </c>
      <c r="H612">
        <v>5</v>
      </c>
      <c r="I612" t="s">
        <v>52</v>
      </c>
      <c r="J612">
        <v>39</v>
      </c>
      <c r="K612" t="s">
        <v>235</v>
      </c>
      <c r="L612" t="s">
        <v>236</v>
      </c>
      <c r="M612" t="s">
        <v>237</v>
      </c>
      <c r="N612">
        <v>16</v>
      </c>
      <c r="O612">
        <v>104000</v>
      </c>
      <c r="P612" t="s">
        <v>963</v>
      </c>
      <c r="Q612">
        <v>32.22</v>
      </c>
      <c r="R612" t="s">
        <v>31</v>
      </c>
      <c r="S612" t="s">
        <v>182</v>
      </c>
    </row>
    <row r="613" spans="1:19">
      <c r="A613" t="s">
        <v>964</v>
      </c>
      <c r="B613" t="s">
        <v>965</v>
      </c>
      <c r="C613" t="s">
        <v>552</v>
      </c>
      <c r="D613">
        <v>24</v>
      </c>
      <c r="E613" t="s">
        <v>634</v>
      </c>
      <c r="F613" t="s">
        <v>24</v>
      </c>
      <c r="G613" t="s">
        <v>25</v>
      </c>
      <c r="H613">
        <v>4</v>
      </c>
      <c r="I613" t="s">
        <v>70</v>
      </c>
      <c r="J613">
        <v>53</v>
      </c>
      <c r="K613" t="s">
        <v>148</v>
      </c>
      <c r="L613" t="s">
        <v>149</v>
      </c>
      <c r="M613" t="s">
        <v>150</v>
      </c>
      <c r="N613">
        <v>19</v>
      </c>
      <c r="O613">
        <v>304000</v>
      </c>
      <c r="P613" t="s">
        <v>212</v>
      </c>
      <c r="Q613">
        <v>148</v>
      </c>
      <c r="R613" t="s">
        <v>41</v>
      </c>
    </row>
    <row r="614" spans="1:19">
      <c r="A614" t="s">
        <v>964</v>
      </c>
      <c r="B614" t="s">
        <v>965</v>
      </c>
      <c r="C614" t="s">
        <v>552</v>
      </c>
      <c r="D614">
        <v>24</v>
      </c>
      <c r="E614" t="s">
        <v>634</v>
      </c>
      <c r="F614" t="s">
        <v>44</v>
      </c>
      <c r="G614" t="s">
        <v>25</v>
      </c>
      <c r="H614">
        <v>4</v>
      </c>
      <c r="I614" t="s">
        <v>70</v>
      </c>
      <c r="J614">
        <v>53</v>
      </c>
      <c r="K614" t="s">
        <v>119</v>
      </c>
      <c r="L614" t="s">
        <v>120</v>
      </c>
      <c r="M614" t="s">
        <v>121</v>
      </c>
      <c r="N614">
        <v>20</v>
      </c>
      <c r="O614">
        <v>290000</v>
      </c>
      <c r="P614" t="s">
        <v>388</v>
      </c>
      <c r="Q614">
        <v>23.31</v>
      </c>
      <c r="R614" t="s">
        <v>41</v>
      </c>
    </row>
    <row r="615" spans="1:19">
      <c r="A615" t="s">
        <v>966</v>
      </c>
      <c r="B615" t="s">
        <v>967</v>
      </c>
      <c r="C615" t="s">
        <v>552</v>
      </c>
      <c r="D615">
        <v>64</v>
      </c>
      <c r="E615" t="s">
        <v>56</v>
      </c>
      <c r="F615" t="s">
        <v>62</v>
      </c>
      <c r="G615" t="s">
        <v>57</v>
      </c>
      <c r="H615">
        <v>2</v>
      </c>
      <c r="I615" t="s">
        <v>26</v>
      </c>
      <c r="J615">
        <v>28</v>
      </c>
      <c r="K615" t="s">
        <v>188</v>
      </c>
      <c r="L615" t="s">
        <v>189</v>
      </c>
      <c r="M615" t="s">
        <v>190</v>
      </c>
      <c r="N615">
        <v>5</v>
      </c>
      <c r="O615">
        <v>17500</v>
      </c>
      <c r="P615" t="s">
        <v>372</v>
      </c>
      <c r="Q615">
        <v>168.07</v>
      </c>
      <c r="R615" t="s">
        <v>41</v>
      </c>
    </row>
    <row r="616" spans="1:19">
      <c r="A616" t="s">
        <v>968</v>
      </c>
      <c r="B616" t="s">
        <v>969</v>
      </c>
      <c r="C616" t="s">
        <v>552</v>
      </c>
      <c r="D616">
        <v>39</v>
      </c>
      <c r="E616" t="s">
        <v>144</v>
      </c>
      <c r="F616" t="s">
        <v>62</v>
      </c>
      <c r="G616" t="s">
        <v>57</v>
      </c>
      <c r="H616">
        <v>4</v>
      </c>
      <c r="I616" t="s">
        <v>70</v>
      </c>
      <c r="J616">
        <v>36</v>
      </c>
      <c r="K616" t="s">
        <v>72</v>
      </c>
      <c r="L616" t="s">
        <v>73</v>
      </c>
      <c r="M616" t="s">
        <v>74</v>
      </c>
      <c r="N616">
        <v>8</v>
      </c>
      <c r="O616">
        <v>7200</v>
      </c>
      <c r="P616" t="s">
        <v>541</v>
      </c>
      <c r="Q616">
        <v>115.8</v>
      </c>
      <c r="R616" t="s">
        <v>41</v>
      </c>
    </row>
    <row r="617" spans="1:19">
      <c r="A617" t="s">
        <v>970</v>
      </c>
      <c r="B617" t="s">
        <v>971</v>
      </c>
      <c r="C617" t="s">
        <v>552</v>
      </c>
      <c r="D617">
        <v>59</v>
      </c>
      <c r="E617" t="s">
        <v>281</v>
      </c>
      <c r="F617" t="s">
        <v>62</v>
      </c>
      <c r="G617" t="s">
        <v>25</v>
      </c>
      <c r="H617">
        <v>4</v>
      </c>
      <c r="I617" t="s">
        <v>70</v>
      </c>
      <c r="J617">
        <v>39</v>
      </c>
      <c r="K617" t="s">
        <v>115</v>
      </c>
      <c r="L617" t="s">
        <v>116</v>
      </c>
      <c r="M617" t="s">
        <v>117</v>
      </c>
      <c r="N617">
        <v>6</v>
      </c>
      <c r="O617">
        <v>33000</v>
      </c>
      <c r="P617" t="s">
        <v>334</v>
      </c>
      <c r="Q617">
        <v>145.34</v>
      </c>
      <c r="R617" t="s">
        <v>41</v>
      </c>
    </row>
    <row r="618" spans="1:19">
      <c r="A618" t="s">
        <v>970</v>
      </c>
      <c r="B618" t="s">
        <v>971</v>
      </c>
      <c r="C618" t="s">
        <v>552</v>
      </c>
      <c r="D618">
        <v>59</v>
      </c>
      <c r="E618" t="s">
        <v>281</v>
      </c>
      <c r="F618" t="s">
        <v>44</v>
      </c>
      <c r="G618" t="s">
        <v>25</v>
      </c>
      <c r="H618">
        <v>4</v>
      </c>
      <c r="I618" t="s">
        <v>70</v>
      </c>
      <c r="J618">
        <v>39</v>
      </c>
      <c r="K618" t="s">
        <v>80</v>
      </c>
      <c r="L618" t="s">
        <v>81</v>
      </c>
      <c r="M618" t="s">
        <v>82</v>
      </c>
      <c r="N618">
        <v>12</v>
      </c>
      <c r="O618">
        <v>240000</v>
      </c>
      <c r="P618" t="s">
        <v>126</v>
      </c>
      <c r="Q618">
        <v>115.76</v>
      </c>
      <c r="R618" t="s">
        <v>41</v>
      </c>
    </row>
    <row r="619" spans="1:19">
      <c r="A619" t="s">
        <v>972</v>
      </c>
      <c r="B619" t="s">
        <v>973</v>
      </c>
      <c r="C619" t="s">
        <v>552</v>
      </c>
      <c r="D619">
        <v>49</v>
      </c>
      <c r="E619" t="s">
        <v>285</v>
      </c>
      <c r="F619" t="s">
        <v>24</v>
      </c>
      <c r="G619" t="s">
        <v>25</v>
      </c>
      <c r="H619">
        <v>4</v>
      </c>
      <c r="I619" t="s">
        <v>70</v>
      </c>
      <c r="J619">
        <v>11</v>
      </c>
      <c r="K619" t="s">
        <v>27</v>
      </c>
      <c r="L619" t="s">
        <v>28</v>
      </c>
      <c r="M619" t="s">
        <v>29</v>
      </c>
      <c r="N619">
        <v>5</v>
      </c>
      <c r="O619">
        <v>175000</v>
      </c>
      <c r="P619" t="s">
        <v>127</v>
      </c>
      <c r="Q619">
        <v>95.18</v>
      </c>
      <c r="R619" t="s">
        <v>41</v>
      </c>
    </row>
    <row r="620" spans="1:19">
      <c r="A620" t="s">
        <v>972</v>
      </c>
      <c r="B620" t="s">
        <v>973</v>
      </c>
      <c r="C620" t="s">
        <v>552</v>
      </c>
      <c r="D620">
        <v>49</v>
      </c>
      <c r="E620" t="s">
        <v>285</v>
      </c>
      <c r="F620" t="s">
        <v>62</v>
      </c>
      <c r="G620" t="s">
        <v>25</v>
      </c>
      <c r="H620">
        <v>4</v>
      </c>
      <c r="I620" t="s">
        <v>70</v>
      </c>
      <c r="J620">
        <v>11</v>
      </c>
      <c r="K620" t="s">
        <v>235</v>
      </c>
      <c r="L620" t="s">
        <v>236</v>
      </c>
      <c r="M620" t="s">
        <v>237</v>
      </c>
      <c r="N620">
        <v>1</v>
      </c>
      <c r="O620">
        <v>6500</v>
      </c>
      <c r="P620" t="s">
        <v>159</v>
      </c>
      <c r="Q620">
        <v>174.12</v>
      </c>
      <c r="R620" t="s">
        <v>41</v>
      </c>
    </row>
    <row r="621" spans="1:19">
      <c r="A621" t="s">
        <v>974</v>
      </c>
      <c r="B621" t="s">
        <v>975</v>
      </c>
      <c r="C621" t="s">
        <v>552</v>
      </c>
      <c r="D621">
        <v>58</v>
      </c>
      <c r="E621" t="s">
        <v>56</v>
      </c>
      <c r="F621" t="s">
        <v>44</v>
      </c>
      <c r="G621" t="s">
        <v>25</v>
      </c>
      <c r="H621">
        <v>4</v>
      </c>
      <c r="I621" t="s">
        <v>70</v>
      </c>
      <c r="J621">
        <v>33</v>
      </c>
      <c r="K621" t="s">
        <v>100</v>
      </c>
      <c r="L621" t="s">
        <v>38</v>
      </c>
      <c r="M621" t="s">
        <v>39</v>
      </c>
      <c r="N621">
        <v>16</v>
      </c>
      <c r="O621">
        <v>144000</v>
      </c>
      <c r="P621" t="s">
        <v>40</v>
      </c>
      <c r="Q621">
        <v>77.19</v>
      </c>
      <c r="R621" t="s">
        <v>41</v>
      </c>
    </row>
    <row r="622" spans="1:19">
      <c r="A622" t="s">
        <v>974</v>
      </c>
      <c r="B622" t="s">
        <v>975</v>
      </c>
      <c r="C622" t="s">
        <v>552</v>
      </c>
      <c r="D622">
        <v>58</v>
      </c>
      <c r="E622" t="s">
        <v>56</v>
      </c>
      <c r="F622" t="s">
        <v>84</v>
      </c>
      <c r="G622" t="s">
        <v>25</v>
      </c>
      <c r="H622">
        <v>4</v>
      </c>
      <c r="I622" t="s">
        <v>70</v>
      </c>
      <c r="J622">
        <v>33</v>
      </c>
      <c r="K622" t="s">
        <v>80</v>
      </c>
      <c r="L622" t="s">
        <v>81</v>
      </c>
      <c r="M622" t="s">
        <v>82</v>
      </c>
      <c r="N622">
        <v>12</v>
      </c>
      <c r="O622">
        <v>240000</v>
      </c>
      <c r="P622" t="s">
        <v>126</v>
      </c>
      <c r="Q622">
        <v>113.67</v>
      </c>
      <c r="R622" t="s">
        <v>41</v>
      </c>
    </row>
    <row r="623" spans="1:19">
      <c r="A623" t="s">
        <v>974</v>
      </c>
      <c r="B623" t="s">
        <v>975</v>
      </c>
      <c r="C623" t="s">
        <v>552</v>
      </c>
      <c r="D623">
        <v>58</v>
      </c>
      <c r="E623" t="s">
        <v>56</v>
      </c>
      <c r="F623" t="s">
        <v>62</v>
      </c>
      <c r="G623" t="s">
        <v>25</v>
      </c>
      <c r="H623">
        <v>4</v>
      </c>
      <c r="I623" t="s">
        <v>70</v>
      </c>
      <c r="J623">
        <v>33</v>
      </c>
      <c r="K623" t="s">
        <v>188</v>
      </c>
      <c r="L623" t="s">
        <v>189</v>
      </c>
      <c r="M623" t="s">
        <v>190</v>
      </c>
      <c r="N623">
        <v>13</v>
      </c>
      <c r="O623">
        <v>45500</v>
      </c>
      <c r="P623" t="s">
        <v>576</v>
      </c>
      <c r="Q623">
        <v>136.53</v>
      </c>
      <c r="R623" t="s">
        <v>41</v>
      </c>
    </row>
    <row r="624" spans="1:19">
      <c r="A624" t="s">
        <v>976</v>
      </c>
      <c r="B624" t="s">
        <v>977</v>
      </c>
      <c r="C624" t="s">
        <v>552</v>
      </c>
      <c r="D624">
        <v>27</v>
      </c>
      <c r="E624" t="s">
        <v>51</v>
      </c>
      <c r="F624" t="s">
        <v>44</v>
      </c>
      <c r="G624" t="s">
        <v>57</v>
      </c>
      <c r="H624">
        <v>3</v>
      </c>
      <c r="I624" t="s">
        <v>36</v>
      </c>
      <c r="J624">
        <v>6</v>
      </c>
      <c r="K624" t="s">
        <v>119</v>
      </c>
      <c r="L624" t="s">
        <v>120</v>
      </c>
      <c r="M624" t="s">
        <v>121</v>
      </c>
      <c r="N624">
        <v>10</v>
      </c>
      <c r="O624">
        <v>145000</v>
      </c>
      <c r="P624" t="s">
        <v>482</v>
      </c>
      <c r="Q624">
        <v>132.32</v>
      </c>
      <c r="R624" t="s">
        <v>41</v>
      </c>
    </row>
    <row r="625" spans="1:19">
      <c r="A625" t="s">
        <v>978</v>
      </c>
      <c r="B625" t="s">
        <v>979</v>
      </c>
      <c r="C625" t="s">
        <v>552</v>
      </c>
      <c r="D625">
        <v>29</v>
      </c>
      <c r="E625" t="s">
        <v>195</v>
      </c>
      <c r="F625" t="s">
        <v>24</v>
      </c>
      <c r="G625" t="s">
        <v>57</v>
      </c>
      <c r="H625">
        <v>2</v>
      </c>
      <c r="I625" t="s">
        <v>26</v>
      </c>
      <c r="J625">
        <v>6</v>
      </c>
      <c r="K625" t="s">
        <v>27</v>
      </c>
      <c r="L625" t="s">
        <v>28</v>
      </c>
      <c r="M625" t="s">
        <v>29</v>
      </c>
      <c r="N625">
        <v>18</v>
      </c>
      <c r="O625">
        <v>630000</v>
      </c>
      <c r="P625" t="s">
        <v>413</v>
      </c>
      <c r="Q625">
        <v>78.06</v>
      </c>
      <c r="R625" t="s">
        <v>31</v>
      </c>
      <c r="S625" t="s">
        <v>244</v>
      </c>
    </row>
    <row r="626" spans="1:19">
      <c r="A626" t="s">
        <v>980</v>
      </c>
      <c r="B626" t="s">
        <v>981</v>
      </c>
      <c r="C626" t="s">
        <v>552</v>
      </c>
      <c r="D626">
        <v>29</v>
      </c>
      <c r="E626" t="s">
        <v>285</v>
      </c>
      <c r="F626" t="s">
        <v>84</v>
      </c>
      <c r="G626" t="s">
        <v>57</v>
      </c>
      <c r="H626">
        <v>1</v>
      </c>
      <c r="I626" t="s">
        <v>164</v>
      </c>
      <c r="J626">
        <v>39</v>
      </c>
      <c r="K626" t="s">
        <v>171</v>
      </c>
      <c r="L626" t="s">
        <v>172</v>
      </c>
      <c r="M626" t="s">
        <v>173</v>
      </c>
      <c r="N626">
        <v>19</v>
      </c>
      <c r="O626">
        <v>1425000</v>
      </c>
      <c r="P626" t="s">
        <v>982</v>
      </c>
      <c r="Q626">
        <v>65.180000000000007</v>
      </c>
      <c r="R626" t="s">
        <v>41</v>
      </c>
    </row>
    <row r="627" spans="1:19">
      <c r="A627" t="s">
        <v>980</v>
      </c>
      <c r="B627" t="s">
        <v>981</v>
      </c>
      <c r="C627" t="s">
        <v>552</v>
      </c>
      <c r="D627">
        <v>29</v>
      </c>
      <c r="E627" t="s">
        <v>285</v>
      </c>
      <c r="F627" t="s">
        <v>62</v>
      </c>
      <c r="G627" t="s">
        <v>57</v>
      </c>
      <c r="H627">
        <v>1</v>
      </c>
      <c r="I627" t="s">
        <v>164</v>
      </c>
      <c r="J627">
        <v>39</v>
      </c>
      <c r="K627" t="s">
        <v>235</v>
      </c>
      <c r="L627" t="s">
        <v>236</v>
      </c>
      <c r="M627" t="s">
        <v>237</v>
      </c>
      <c r="N627">
        <v>7</v>
      </c>
      <c r="O627">
        <v>45500</v>
      </c>
      <c r="P627" t="s">
        <v>576</v>
      </c>
      <c r="Q627">
        <v>27.9</v>
      </c>
      <c r="R627" t="s">
        <v>41</v>
      </c>
    </row>
    <row r="628" spans="1:19">
      <c r="A628" t="s">
        <v>983</v>
      </c>
      <c r="B628" t="s">
        <v>984</v>
      </c>
      <c r="C628" t="s">
        <v>552</v>
      </c>
      <c r="D628">
        <v>33</v>
      </c>
      <c r="E628" t="s">
        <v>446</v>
      </c>
      <c r="F628" t="s">
        <v>44</v>
      </c>
      <c r="G628" t="s">
        <v>57</v>
      </c>
      <c r="H628">
        <v>1</v>
      </c>
      <c r="I628" t="s">
        <v>164</v>
      </c>
      <c r="J628">
        <v>50</v>
      </c>
      <c r="K628" t="s">
        <v>100</v>
      </c>
      <c r="L628" t="s">
        <v>38</v>
      </c>
      <c r="M628" t="s">
        <v>39</v>
      </c>
      <c r="N628">
        <v>3</v>
      </c>
      <c r="O628">
        <v>27000</v>
      </c>
      <c r="P628" t="s">
        <v>257</v>
      </c>
      <c r="Q628">
        <v>36.29</v>
      </c>
      <c r="R628" t="s">
        <v>41</v>
      </c>
    </row>
    <row r="629" spans="1:19">
      <c r="A629" t="s">
        <v>985</v>
      </c>
      <c r="B629" t="s">
        <v>986</v>
      </c>
      <c r="C629" t="s">
        <v>552</v>
      </c>
      <c r="D629">
        <v>69</v>
      </c>
      <c r="E629" t="s">
        <v>331</v>
      </c>
      <c r="F629" t="s">
        <v>24</v>
      </c>
      <c r="G629" t="s">
        <v>25</v>
      </c>
      <c r="H629">
        <v>3</v>
      </c>
      <c r="I629" t="s">
        <v>36</v>
      </c>
      <c r="J629">
        <v>14</v>
      </c>
      <c r="K629" t="s">
        <v>148</v>
      </c>
      <c r="L629" t="s">
        <v>149</v>
      </c>
      <c r="M629" t="s">
        <v>150</v>
      </c>
      <c r="N629">
        <v>16</v>
      </c>
      <c r="O629">
        <v>256000</v>
      </c>
      <c r="P629" t="s">
        <v>656</v>
      </c>
      <c r="Q629">
        <v>119.46</v>
      </c>
      <c r="R629" t="s">
        <v>41</v>
      </c>
    </row>
    <row r="630" spans="1:19">
      <c r="A630" t="s">
        <v>985</v>
      </c>
      <c r="B630" t="s">
        <v>986</v>
      </c>
      <c r="C630" t="s">
        <v>552</v>
      </c>
      <c r="D630">
        <v>69</v>
      </c>
      <c r="E630" t="s">
        <v>331</v>
      </c>
      <c r="F630" t="s">
        <v>44</v>
      </c>
      <c r="G630" t="s">
        <v>25</v>
      </c>
      <c r="H630">
        <v>3</v>
      </c>
      <c r="I630" t="s">
        <v>36</v>
      </c>
      <c r="J630">
        <v>14</v>
      </c>
      <c r="K630" t="s">
        <v>165</v>
      </c>
      <c r="L630" t="s">
        <v>166</v>
      </c>
      <c r="M630" t="s">
        <v>167</v>
      </c>
      <c r="N630">
        <v>10</v>
      </c>
      <c r="O630">
        <v>240000</v>
      </c>
      <c r="P630" t="s">
        <v>126</v>
      </c>
      <c r="Q630">
        <v>190.08</v>
      </c>
      <c r="R630" t="s">
        <v>41</v>
      </c>
    </row>
    <row r="631" spans="1:19">
      <c r="A631" t="s">
        <v>987</v>
      </c>
      <c r="B631" t="s">
        <v>988</v>
      </c>
      <c r="C631" t="s">
        <v>552</v>
      </c>
      <c r="D631">
        <v>30</v>
      </c>
      <c r="E631" t="s">
        <v>78</v>
      </c>
      <c r="F631" t="s">
        <v>24</v>
      </c>
      <c r="G631" t="s">
        <v>25</v>
      </c>
      <c r="H631">
        <v>5</v>
      </c>
      <c r="I631" t="s">
        <v>52</v>
      </c>
      <c r="J631">
        <v>47</v>
      </c>
      <c r="K631" t="s">
        <v>37</v>
      </c>
      <c r="L631" t="s">
        <v>38</v>
      </c>
      <c r="M631" t="s">
        <v>39</v>
      </c>
      <c r="N631">
        <v>4</v>
      </c>
      <c r="O631">
        <v>36000</v>
      </c>
      <c r="P631" t="s">
        <v>61</v>
      </c>
      <c r="Q631">
        <v>46.4</v>
      </c>
      <c r="R631" t="s">
        <v>41</v>
      </c>
    </row>
    <row r="632" spans="1:19">
      <c r="A632" t="s">
        <v>987</v>
      </c>
      <c r="B632" t="s">
        <v>988</v>
      </c>
      <c r="C632" t="s">
        <v>552</v>
      </c>
      <c r="D632">
        <v>30</v>
      </c>
      <c r="E632" t="s">
        <v>78</v>
      </c>
      <c r="F632" t="s">
        <v>84</v>
      </c>
      <c r="G632" t="s">
        <v>25</v>
      </c>
      <c r="H632">
        <v>5</v>
      </c>
      <c r="I632" t="s">
        <v>52</v>
      </c>
      <c r="J632">
        <v>47</v>
      </c>
      <c r="K632" t="s">
        <v>85</v>
      </c>
      <c r="L632" t="s">
        <v>86</v>
      </c>
      <c r="M632" t="s">
        <v>87</v>
      </c>
      <c r="N632">
        <v>8</v>
      </c>
      <c r="O632">
        <v>200000</v>
      </c>
      <c r="P632" t="s">
        <v>96</v>
      </c>
      <c r="Q632">
        <v>45.94</v>
      </c>
      <c r="R632" t="s">
        <v>41</v>
      </c>
    </row>
    <row r="633" spans="1:19">
      <c r="A633" t="s">
        <v>989</v>
      </c>
      <c r="B633" t="s">
        <v>990</v>
      </c>
      <c r="C633" t="s">
        <v>552</v>
      </c>
      <c r="D633">
        <v>41</v>
      </c>
      <c r="E633" t="s">
        <v>376</v>
      </c>
      <c r="F633" t="s">
        <v>24</v>
      </c>
      <c r="G633" t="s">
        <v>25</v>
      </c>
      <c r="H633">
        <v>5</v>
      </c>
      <c r="I633" t="s">
        <v>52</v>
      </c>
      <c r="J633">
        <v>5</v>
      </c>
      <c r="K633" t="s">
        <v>27</v>
      </c>
      <c r="L633" t="s">
        <v>28</v>
      </c>
      <c r="M633" t="s">
        <v>29</v>
      </c>
      <c r="N633">
        <v>12</v>
      </c>
      <c r="O633">
        <v>420000</v>
      </c>
      <c r="P633" t="s">
        <v>360</v>
      </c>
      <c r="Q633">
        <v>36.020000000000003</v>
      </c>
      <c r="R633" t="s">
        <v>41</v>
      </c>
    </row>
    <row r="634" spans="1:19">
      <c r="A634" t="s">
        <v>989</v>
      </c>
      <c r="B634" t="s">
        <v>990</v>
      </c>
      <c r="C634" t="s">
        <v>552</v>
      </c>
      <c r="D634">
        <v>41</v>
      </c>
      <c r="E634" t="s">
        <v>376</v>
      </c>
      <c r="F634" t="s">
        <v>44</v>
      </c>
      <c r="G634" t="s">
        <v>25</v>
      </c>
      <c r="H634">
        <v>5</v>
      </c>
      <c r="I634" t="s">
        <v>52</v>
      </c>
      <c r="J634">
        <v>5</v>
      </c>
      <c r="K634" t="s">
        <v>80</v>
      </c>
      <c r="L634" t="s">
        <v>81</v>
      </c>
      <c r="M634" t="s">
        <v>82</v>
      </c>
      <c r="N634">
        <v>7</v>
      </c>
      <c r="O634">
        <v>140000</v>
      </c>
      <c r="P634" t="s">
        <v>991</v>
      </c>
      <c r="Q634">
        <v>91.82</v>
      </c>
      <c r="R634" t="s">
        <v>41</v>
      </c>
    </row>
    <row r="635" spans="1:19">
      <c r="A635" t="s">
        <v>992</v>
      </c>
      <c r="B635" t="s">
        <v>993</v>
      </c>
      <c r="C635" t="s">
        <v>552</v>
      </c>
      <c r="D635">
        <v>53</v>
      </c>
      <c r="E635" t="s">
        <v>268</v>
      </c>
      <c r="F635" t="s">
        <v>62</v>
      </c>
      <c r="G635" t="s">
        <v>25</v>
      </c>
      <c r="H635">
        <v>1</v>
      </c>
      <c r="I635" t="s">
        <v>164</v>
      </c>
      <c r="J635">
        <v>37</v>
      </c>
      <c r="K635" t="s">
        <v>115</v>
      </c>
      <c r="L635" t="s">
        <v>116</v>
      </c>
      <c r="M635" t="s">
        <v>117</v>
      </c>
      <c r="N635">
        <v>14</v>
      </c>
      <c r="O635">
        <v>77000</v>
      </c>
      <c r="P635" t="s">
        <v>847</v>
      </c>
      <c r="Q635">
        <v>56.19</v>
      </c>
      <c r="R635" t="s">
        <v>41</v>
      </c>
    </row>
    <row r="636" spans="1:19">
      <c r="A636" t="s">
        <v>992</v>
      </c>
      <c r="B636" t="s">
        <v>993</v>
      </c>
      <c r="C636" t="s">
        <v>552</v>
      </c>
      <c r="D636">
        <v>53</v>
      </c>
      <c r="E636" t="s">
        <v>268</v>
      </c>
      <c r="F636" t="s">
        <v>44</v>
      </c>
      <c r="G636" t="s">
        <v>25</v>
      </c>
      <c r="H636">
        <v>1</v>
      </c>
      <c r="I636" t="s">
        <v>164</v>
      </c>
      <c r="J636">
        <v>37</v>
      </c>
      <c r="K636" t="s">
        <v>80</v>
      </c>
      <c r="L636" t="s">
        <v>81</v>
      </c>
      <c r="M636" t="s">
        <v>82</v>
      </c>
      <c r="N636">
        <v>14</v>
      </c>
      <c r="O636">
        <v>280000</v>
      </c>
      <c r="P636" t="s">
        <v>110</v>
      </c>
      <c r="Q636">
        <v>49.94</v>
      </c>
      <c r="R636" t="s">
        <v>41</v>
      </c>
    </row>
    <row r="637" spans="1:19">
      <c r="A637" t="s">
        <v>992</v>
      </c>
      <c r="B637" t="s">
        <v>993</v>
      </c>
      <c r="C637" t="s">
        <v>552</v>
      </c>
      <c r="D637">
        <v>53</v>
      </c>
      <c r="E637" t="s">
        <v>268</v>
      </c>
      <c r="F637" t="s">
        <v>24</v>
      </c>
      <c r="G637" t="s">
        <v>25</v>
      </c>
      <c r="H637">
        <v>1</v>
      </c>
      <c r="I637" t="s">
        <v>164</v>
      </c>
      <c r="J637">
        <v>37</v>
      </c>
      <c r="K637" t="s">
        <v>58</v>
      </c>
      <c r="L637" t="s">
        <v>59</v>
      </c>
      <c r="M637" t="s">
        <v>60</v>
      </c>
      <c r="N637">
        <v>19</v>
      </c>
      <c r="O637">
        <v>85500</v>
      </c>
      <c r="P637" t="s">
        <v>218</v>
      </c>
      <c r="Q637">
        <v>178.42</v>
      </c>
      <c r="R637" t="s">
        <v>41</v>
      </c>
    </row>
    <row r="638" spans="1:19">
      <c r="A638" t="s">
        <v>994</v>
      </c>
      <c r="B638" t="s">
        <v>229</v>
      </c>
      <c r="C638" t="s">
        <v>552</v>
      </c>
      <c r="D638">
        <v>16</v>
      </c>
      <c r="E638" t="s">
        <v>274</v>
      </c>
      <c r="F638" t="s">
        <v>62</v>
      </c>
      <c r="G638" t="s">
        <v>25</v>
      </c>
      <c r="H638">
        <v>5</v>
      </c>
      <c r="I638" t="s">
        <v>52</v>
      </c>
      <c r="J638">
        <v>3</v>
      </c>
      <c r="K638" t="s">
        <v>63</v>
      </c>
      <c r="L638" t="s">
        <v>64</v>
      </c>
      <c r="M638" t="s">
        <v>65</v>
      </c>
      <c r="N638">
        <v>8</v>
      </c>
      <c r="O638">
        <v>8000</v>
      </c>
      <c r="P638" t="s">
        <v>181</v>
      </c>
      <c r="Q638">
        <v>90.76</v>
      </c>
      <c r="R638" t="s">
        <v>31</v>
      </c>
      <c r="S638" t="s">
        <v>32</v>
      </c>
    </row>
    <row r="639" spans="1:19">
      <c r="A639" t="s">
        <v>995</v>
      </c>
      <c r="B639" t="s">
        <v>996</v>
      </c>
      <c r="C639" t="s">
        <v>552</v>
      </c>
      <c r="D639">
        <v>74</v>
      </c>
      <c r="E639" t="s">
        <v>144</v>
      </c>
      <c r="F639" t="s">
        <v>62</v>
      </c>
      <c r="G639" t="s">
        <v>25</v>
      </c>
      <c r="H639">
        <v>2</v>
      </c>
      <c r="I639" t="s">
        <v>26</v>
      </c>
      <c r="J639">
        <v>56</v>
      </c>
      <c r="K639" t="s">
        <v>72</v>
      </c>
      <c r="L639" t="s">
        <v>73</v>
      </c>
      <c r="M639" t="s">
        <v>74</v>
      </c>
      <c r="N639">
        <v>3</v>
      </c>
      <c r="O639">
        <v>2700</v>
      </c>
      <c r="P639" t="s">
        <v>997</v>
      </c>
      <c r="Q639">
        <v>172.15</v>
      </c>
      <c r="R639" t="s">
        <v>41</v>
      </c>
    </row>
    <row r="640" spans="1:19">
      <c r="A640" t="s">
        <v>995</v>
      </c>
      <c r="B640" t="s">
        <v>996</v>
      </c>
      <c r="C640" t="s">
        <v>552</v>
      </c>
      <c r="D640">
        <v>74</v>
      </c>
      <c r="E640" t="s">
        <v>144</v>
      </c>
      <c r="F640" t="s">
        <v>84</v>
      </c>
      <c r="G640" t="s">
        <v>25</v>
      </c>
      <c r="H640">
        <v>2</v>
      </c>
      <c r="I640" t="s">
        <v>26</v>
      </c>
      <c r="J640">
        <v>56</v>
      </c>
      <c r="K640" t="s">
        <v>171</v>
      </c>
      <c r="L640" t="s">
        <v>172</v>
      </c>
      <c r="M640" t="s">
        <v>173</v>
      </c>
      <c r="N640">
        <v>11</v>
      </c>
      <c r="O640">
        <v>825000</v>
      </c>
      <c r="P640" t="s">
        <v>998</v>
      </c>
      <c r="Q640">
        <v>178.74</v>
      </c>
      <c r="R640" t="s">
        <v>41</v>
      </c>
    </row>
    <row r="641" spans="1:19">
      <c r="A641" t="s">
        <v>999</v>
      </c>
      <c r="B641" t="s">
        <v>1000</v>
      </c>
      <c r="C641" t="s">
        <v>552</v>
      </c>
      <c r="D641">
        <v>30</v>
      </c>
      <c r="E641" t="s">
        <v>331</v>
      </c>
      <c r="F641" t="s">
        <v>62</v>
      </c>
      <c r="G641" t="s">
        <v>25</v>
      </c>
      <c r="H641">
        <v>3</v>
      </c>
      <c r="I641" t="s">
        <v>36</v>
      </c>
      <c r="J641">
        <v>49</v>
      </c>
      <c r="K641" t="s">
        <v>72</v>
      </c>
      <c r="L641" t="s">
        <v>73</v>
      </c>
      <c r="M641" t="s">
        <v>74</v>
      </c>
      <c r="N641">
        <v>12</v>
      </c>
      <c r="O641">
        <v>10800</v>
      </c>
      <c r="P641" t="s">
        <v>1001</v>
      </c>
      <c r="Q641">
        <v>13.14</v>
      </c>
      <c r="R641" t="s">
        <v>41</v>
      </c>
    </row>
    <row r="642" spans="1:19">
      <c r="A642" t="s">
        <v>999</v>
      </c>
      <c r="B642" t="s">
        <v>1000</v>
      </c>
      <c r="C642" t="s">
        <v>552</v>
      </c>
      <c r="D642">
        <v>30</v>
      </c>
      <c r="E642" t="s">
        <v>331</v>
      </c>
      <c r="F642" t="s">
        <v>24</v>
      </c>
      <c r="G642" t="s">
        <v>25</v>
      </c>
      <c r="H642">
        <v>3</v>
      </c>
      <c r="I642" t="s">
        <v>36</v>
      </c>
      <c r="J642">
        <v>49</v>
      </c>
      <c r="K642" t="s">
        <v>27</v>
      </c>
      <c r="L642" t="s">
        <v>28</v>
      </c>
      <c r="M642" t="s">
        <v>29</v>
      </c>
      <c r="N642">
        <v>17</v>
      </c>
      <c r="O642">
        <v>595000</v>
      </c>
      <c r="P642" t="s">
        <v>381</v>
      </c>
      <c r="Q642">
        <v>97.5</v>
      </c>
      <c r="R642" t="s">
        <v>41</v>
      </c>
    </row>
    <row r="643" spans="1:19">
      <c r="A643" t="s">
        <v>1002</v>
      </c>
      <c r="B643" t="s">
        <v>1003</v>
      </c>
      <c r="C643" t="s">
        <v>552</v>
      </c>
      <c r="D643">
        <v>29</v>
      </c>
      <c r="E643" t="s">
        <v>268</v>
      </c>
      <c r="F643" t="s">
        <v>44</v>
      </c>
      <c r="G643" t="s">
        <v>57</v>
      </c>
      <c r="H643">
        <v>4</v>
      </c>
      <c r="I643" t="s">
        <v>70</v>
      </c>
      <c r="J643">
        <v>8</v>
      </c>
      <c r="K643" t="s">
        <v>165</v>
      </c>
      <c r="L643" t="s">
        <v>166</v>
      </c>
      <c r="M643" t="s">
        <v>167</v>
      </c>
      <c r="N643">
        <v>16</v>
      </c>
      <c r="O643">
        <v>384000</v>
      </c>
      <c r="P643" t="s">
        <v>397</v>
      </c>
      <c r="Q643">
        <v>186.38</v>
      </c>
      <c r="R643" t="s">
        <v>31</v>
      </c>
      <c r="S643" t="s">
        <v>244</v>
      </c>
    </row>
    <row r="644" spans="1:19">
      <c r="A644" t="s">
        <v>1002</v>
      </c>
      <c r="B644" t="s">
        <v>1003</v>
      </c>
      <c r="C644" t="s">
        <v>552</v>
      </c>
      <c r="D644">
        <v>29</v>
      </c>
      <c r="E644" t="s">
        <v>268</v>
      </c>
      <c r="F644" t="s">
        <v>24</v>
      </c>
      <c r="G644" t="s">
        <v>57</v>
      </c>
      <c r="H644">
        <v>4</v>
      </c>
      <c r="I644" t="s">
        <v>70</v>
      </c>
      <c r="J644">
        <v>8</v>
      </c>
      <c r="K644" t="s">
        <v>37</v>
      </c>
      <c r="L644" t="s">
        <v>38</v>
      </c>
      <c r="M644" t="s">
        <v>39</v>
      </c>
      <c r="N644">
        <v>1</v>
      </c>
      <c r="O644">
        <v>9000</v>
      </c>
      <c r="P644" t="s">
        <v>357</v>
      </c>
      <c r="Q644">
        <v>84.32</v>
      </c>
      <c r="R644" t="s">
        <v>31</v>
      </c>
      <c r="S644" t="s">
        <v>244</v>
      </c>
    </row>
    <row r="645" spans="1:19">
      <c r="A645" t="s">
        <v>1002</v>
      </c>
      <c r="B645" t="s">
        <v>1003</v>
      </c>
      <c r="C645" t="s">
        <v>552</v>
      </c>
      <c r="D645">
        <v>29</v>
      </c>
      <c r="E645" t="s">
        <v>268</v>
      </c>
      <c r="F645" t="s">
        <v>84</v>
      </c>
      <c r="G645" t="s">
        <v>57</v>
      </c>
      <c r="H645">
        <v>4</v>
      </c>
      <c r="I645" t="s">
        <v>70</v>
      </c>
      <c r="J645">
        <v>8</v>
      </c>
      <c r="K645" t="s">
        <v>165</v>
      </c>
      <c r="L645" t="s">
        <v>166</v>
      </c>
      <c r="M645" t="s">
        <v>167</v>
      </c>
      <c r="N645">
        <v>1</v>
      </c>
      <c r="O645">
        <v>24000</v>
      </c>
      <c r="P645" t="s">
        <v>231</v>
      </c>
      <c r="Q645">
        <v>38.22</v>
      </c>
      <c r="R645" t="s">
        <v>31</v>
      </c>
      <c r="S645" t="s">
        <v>244</v>
      </c>
    </row>
    <row r="646" spans="1:19">
      <c r="A646" t="s">
        <v>1004</v>
      </c>
      <c r="B646" t="s">
        <v>1005</v>
      </c>
      <c r="C646" t="s">
        <v>552</v>
      </c>
      <c r="D646">
        <v>34</v>
      </c>
      <c r="E646" t="s">
        <v>195</v>
      </c>
      <c r="F646" t="s">
        <v>84</v>
      </c>
      <c r="G646" t="s">
        <v>57</v>
      </c>
      <c r="H646">
        <v>5</v>
      </c>
      <c r="I646" t="s">
        <v>52</v>
      </c>
      <c r="J646">
        <v>30</v>
      </c>
      <c r="K646" t="s">
        <v>45</v>
      </c>
      <c r="L646" t="s">
        <v>46</v>
      </c>
      <c r="M646" t="s">
        <v>47</v>
      </c>
      <c r="N646">
        <v>4</v>
      </c>
      <c r="O646">
        <v>120000</v>
      </c>
      <c r="P646" t="s">
        <v>200</v>
      </c>
      <c r="Q646">
        <v>32.67</v>
      </c>
      <c r="R646" t="s">
        <v>41</v>
      </c>
    </row>
    <row r="647" spans="1:19">
      <c r="A647" t="s">
        <v>1004</v>
      </c>
      <c r="B647" t="s">
        <v>1005</v>
      </c>
      <c r="C647" t="s">
        <v>552</v>
      </c>
      <c r="D647">
        <v>34</v>
      </c>
      <c r="E647" t="s">
        <v>195</v>
      </c>
      <c r="F647" t="s">
        <v>44</v>
      </c>
      <c r="G647" t="s">
        <v>57</v>
      </c>
      <c r="H647">
        <v>5</v>
      </c>
      <c r="I647" t="s">
        <v>52</v>
      </c>
      <c r="J647">
        <v>30</v>
      </c>
      <c r="K647" t="s">
        <v>100</v>
      </c>
      <c r="L647" t="s">
        <v>38</v>
      </c>
      <c r="M647" t="s">
        <v>39</v>
      </c>
      <c r="N647">
        <v>19</v>
      </c>
      <c r="O647">
        <v>171000</v>
      </c>
      <c r="P647" t="s">
        <v>141</v>
      </c>
      <c r="Q647">
        <v>198.76</v>
      </c>
      <c r="R647" t="s">
        <v>41</v>
      </c>
    </row>
    <row r="648" spans="1:19">
      <c r="A648" t="s">
        <v>1004</v>
      </c>
      <c r="B648" t="s">
        <v>1005</v>
      </c>
      <c r="C648" t="s">
        <v>552</v>
      </c>
      <c r="D648">
        <v>34</v>
      </c>
      <c r="E648" t="s">
        <v>195</v>
      </c>
      <c r="F648" t="s">
        <v>62</v>
      </c>
      <c r="G648" t="s">
        <v>57</v>
      </c>
      <c r="H648">
        <v>5</v>
      </c>
      <c r="I648" t="s">
        <v>52</v>
      </c>
      <c r="J648">
        <v>30</v>
      </c>
      <c r="K648" t="s">
        <v>208</v>
      </c>
      <c r="L648" t="s">
        <v>209</v>
      </c>
      <c r="M648" t="s">
        <v>210</v>
      </c>
      <c r="N648">
        <v>12</v>
      </c>
      <c r="O648">
        <v>7200</v>
      </c>
      <c r="P648" t="s">
        <v>541</v>
      </c>
      <c r="Q648">
        <v>88.46</v>
      </c>
      <c r="R648" t="s">
        <v>41</v>
      </c>
    </row>
    <row r="649" spans="1:19">
      <c r="A649" t="s">
        <v>1006</v>
      </c>
      <c r="B649" t="s">
        <v>1007</v>
      </c>
      <c r="C649" t="s">
        <v>552</v>
      </c>
      <c r="D649">
        <v>42</v>
      </c>
      <c r="E649" t="s">
        <v>69</v>
      </c>
      <c r="F649" t="s">
        <v>84</v>
      </c>
      <c r="G649" t="s">
        <v>57</v>
      </c>
      <c r="H649">
        <v>3</v>
      </c>
      <c r="I649" t="s">
        <v>36</v>
      </c>
      <c r="J649">
        <v>23</v>
      </c>
      <c r="K649" t="s">
        <v>80</v>
      </c>
      <c r="L649" t="s">
        <v>81</v>
      </c>
      <c r="M649" t="s">
        <v>82</v>
      </c>
      <c r="N649">
        <v>13</v>
      </c>
      <c r="O649">
        <v>260000</v>
      </c>
      <c r="P649" t="s">
        <v>593</v>
      </c>
      <c r="Q649">
        <v>184.13</v>
      </c>
      <c r="R649" t="s">
        <v>41</v>
      </c>
    </row>
    <row r="650" spans="1:19">
      <c r="A650" t="s">
        <v>1008</v>
      </c>
      <c r="B650" t="s">
        <v>1009</v>
      </c>
      <c r="C650" t="s">
        <v>552</v>
      </c>
      <c r="D650">
        <v>36</v>
      </c>
      <c r="E650" t="s">
        <v>35</v>
      </c>
      <c r="F650" t="s">
        <v>44</v>
      </c>
      <c r="G650" t="s">
        <v>57</v>
      </c>
      <c r="H650">
        <v>3</v>
      </c>
      <c r="I650" t="s">
        <v>36</v>
      </c>
      <c r="J650">
        <v>24</v>
      </c>
      <c r="K650" t="s">
        <v>80</v>
      </c>
      <c r="L650" t="s">
        <v>81</v>
      </c>
      <c r="M650" t="s">
        <v>82</v>
      </c>
      <c r="N650">
        <v>20</v>
      </c>
      <c r="O650">
        <v>400000</v>
      </c>
      <c r="P650" t="s">
        <v>294</v>
      </c>
      <c r="Q650">
        <v>153.06</v>
      </c>
      <c r="R650" t="s">
        <v>31</v>
      </c>
      <c r="S650" t="s">
        <v>290</v>
      </c>
    </row>
    <row r="651" spans="1:19">
      <c r="A651" t="s">
        <v>1008</v>
      </c>
      <c r="B651" t="s">
        <v>1009</v>
      </c>
      <c r="C651" t="s">
        <v>552</v>
      </c>
      <c r="D651">
        <v>36</v>
      </c>
      <c r="E651" t="s">
        <v>35</v>
      </c>
      <c r="F651" t="s">
        <v>84</v>
      </c>
      <c r="G651" t="s">
        <v>57</v>
      </c>
      <c r="H651">
        <v>3</v>
      </c>
      <c r="I651" t="s">
        <v>36</v>
      </c>
      <c r="J651">
        <v>24</v>
      </c>
      <c r="K651" t="s">
        <v>45</v>
      </c>
      <c r="L651" t="s">
        <v>46</v>
      </c>
      <c r="M651" t="s">
        <v>47</v>
      </c>
      <c r="N651">
        <v>11</v>
      </c>
      <c r="O651">
        <v>330000</v>
      </c>
      <c r="P651" t="s">
        <v>373</v>
      </c>
      <c r="Q651">
        <v>108.97</v>
      </c>
      <c r="R651" t="s">
        <v>31</v>
      </c>
      <c r="S651" t="s">
        <v>290</v>
      </c>
    </row>
    <row r="652" spans="1:19">
      <c r="A652" t="s">
        <v>1008</v>
      </c>
      <c r="B652" t="s">
        <v>1009</v>
      </c>
      <c r="C652" t="s">
        <v>552</v>
      </c>
      <c r="D652">
        <v>36</v>
      </c>
      <c r="E652" t="s">
        <v>35</v>
      </c>
      <c r="F652" t="s">
        <v>62</v>
      </c>
      <c r="G652" t="s">
        <v>57</v>
      </c>
      <c r="H652">
        <v>3</v>
      </c>
      <c r="I652" t="s">
        <v>36</v>
      </c>
      <c r="J652">
        <v>24</v>
      </c>
      <c r="K652" t="s">
        <v>156</v>
      </c>
      <c r="L652" t="s">
        <v>157</v>
      </c>
      <c r="M652" t="s">
        <v>158</v>
      </c>
      <c r="N652">
        <v>12</v>
      </c>
      <c r="O652">
        <v>6000</v>
      </c>
      <c r="P652" t="s">
        <v>1010</v>
      </c>
      <c r="Q652">
        <v>54.66</v>
      </c>
      <c r="R652" t="s">
        <v>31</v>
      </c>
      <c r="S652" t="s">
        <v>290</v>
      </c>
    </row>
    <row r="653" spans="1:19">
      <c r="A653" t="s">
        <v>1011</v>
      </c>
      <c r="B653" t="s">
        <v>1012</v>
      </c>
      <c r="C653" t="s">
        <v>552</v>
      </c>
      <c r="D653">
        <v>72</v>
      </c>
      <c r="E653" t="s">
        <v>177</v>
      </c>
      <c r="F653" t="s">
        <v>84</v>
      </c>
      <c r="G653" t="s">
        <v>57</v>
      </c>
      <c r="H653">
        <v>2</v>
      </c>
      <c r="I653" t="s">
        <v>26</v>
      </c>
      <c r="J653">
        <v>19</v>
      </c>
      <c r="K653" t="s">
        <v>100</v>
      </c>
      <c r="L653" t="s">
        <v>38</v>
      </c>
      <c r="M653" t="s">
        <v>39</v>
      </c>
      <c r="N653">
        <v>16</v>
      </c>
      <c r="O653">
        <v>144000</v>
      </c>
      <c r="P653" t="s">
        <v>40</v>
      </c>
      <c r="Q653">
        <v>199.75</v>
      </c>
      <c r="R653" t="s">
        <v>41</v>
      </c>
    </row>
    <row r="654" spans="1:19">
      <c r="A654" t="s">
        <v>1011</v>
      </c>
      <c r="B654" t="s">
        <v>1012</v>
      </c>
      <c r="C654" t="s">
        <v>552</v>
      </c>
      <c r="D654">
        <v>72</v>
      </c>
      <c r="E654" t="s">
        <v>177</v>
      </c>
      <c r="F654" t="s">
        <v>44</v>
      </c>
      <c r="G654" t="s">
        <v>57</v>
      </c>
      <c r="H654">
        <v>2</v>
      </c>
      <c r="I654" t="s">
        <v>26</v>
      </c>
      <c r="J654">
        <v>19</v>
      </c>
      <c r="K654" t="s">
        <v>100</v>
      </c>
      <c r="L654" t="s">
        <v>38</v>
      </c>
      <c r="M654" t="s">
        <v>39</v>
      </c>
      <c r="N654">
        <v>17</v>
      </c>
      <c r="O654">
        <v>153000</v>
      </c>
      <c r="P654" t="s">
        <v>305</v>
      </c>
      <c r="Q654">
        <v>79.58</v>
      </c>
      <c r="R654" t="s">
        <v>41</v>
      </c>
    </row>
    <row r="655" spans="1:19">
      <c r="A655" t="s">
        <v>1013</v>
      </c>
      <c r="B655" t="s">
        <v>1014</v>
      </c>
      <c r="C655" t="s">
        <v>552</v>
      </c>
      <c r="D655">
        <v>67</v>
      </c>
      <c r="E655" t="s">
        <v>195</v>
      </c>
      <c r="F655" t="s">
        <v>62</v>
      </c>
      <c r="G655" t="s">
        <v>57</v>
      </c>
      <c r="H655">
        <v>4</v>
      </c>
      <c r="I655" t="s">
        <v>70</v>
      </c>
      <c r="J655">
        <v>43</v>
      </c>
      <c r="K655" t="s">
        <v>63</v>
      </c>
      <c r="L655" t="s">
        <v>64</v>
      </c>
      <c r="M655" t="s">
        <v>65</v>
      </c>
      <c r="N655">
        <v>16</v>
      </c>
      <c r="O655">
        <v>16000</v>
      </c>
      <c r="P655" t="s">
        <v>327</v>
      </c>
      <c r="Q655">
        <v>24.88</v>
      </c>
      <c r="R655" t="s">
        <v>41</v>
      </c>
    </row>
    <row r="656" spans="1:19">
      <c r="A656" t="s">
        <v>1015</v>
      </c>
      <c r="B656" t="s">
        <v>1016</v>
      </c>
      <c r="C656" t="s">
        <v>552</v>
      </c>
      <c r="D656">
        <v>54</v>
      </c>
      <c r="E656" t="s">
        <v>446</v>
      </c>
      <c r="F656" t="s">
        <v>62</v>
      </c>
      <c r="G656" t="s">
        <v>25</v>
      </c>
      <c r="H656">
        <v>4</v>
      </c>
      <c r="I656" t="s">
        <v>70</v>
      </c>
      <c r="J656">
        <v>43</v>
      </c>
      <c r="K656" t="s">
        <v>156</v>
      </c>
      <c r="L656" t="s">
        <v>157</v>
      </c>
      <c r="M656" t="s">
        <v>158</v>
      </c>
      <c r="N656">
        <v>18</v>
      </c>
      <c r="O656">
        <v>9000</v>
      </c>
      <c r="P656" t="s">
        <v>357</v>
      </c>
      <c r="Q656">
        <v>108.72</v>
      </c>
      <c r="R656" t="s">
        <v>31</v>
      </c>
      <c r="S656" t="s">
        <v>275</v>
      </c>
    </row>
    <row r="657" spans="1:19">
      <c r="A657" t="s">
        <v>1015</v>
      </c>
      <c r="B657" t="s">
        <v>1016</v>
      </c>
      <c r="C657" t="s">
        <v>552</v>
      </c>
      <c r="D657">
        <v>54</v>
      </c>
      <c r="E657" t="s">
        <v>446</v>
      </c>
      <c r="F657" t="s">
        <v>84</v>
      </c>
      <c r="G657" t="s">
        <v>25</v>
      </c>
      <c r="H657">
        <v>4</v>
      </c>
      <c r="I657" t="s">
        <v>70</v>
      </c>
      <c r="J657">
        <v>43</v>
      </c>
      <c r="K657" t="s">
        <v>100</v>
      </c>
      <c r="L657" t="s">
        <v>38</v>
      </c>
      <c r="M657" t="s">
        <v>39</v>
      </c>
      <c r="N657">
        <v>2</v>
      </c>
      <c r="O657">
        <v>18000</v>
      </c>
      <c r="P657" t="s">
        <v>66</v>
      </c>
      <c r="Q657">
        <v>190.54</v>
      </c>
      <c r="R657" t="s">
        <v>31</v>
      </c>
      <c r="S657" t="s">
        <v>275</v>
      </c>
    </row>
    <row r="658" spans="1:19">
      <c r="A658" t="s">
        <v>1017</v>
      </c>
      <c r="B658" t="s">
        <v>1018</v>
      </c>
      <c r="C658" t="s">
        <v>552</v>
      </c>
      <c r="D658">
        <v>31</v>
      </c>
      <c r="E658" t="s">
        <v>376</v>
      </c>
      <c r="F658" t="s">
        <v>24</v>
      </c>
      <c r="G658" t="s">
        <v>57</v>
      </c>
      <c r="H658">
        <v>4</v>
      </c>
      <c r="I658" t="s">
        <v>70</v>
      </c>
      <c r="J658">
        <v>21</v>
      </c>
      <c r="K658" t="s">
        <v>37</v>
      </c>
      <c r="L658" t="s">
        <v>38</v>
      </c>
      <c r="M658" t="s">
        <v>39</v>
      </c>
      <c r="N658">
        <v>6</v>
      </c>
      <c r="O658">
        <v>54000</v>
      </c>
      <c r="P658" t="s">
        <v>616</v>
      </c>
      <c r="Q658">
        <v>177</v>
      </c>
      <c r="R658" t="s">
        <v>41</v>
      </c>
    </row>
    <row r="659" spans="1:19">
      <c r="A659" t="s">
        <v>1019</v>
      </c>
      <c r="B659" t="s">
        <v>1020</v>
      </c>
      <c r="C659" t="s">
        <v>552</v>
      </c>
      <c r="D659">
        <v>71</v>
      </c>
      <c r="E659" t="s">
        <v>185</v>
      </c>
      <c r="F659" t="s">
        <v>62</v>
      </c>
      <c r="G659" t="s">
        <v>57</v>
      </c>
      <c r="H659">
        <v>4</v>
      </c>
      <c r="I659" t="s">
        <v>70</v>
      </c>
      <c r="J659">
        <v>46</v>
      </c>
      <c r="K659" t="s">
        <v>115</v>
      </c>
      <c r="L659" t="s">
        <v>116</v>
      </c>
      <c r="M659" t="s">
        <v>117</v>
      </c>
      <c r="N659">
        <v>6</v>
      </c>
      <c r="O659">
        <v>33000</v>
      </c>
      <c r="P659" t="s">
        <v>334</v>
      </c>
      <c r="Q659">
        <v>112.67</v>
      </c>
      <c r="R659" t="s">
        <v>41</v>
      </c>
    </row>
    <row r="660" spans="1:19">
      <c r="A660" t="s">
        <v>1019</v>
      </c>
      <c r="B660" t="s">
        <v>1020</v>
      </c>
      <c r="C660" t="s">
        <v>552</v>
      </c>
      <c r="D660">
        <v>71</v>
      </c>
      <c r="E660" t="s">
        <v>185</v>
      </c>
      <c r="F660" t="s">
        <v>84</v>
      </c>
      <c r="G660" t="s">
        <v>57</v>
      </c>
      <c r="H660">
        <v>4</v>
      </c>
      <c r="I660" t="s">
        <v>70</v>
      </c>
      <c r="J660">
        <v>46</v>
      </c>
      <c r="K660" t="s">
        <v>100</v>
      </c>
      <c r="L660" t="s">
        <v>38</v>
      </c>
      <c r="M660" t="s">
        <v>39</v>
      </c>
      <c r="N660">
        <v>16</v>
      </c>
      <c r="O660">
        <v>144000</v>
      </c>
      <c r="P660" t="s">
        <v>40</v>
      </c>
      <c r="Q660">
        <v>78.58</v>
      </c>
      <c r="R660" t="s">
        <v>41</v>
      </c>
    </row>
    <row r="661" spans="1:19">
      <c r="A661" t="s">
        <v>1019</v>
      </c>
      <c r="B661" t="s">
        <v>1020</v>
      </c>
      <c r="C661" t="s">
        <v>552</v>
      </c>
      <c r="D661">
        <v>71</v>
      </c>
      <c r="E661" t="s">
        <v>185</v>
      </c>
      <c r="F661" t="s">
        <v>24</v>
      </c>
      <c r="G661" t="s">
        <v>57</v>
      </c>
      <c r="H661">
        <v>4</v>
      </c>
      <c r="I661" t="s">
        <v>70</v>
      </c>
      <c r="J661">
        <v>46</v>
      </c>
      <c r="K661" t="s">
        <v>27</v>
      </c>
      <c r="L661" t="s">
        <v>28</v>
      </c>
      <c r="M661" t="s">
        <v>29</v>
      </c>
      <c r="N661">
        <v>12</v>
      </c>
      <c r="O661">
        <v>420000</v>
      </c>
      <c r="P661" t="s">
        <v>360</v>
      </c>
      <c r="Q661">
        <v>123.58</v>
      </c>
      <c r="R661" t="s">
        <v>41</v>
      </c>
    </row>
    <row r="662" spans="1:19">
      <c r="A662" t="s">
        <v>1021</v>
      </c>
      <c r="B662" t="s">
        <v>1022</v>
      </c>
      <c r="C662" t="s">
        <v>552</v>
      </c>
      <c r="D662">
        <v>57</v>
      </c>
      <c r="E662" t="s">
        <v>69</v>
      </c>
      <c r="F662" t="s">
        <v>84</v>
      </c>
      <c r="G662" t="s">
        <v>57</v>
      </c>
      <c r="H662">
        <v>5</v>
      </c>
      <c r="I662" t="s">
        <v>52</v>
      </c>
      <c r="J662">
        <v>43</v>
      </c>
      <c r="K662" t="s">
        <v>145</v>
      </c>
      <c r="L662" t="s">
        <v>146</v>
      </c>
      <c r="M662" t="s">
        <v>147</v>
      </c>
      <c r="N662">
        <v>11</v>
      </c>
      <c r="O662">
        <v>1650000</v>
      </c>
      <c r="P662" t="s">
        <v>923</v>
      </c>
      <c r="Q662">
        <v>117.8</v>
      </c>
      <c r="R662" t="s">
        <v>41</v>
      </c>
    </row>
    <row r="663" spans="1:19">
      <c r="A663" t="s">
        <v>1021</v>
      </c>
      <c r="B663" t="s">
        <v>1022</v>
      </c>
      <c r="C663" t="s">
        <v>552</v>
      </c>
      <c r="D663">
        <v>57</v>
      </c>
      <c r="E663" t="s">
        <v>69</v>
      </c>
      <c r="F663" t="s">
        <v>44</v>
      </c>
      <c r="G663" t="s">
        <v>57</v>
      </c>
      <c r="H663">
        <v>5</v>
      </c>
      <c r="I663" t="s">
        <v>52</v>
      </c>
      <c r="J663">
        <v>43</v>
      </c>
      <c r="K663" t="s">
        <v>119</v>
      </c>
      <c r="L663" t="s">
        <v>120</v>
      </c>
      <c r="M663" t="s">
        <v>121</v>
      </c>
      <c r="N663">
        <v>11</v>
      </c>
      <c r="O663">
        <v>159500</v>
      </c>
      <c r="P663" t="s">
        <v>371</v>
      </c>
      <c r="Q663">
        <v>114.29</v>
      </c>
      <c r="R663" t="s">
        <v>41</v>
      </c>
    </row>
    <row r="664" spans="1:19">
      <c r="A664" t="s">
        <v>1023</v>
      </c>
      <c r="B664" t="s">
        <v>1024</v>
      </c>
      <c r="C664" t="s">
        <v>552</v>
      </c>
      <c r="D664">
        <v>78</v>
      </c>
      <c r="E664" t="s">
        <v>446</v>
      </c>
      <c r="F664" t="s">
        <v>84</v>
      </c>
      <c r="G664" t="s">
        <v>25</v>
      </c>
      <c r="H664">
        <v>5</v>
      </c>
      <c r="I664" t="s">
        <v>52</v>
      </c>
      <c r="J664">
        <v>22</v>
      </c>
      <c r="K664" t="s">
        <v>85</v>
      </c>
      <c r="L664" t="s">
        <v>86</v>
      </c>
      <c r="M664" t="s">
        <v>87</v>
      </c>
      <c r="N664">
        <v>7</v>
      </c>
      <c r="O664">
        <v>175000</v>
      </c>
      <c r="P664" t="s">
        <v>127</v>
      </c>
      <c r="Q664">
        <v>193.9</v>
      </c>
      <c r="R664" t="s">
        <v>41</v>
      </c>
    </row>
    <row r="665" spans="1:19">
      <c r="A665" t="s">
        <v>1023</v>
      </c>
      <c r="B665" t="s">
        <v>1024</v>
      </c>
      <c r="C665" t="s">
        <v>552</v>
      </c>
      <c r="D665">
        <v>78</v>
      </c>
      <c r="E665" t="s">
        <v>446</v>
      </c>
      <c r="F665" t="s">
        <v>44</v>
      </c>
      <c r="G665" t="s">
        <v>25</v>
      </c>
      <c r="H665">
        <v>5</v>
      </c>
      <c r="I665" t="s">
        <v>52</v>
      </c>
      <c r="J665">
        <v>22</v>
      </c>
      <c r="K665" t="s">
        <v>119</v>
      </c>
      <c r="L665" t="s">
        <v>120</v>
      </c>
      <c r="M665" t="s">
        <v>121</v>
      </c>
      <c r="N665">
        <v>3</v>
      </c>
      <c r="O665">
        <v>43500</v>
      </c>
      <c r="P665" t="s">
        <v>391</v>
      </c>
      <c r="Q665">
        <v>127.27</v>
      </c>
      <c r="R665" t="s">
        <v>41</v>
      </c>
    </row>
    <row r="666" spans="1:19">
      <c r="A666" t="s">
        <v>1023</v>
      </c>
      <c r="B666" t="s">
        <v>1024</v>
      </c>
      <c r="C666" t="s">
        <v>552</v>
      </c>
      <c r="D666">
        <v>78</v>
      </c>
      <c r="E666" t="s">
        <v>446</v>
      </c>
      <c r="F666" t="s">
        <v>24</v>
      </c>
      <c r="G666" t="s">
        <v>25</v>
      </c>
      <c r="H666">
        <v>5</v>
      </c>
      <c r="I666" t="s">
        <v>52</v>
      </c>
      <c r="J666">
        <v>22</v>
      </c>
      <c r="K666" t="s">
        <v>58</v>
      </c>
      <c r="L666" t="s">
        <v>59</v>
      </c>
      <c r="M666" t="s">
        <v>60</v>
      </c>
      <c r="N666">
        <v>2</v>
      </c>
      <c r="O666">
        <v>9000</v>
      </c>
      <c r="P666" t="s">
        <v>357</v>
      </c>
      <c r="Q666">
        <v>57.83</v>
      </c>
      <c r="R666" t="s">
        <v>41</v>
      </c>
    </row>
    <row r="667" spans="1:19">
      <c r="A667" t="s">
        <v>1025</v>
      </c>
      <c r="B667" t="s">
        <v>1026</v>
      </c>
      <c r="C667" t="s">
        <v>552</v>
      </c>
      <c r="D667">
        <v>68</v>
      </c>
      <c r="E667" t="s">
        <v>250</v>
      </c>
      <c r="F667" t="s">
        <v>24</v>
      </c>
      <c r="G667" t="s">
        <v>25</v>
      </c>
      <c r="H667">
        <v>4</v>
      </c>
      <c r="I667" t="s">
        <v>70</v>
      </c>
      <c r="J667">
        <v>41</v>
      </c>
      <c r="K667" t="s">
        <v>27</v>
      </c>
      <c r="L667" t="s">
        <v>28</v>
      </c>
      <c r="M667" t="s">
        <v>29</v>
      </c>
      <c r="N667">
        <v>5</v>
      </c>
      <c r="O667">
        <v>175000</v>
      </c>
      <c r="P667" t="s">
        <v>127</v>
      </c>
      <c r="Q667">
        <v>48.08</v>
      </c>
      <c r="R667" t="s">
        <v>31</v>
      </c>
      <c r="S667" t="s">
        <v>290</v>
      </c>
    </row>
    <row r="668" spans="1:19">
      <c r="A668" t="s">
        <v>1025</v>
      </c>
      <c r="B668" t="s">
        <v>1026</v>
      </c>
      <c r="C668" t="s">
        <v>552</v>
      </c>
      <c r="D668">
        <v>68</v>
      </c>
      <c r="E668" t="s">
        <v>250</v>
      </c>
      <c r="F668" t="s">
        <v>62</v>
      </c>
      <c r="G668" t="s">
        <v>25</v>
      </c>
      <c r="H668">
        <v>4</v>
      </c>
      <c r="I668" t="s">
        <v>70</v>
      </c>
      <c r="J668">
        <v>41</v>
      </c>
      <c r="K668" t="s">
        <v>92</v>
      </c>
      <c r="L668" t="s">
        <v>93</v>
      </c>
      <c r="M668" t="s">
        <v>94</v>
      </c>
      <c r="N668">
        <v>10</v>
      </c>
      <c r="O668">
        <v>3500</v>
      </c>
      <c r="P668" t="s">
        <v>109</v>
      </c>
      <c r="Q668">
        <v>6.03</v>
      </c>
      <c r="R668" t="s">
        <v>31</v>
      </c>
      <c r="S668" t="s">
        <v>290</v>
      </c>
    </row>
    <row r="669" spans="1:19">
      <c r="A669" t="s">
        <v>1025</v>
      </c>
      <c r="B669" t="s">
        <v>1026</v>
      </c>
      <c r="C669" t="s">
        <v>552</v>
      </c>
      <c r="D669">
        <v>68</v>
      </c>
      <c r="E669" t="s">
        <v>250</v>
      </c>
      <c r="F669" t="s">
        <v>44</v>
      </c>
      <c r="G669" t="s">
        <v>25</v>
      </c>
      <c r="H669">
        <v>4</v>
      </c>
      <c r="I669" t="s">
        <v>70</v>
      </c>
      <c r="J669">
        <v>41</v>
      </c>
      <c r="K669" t="s">
        <v>119</v>
      </c>
      <c r="L669" t="s">
        <v>120</v>
      </c>
      <c r="M669" t="s">
        <v>121</v>
      </c>
      <c r="N669">
        <v>14</v>
      </c>
      <c r="O669">
        <v>203000</v>
      </c>
      <c r="P669" t="s">
        <v>544</v>
      </c>
      <c r="Q669">
        <v>97.33</v>
      </c>
      <c r="R669" t="s">
        <v>31</v>
      </c>
      <c r="S669" t="s">
        <v>290</v>
      </c>
    </row>
    <row r="670" spans="1:19">
      <c r="A670" t="s">
        <v>1027</v>
      </c>
      <c r="B670" t="s">
        <v>1028</v>
      </c>
      <c r="C670" t="s">
        <v>552</v>
      </c>
      <c r="D670">
        <v>20</v>
      </c>
      <c r="E670" t="s">
        <v>340</v>
      </c>
      <c r="F670" t="s">
        <v>24</v>
      </c>
      <c r="G670" t="s">
        <v>25</v>
      </c>
      <c r="H670">
        <v>1</v>
      </c>
      <c r="I670" t="s">
        <v>164</v>
      </c>
      <c r="J670">
        <v>18</v>
      </c>
      <c r="K670" t="s">
        <v>148</v>
      </c>
      <c r="L670" t="s">
        <v>149</v>
      </c>
      <c r="M670" t="s">
        <v>150</v>
      </c>
      <c r="N670">
        <v>16</v>
      </c>
      <c r="O670">
        <v>256000</v>
      </c>
      <c r="P670" t="s">
        <v>656</v>
      </c>
      <c r="Q670">
        <v>192.78</v>
      </c>
      <c r="R670" t="s">
        <v>31</v>
      </c>
      <c r="S670" t="s">
        <v>182</v>
      </c>
    </row>
    <row r="671" spans="1:19">
      <c r="A671" t="s">
        <v>1027</v>
      </c>
      <c r="B671" t="s">
        <v>1028</v>
      </c>
      <c r="C671" t="s">
        <v>552</v>
      </c>
      <c r="D671">
        <v>20</v>
      </c>
      <c r="E671" t="s">
        <v>340</v>
      </c>
      <c r="F671" t="s">
        <v>84</v>
      </c>
      <c r="G671" t="s">
        <v>25</v>
      </c>
      <c r="H671">
        <v>1</v>
      </c>
      <c r="I671" t="s">
        <v>164</v>
      </c>
      <c r="J671">
        <v>18</v>
      </c>
      <c r="K671" t="s">
        <v>100</v>
      </c>
      <c r="L671" t="s">
        <v>38</v>
      </c>
      <c r="M671" t="s">
        <v>39</v>
      </c>
      <c r="N671">
        <v>3</v>
      </c>
      <c r="O671">
        <v>27000</v>
      </c>
      <c r="P671" t="s">
        <v>257</v>
      </c>
      <c r="Q671">
        <v>11.54</v>
      </c>
      <c r="R671" t="s">
        <v>31</v>
      </c>
      <c r="S671" t="s">
        <v>182</v>
      </c>
    </row>
    <row r="672" spans="1:19">
      <c r="A672" t="s">
        <v>1029</v>
      </c>
      <c r="B672" t="s">
        <v>1030</v>
      </c>
      <c r="C672" t="s">
        <v>552</v>
      </c>
      <c r="D672">
        <v>65</v>
      </c>
      <c r="E672" t="s">
        <v>234</v>
      </c>
      <c r="F672" t="s">
        <v>62</v>
      </c>
      <c r="G672" t="s">
        <v>57</v>
      </c>
      <c r="H672">
        <v>1</v>
      </c>
      <c r="I672" t="s">
        <v>164</v>
      </c>
      <c r="J672">
        <v>14</v>
      </c>
      <c r="K672" t="s">
        <v>72</v>
      </c>
      <c r="L672" t="s">
        <v>73</v>
      </c>
      <c r="M672" t="s">
        <v>74</v>
      </c>
      <c r="N672">
        <v>12</v>
      </c>
      <c r="O672">
        <v>10800</v>
      </c>
      <c r="P672" t="s">
        <v>1001</v>
      </c>
      <c r="Q672">
        <v>98.33</v>
      </c>
      <c r="R672" t="s">
        <v>31</v>
      </c>
      <c r="S672" t="s">
        <v>290</v>
      </c>
    </row>
    <row r="673" spans="1:19">
      <c r="A673" t="s">
        <v>1029</v>
      </c>
      <c r="B673" t="s">
        <v>1030</v>
      </c>
      <c r="C673" t="s">
        <v>552</v>
      </c>
      <c r="D673">
        <v>65</v>
      </c>
      <c r="E673" t="s">
        <v>234</v>
      </c>
      <c r="F673" t="s">
        <v>24</v>
      </c>
      <c r="G673" t="s">
        <v>57</v>
      </c>
      <c r="H673">
        <v>1</v>
      </c>
      <c r="I673" t="s">
        <v>164</v>
      </c>
      <c r="J673">
        <v>14</v>
      </c>
      <c r="K673" t="s">
        <v>148</v>
      </c>
      <c r="L673" t="s">
        <v>149</v>
      </c>
      <c r="M673" t="s">
        <v>150</v>
      </c>
      <c r="N673">
        <v>14</v>
      </c>
      <c r="O673">
        <v>224000</v>
      </c>
      <c r="P673" t="s">
        <v>201</v>
      </c>
      <c r="Q673">
        <v>63.64</v>
      </c>
      <c r="R673" t="s">
        <v>31</v>
      </c>
      <c r="S673" t="s">
        <v>290</v>
      </c>
    </row>
    <row r="674" spans="1:19">
      <c r="A674" t="s">
        <v>1031</v>
      </c>
      <c r="B674" t="s">
        <v>1032</v>
      </c>
      <c r="C674" t="s">
        <v>552</v>
      </c>
      <c r="D674">
        <v>47</v>
      </c>
      <c r="E674" t="s">
        <v>155</v>
      </c>
      <c r="F674" t="s">
        <v>44</v>
      </c>
      <c r="G674" t="s">
        <v>25</v>
      </c>
      <c r="H674">
        <v>3</v>
      </c>
      <c r="I674" t="s">
        <v>36</v>
      </c>
      <c r="J674">
        <v>24</v>
      </c>
      <c r="K674" t="s">
        <v>100</v>
      </c>
      <c r="L674" t="s">
        <v>38</v>
      </c>
      <c r="M674" t="s">
        <v>39</v>
      </c>
      <c r="N674">
        <v>8</v>
      </c>
      <c r="O674">
        <v>72000</v>
      </c>
      <c r="P674" t="s">
        <v>132</v>
      </c>
      <c r="Q674">
        <v>138.29</v>
      </c>
      <c r="R674" t="s">
        <v>41</v>
      </c>
    </row>
    <row r="675" spans="1:19">
      <c r="A675" t="s">
        <v>1033</v>
      </c>
      <c r="B675" t="s">
        <v>1034</v>
      </c>
      <c r="C675" t="s">
        <v>552</v>
      </c>
      <c r="D675">
        <v>49</v>
      </c>
      <c r="E675" t="s">
        <v>261</v>
      </c>
      <c r="F675" t="s">
        <v>84</v>
      </c>
      <c r="G675" t="s">
        <v>25</v>
      </c>
      <c r="H675">
        <v>5</v>
      </c>
      <c r="I675" t="s">
        <v>52</v>
      </c>
      <c r="J675">
        <v>23</v>
      </c>
      <c r="K675" t="s">
        <v>100</v>
      </c>
      <c r="L675" t="s">
        <v>38</v>
      </c>
      <c r="M675" t="s">
        <v>39</v>
      </c>
      <c r="N675">
        <v>6</v>
      </c>
      <c r="O675">
        <v>54000</v>
      </c>
      <c r="P675" t="s">
        <v>616</v>
      </c>
      <c r="Q675">
        <v>128.44999999999999</v>
      </c>
      <c r="R675" t="s">
        <v>41</v>
      </c>
    </row>
    <row r="676" spans="1:19">
      <c r="A676" t="s">
        <v>1033</v>
      </c>
      <c r="B676" t="s">
        <v>1034</v>
      </c>
      <c r="C676" t="s">
        <v>552</v>
      </c>
      <c r="D676">
        <v>49</v>
      </c>
      <c r="E676" t="s">
        <v>261</v>
      </c>
      <c r="F676" t="s">
        <v>24</v>
      </c>
      <c r="G676" t="s">
        <v>25</v>
      </c>
      <c r="H676">
        <v>5</v>
      </c>
      <c r="I676" t="s">
        <v>52</v>
      </c>
      <c r="J676">
        <v>23</v>
      </c>
      <c r="K676" t="s">
        <v>27</v>
      </c>
      <c r="L676" t="s">
        <v>28</v>
      </c>
      <c r="M676" t="s">
        <v>29</v>
      </c>
      <c r="N676">
        <v>5</v>
      </c>
      <c r="O676">
        <v>175000</v>
      </c>
      <c r="P676" t="s">
        <v>127</v>
      </c>
      <c r="Q676">
        <v>158.31</v>
      </c>
      <c r="R676" t="s">
        <v>41</v>
      </c>
    </row>
    <row r="677" spans="1:19">
      <c r="A677" t="s">
        <v>1033</v>
      </c>
      <c r="B677" t="s">
        <v>1034</v>
      </c>
      <c r="C677" t="s">
        <v>552</v>
      </c>
      <c r="D677">
        <v>49</v>
      </c>
      <c r="E677" t="s">
        <v>261</v>
      </c>
      <c r="F677" t="s">
        <v>44</v>
      </c>
      <c r="G677" t="s">
        <v>25</v>
      </c>
      <c r="H677">
        <v>5</v>
      </c>
      <c r="I677" t="s">
        <v>52</v>
      </c>
      <c r="J677">
        <v>23</v>
      </c>
      <c r="K677" t="s">
        <v>100</v>
      </c>
      <c r="L677" t="s">
        <v>38</v>
      </c>
      <c r="M677" t="s">
        <v>39</v>
      </c>
      <c r="N677">
        <v>10</v>
      </c>
      <c r="O677">
        <v>90000</v>
      </c>
      <c r="P677" t="s">
        <v>160</v>
      </c>
      <c r="Q677">
        <v>80.430000000000007</v>
      </c>
      <c r="R677" t="s">
        <v>41</v>
      </c>
    </row>
    <row r="678" spans="1:19">
      <c r="A678" t="s">
        <v>1035</v>
      </c>
      <c r="B678" t="s">
        <v>1036</v>
      </c>
      <c r="C678" t="s">
        <v>552</v>
      </c>
      <c r="D678">
        <v>26</v>
      </c>
      <c r="E678" t="s">
        <v>285</v>
      </c>
      <c r="F678" t="s">
        <v>62</v>
      </c>
      <c r="G678" t="s">
        <v>25</v>
      </c>
      <c r="H678">
        <v>5</v>
      </c>
      <c r="I678" t="s">
        <v>52</v>
      </c>
      <c r="J678">
        <v>16</v>
      </c>
      <c r="K678" t="s">
        <v>208</v>
      </c>
      <c r="L678" t="s">
        <v>209</v>
      </c>
      <c r="M678" t="s">
        <v>210</v>
      </c>
      <c r="N678">
        <v>19</v>
      </c>
      <c r="O678">
        <v>11400</v>
      </c>
      <c r="P678" t="s">
        <v>1037</v>
      </c>
      <c r="Q678">
        <v>52.51</v>
      </c>
      <c r="R678" t="s">
        <v>41</v>
      </c>
    </row>
    <row r="679" spans="1:19">
      <c r="A679" t="s">
        <v>1035</v>
      </c>
      <c r="B679" t="s">
        <v>1036</v>
      </c>
      <c r="C679" t="s">
        <v>552</v>
      </c>
      <c r="D679">
        <v>26</v>
      </c>
      <c r="E679" t="s">
        <v>285</v>
      </c>
      <c r="F679" t="s">
        <v>24</v>
      </c>
      <c r="G679" t="s">
        <v>25</v>
      </c>
      <c r="H679">
        <v>5</v>
      </c>
      <c r="I679" t="s">
        <v>52</v>
      </c>
      <c r="J679">
        <v>16</v>
      </c>
      <c r="K679" t="s">
        <v>37</v>
      </c>
      <c r="L679" t="s">
        <v>38</v>
      </c>
      <c r="M679" t="s">
        <v>39</v>
      </c>
      <c r="N679">
        <v>7</v>
      </c>
      <c r="O679">
        <v>63000</v>
      </c>
      <c r="P679" t="s">
        <v>298</v>
      </c>
      <c r="Q679">
        <v>160.01</v>
      </c>
      <c r="R679" t="s">
        <v>41</v>
      </c>
    </row>
    <row r="680" spans="1:19">
      <c r="A680" t="s">
        <v>1038</v>
      </c>
      <c r="B680" t="s">
        <v>1039</v>
      </c>
      <c r="C680" t="s">
        <v>552</v>
      </c>
      <c r="D680">
        <v>69</v>
      </c>
      <c r="E680" t="s">
        <v>51</v>
      </c>
      <c r="F680" t="s">
        <v>24</v>
      </c>
      <c r="G680" t="s">
        <v>25</v>
      </c>
      <c r="H680">
        <v>5</v>
      </c>
      <c r="I680" t="s">
        <v>52</v>
      </c>
      <c r="J680">
        <v>26</v>
      </c>
      <c r="K680" t="s">
        <v>58</v>
      </c>
      <c r="L680" t="s">
        <v>59</v>
      </c>
      <c r="M680" t="s">
        <v>60</v>
      </c>
      <c r="N680">
        <v>6</v>
      </c>
      <c r="O680">
        <v>27000</v>
      </c>
      <c r="P680" t="s">
        <v>257</v>
      </c>
      <c r="Q680">
        <v>52.73</v>
      </c>
      <c r="R680" t="s">
        <v>31</v>
      </c>
      <c r="S680" t="s">
        <v>79</v>
      </c>
    </row>
    <row r="681" spans="1:19">
      <c r="A681" t="s">
        <v>1038</v>
      </c>
      <c r="B681" t="s">
        <v>1039</v>
      </c>
      <c r="C681" t="s">
        <v>552</v>
      </c>
      <c r="D681">
        <v>69</v>
      </c>
      <c r="E681" t="s">
        <v>51</v>
      </c>
      <c r="F681" t="s">
        <v>44</v>
      </c>
      <c r="G681" t="s">
        <v>25</v>
      </c>
      <c r="H681">
        <v>5</v>
      </c>
      <c r="I681" t="s">
        <v>52</v>
      </c>
      <c r="J681">
        <v>26</v>
      </c>
      <c r="K681" t="s">
        <v>100</v>
      </c>
      <c r="L681" t="s">
        <v>38</v>
      </c>
      <c r="M681" t="s">
        <v>39</v>
      </c>
      <c r="N681">
        <v>14</v>
      </c>
      <c r="O681">
        <v>126000</v>
      </c>
      <c r="P681" t="s">
        <v>443</v>
      </c>
      <c r="Q681">
        <v>80.510000000000005</v>
      </c>
      <c r="R681" t="s">
        <v>31</v>
      </c>
      <c r="S681" t="s">
        <v>79</v>
      </c>
    </row>
    <row r="682" spans="1:19">
      <c r="A682" t="s">
        <v>1038</v>
      </c>
      <c r="B682" t="s">
        <v>1039</v>
      </c>
      <c r="C682" t="s">
        <v>552</v>
      </c>
      <c r="D682">
        <v>69</v>
      </c>
      <c r="E682" t="s">
        <v>51</v>
      </c>
      <c r="F682" t="s">
        <v>62</v>
      </c>
      <c r="G682" t="s">
        <v>25</v>
      </c>
      <c r="H682">
        <v>5</v>
      </c>
      <c r="I682" t="s">
        <v>52</v>
      </c>
      <c r="J682">
        <v>26</v>
      </c>
      <c r="K682" t="s">
        <v>156</v>
      </c>
      <c r="L682" t="s">
        <v>157</v>
      </c>
      <c r="M682" t="s">
        <v>158</v>
      </c>
      <c r="N682">
        <v>12</v>
      </c>
      <c r="O682">
        <v>6000</v>
      </c>
      <c r="P682" t="s">
        <v>1010</v>
      </c>
      <c r="Q682">
        <v>30.28</v>
      </c>
      <c r="R682" t="s">
        <v>31</v>
      </c>
      <c r="S682" t="s">
        <v>79</v>
      </c>
    </row>
    <row r="683" spans="1:19">
      <c r="A683" t="s">
        <v>1040</v>
      </c>
      <c r="B683" t="s">
        <v>1041</v>
      </c>
      <c r="C683" t="s">
        <v>552</v>
      </c>
      <c r="D683">
        <v>31</v>
      </c>
      <c r="E683" t="s">
        <v>354</v>
      </c>
      <c r="F683" t="s">
        <v>24</v>
      </c>
      <c r="G683" t="s">
        <v>57</v>
      </c>
      <c r="H683">
        <v>4</v>
      </c>
      <c r="I683" t="s">
        <v>70</v>
      </c>
      <c r="J683">
        <v>50</v>
      </c>
      <c r="K683" t="s">
        <v>37</v>
      </c>
      <c r="L683" t="s">
        <v>38</v>
      </c>
      <c r="M683" t="s">
        <v>39</v>
      </c>
      <c r="N683">
        <v>16</v>
      </c>
      <c r="O683">
        <v>144000</v>
      </c>
      <c r="P683" t="s">
        <v>40</v>
      </c>
      <c r="Q683">
        <v>57.95</v>
      </c>
      <c r="R683" t="s">
        <v>31</v>
      </c>
      <c r="S683" t="s">
        <v>275</v>
      </c>
    </row>
    <row r="684" spans="1:19">
      <c r="A684" t="s">
        <v>1042</v>
      </c>
      <c r="B684" t="s">
        <v>1043</v>
      </c>
      <c r="C684" t="s">
        <v>552</v>
      </c>
      <c r="D684">
        <v>32</v>
      </c>
      <c r="E684" t="s">
        <v>23</v>
      </c>
      <c r="F684" t="s">
        <v>62</v>
      </c>
      <c r="G684" t="s">
        <v>25</v>
      </c>
      <c r="H684">
        <v>3</v>
      </c>
      <c r="I684" t="s">
        <v>36</v>
      </c>
      <c r="J684">
        <v>39</v>
      </c>
      <c r="K684" t="s">
        <v>208</v>
      </c>
      <c r="L684" t="s">
        <v>209</v>
      </c>
      <c r="M684" t="s">
        <v>210</v>
      </c>
      <c r="N684">
        <v>5</v>
      </c>
      <c r="O684">
        <v>3000</v>
      </c>
      <c r="P684" t="s">
        <v>293</v>
      </c>
      <c r="Q684">
        <v>82</v>
      </c>
      <c r="R684" t="s">
        <v>41</v>
      </c>
    </row>
    <row r="685" spans="1:19">
      <c r="A685" t="s">
        <v>1044</v>
      </c>
      <c r="B685" t="s">
        <v>1045</v>
      </c>
      <c r="C685" t="s">
        <v>552</v>
      </c>
      <c r="D685">
        <v>53</v>
      </c>
      <c r="E685" t="s">
        <v>163</v>
      </c>
      <c r="F685" t="s">
        <v>62</v>
      </c>
      <c r="G685" t="s">
        <v>25</v>
      </c>
      <c r="H685">
        <v>2</v>
      </c>
      <c r="I685" t="s">
        <v>26</v>
      </c>
      <c r="J685">
        <v>40</v>
      </c>
      <c r="K685" t="s">
        <v>115</v>
      </c>
      <c r="L685" t="s">
        <v>116</v>
      </c>
      <c r="M685" t="s">
        <v>117</v>
      </c>
      <c r="N685">
        <v>11</v>
      </c>
      <c r="O685">
        <v>60500</v>
      </c>
      <c r="P685" t="s">
        <v>423</v>
      </c>
      <c r="Q685">
        <v>27.07</v>
      </c>
      <c r="R685" t="s">
        <v>41</v>
      </c>
    </row>
    <row r="686" spans="1:19">
      <c r="A686" t="s">
        <v>1044</v>
      </c>
      <c r="B686" t="s">
        <v>1045</v>
      </c>
      <c r="C686" t="s">
        <v>552</v>
      </c>
      <c r="D686">
        <v>53</v>
      </c>
      <c r="E686" t="s">
        <v>163</v>
      </c>
      <c r="F686" t="s">
        <v>44</v>
      </c>
      <c r="G686" t="s">
        <v>25</v>
      </c>
      <c r="H686">
        <v>2</v>
      </c>
      <c r="I686" t="s">
        <v>26</v>
      </c>
      <c r="J686">
        <v>40</v>
      </c>
      <c r="K686" t="s">
        <v>119</v>
      </c>
      <c r="L686" t="s">
        <v>120</v>
      </c>
      <c r="M686" t="s">
        <v>121</v>
      </c>
      <c r="N686">
        <v>13</v>
      </c>
      <c r="O686">
        <v>188500</v>
      </c>
      <c r="P686" t="s">
        <v>667</v>
      </c>
      <c r="Q686">
        <v>137.53</v>
      </c>
      <c r="R686" t="s">
        <v>41</v>
      </c>
    </row>
    <row r="687" spans="1:19">
      <c r="A687" t="s">
        <v>1044</v>
      </c>
      <c r="B687" t="s">
        <v>1045</v>
      </c>
      <c r="C687" t="s">
        <v>552</v>
      </c>
      <c r="D687">
        <v>53</v>
      </c>
      <c r="E687" t="s">
        <v>163</v>
      </c>
      <c r="F687" t="s">
        <v>84</v>
      </c>
      <c r="G687" t="s">
        <v>25</v>
      </c>
      <c r="H687">
        <v>2</v>
      </c>
      <c r="I687" t="s">
        <v>26</v>
      </c>
      <c r="J687">
        <v>40</v>
      </c>
      <c r="K687" t="s">
        <v>171</v>
      </c>
      <c r="L687" t="s">
        <v>172</v>
      </c>
      <c r="M687" t="s">
        <v>173</v>
      </c>
      <c r="N687">
        <v>9</v>
      </c>
      <c r="O687">
        <v>675000</v>
      </c>
      <c r="P687" t="s">
        <v>1046</v>
      </c>
      <c r="Q687">
        <v>147.35</v>
      </c>
      <c r="R687" t="s">
        <v>41</v>
      </c>
    </row>
    <row r="688" spans="1:19">
      <c r="A688" t="s">
        <v>1047</v>
      </c>
      <c r="B688" t="s">
        <v>1048</v>
      </c>
      <c r="C688" t="s">
        <v>552</v>
      </c>
      <c r="D688">
        <v>28</v>
      </c>
      <c r="E688" t="s">
        <v>35</v>
      </c>
      <c r="F688" t="s">
        <v>44</v>
      </c>
      <c r="G688" t="s">
        <v>25</v>
      </c>
      <c r="H688">
        <v>4</v>
      </c>
      <c r="I688" t="s">
        <v>70</v>
      </c>
      <c r="J688">
        <v>22</v>
      </c>
      <c r="K688" t="s">
        <v>165</v>
      </c>
      <c r="L688" t="s">
        <v>166</v>
      </c>
      <c r="M688" t="s">
        <v>167</v>
      </c>
      <c r="N688">
        <v>10</v>
      </c>
      <c r="O688">
        <v>240000</v>
      </c>
      <c r="P688" t="s">
        <v>126</v>
      </c>
      <c r="Q688">
        <v>124.12</v>
      </c>
      <c r="R688" t="s">
        <v>41</v>
      </c>
    </row>
    <row r="689" spans="1:19">
      <c r="A689" t="s">
        <v>1047</v>
      </c>
      <c r="B689" t="s">
        <v>1048</v>
      </c>
      <c r="C689" t="s">
        <v>552</v>
      </c>
      <c r="D689">
        <v>28</v>
      </c>
      <c r="E689" t="s">
        <v>35</v>
      </c>
      <c r="F689" t="s">
        <v>62</v>
      </c>
      <c r="G689" t="s">
        <v>25</v>
      </c>
      <c r="H689">
        <v>4</v>
      </c>
      <c r="I689" t="s">
        <v>70</v>
      </c>
      <c r="J689">
        <v>22</v>
      </c>
      <c r="K689" t="s">
        <v>341</v>
      </c>
      <c r="L689" t="s">
        <v>342</v>
      </c>
      <c r="M689" t="s">
        <v>343</v>
      </c>
      <c r="N689">
        <v>5</v>
      </c>
      <c r="O689">
        <v>37500</v>
      </c>
      <c r="P689" t="s">
        <v>477</v>
      </c>
      <c r="Q689">
        <v>134.41999999999999</v>
      </c>
      <c r="R689" t="s">
        <v>41</v>
      </c>
    </row>
    <row r="690" spans="1:19">
      <c r="A690" t="s">
        <v>1047</v>
      </c>
      <c r="B690" t="s">
        <v>1048</v>
      </c>
      <c r="C690" t="s">
        <v>552</v>
      </c>
      <c r="D690">
        <v>28</v>
      </c>
      <c r="E690" t="s">
        <v>35</v>
      </c>
      <c r="F690" t="s">
        <v>24</v>
      </c>
      <c r="G690" t="s">
        <v>25</v>
      </c>
      <c r="H690">
        <v>4</v>
      </c>
      <c r="I690" t="s">
        <v>70</v>
      </c>
      <c r="J690">
        <v>22</v>
      </c>
      <c r="K690" t="s">
        <v>148</v>
      </c>
      <c r="L690" t="s">
        <v>149</v>
      </c>
      <c r="M690" t="s">
        <v>150</v>
      </c>
      <c r="N690">
        <v>9</v>
      </c>
      <c r="O690">
        <v>144000</v>
      </c>
      <c r="P690" t="s">
        <v>40</v>
      </c>
      <c r="Q690">
        <v>116.31</v>
      </c>
      <c r="R690" t="s">
        <v>41</v>
      </c>
    </row>
    <row r="691" spans="1:19">
      <c r="A691" t="s">
        <v>1049</v>
      </c>
      <c r="B691" t="s">
        <v>1050</v>
      </c>
      <c r="C691" t="s">
        <v>552</v>
      </c>
      <c r="D691">
        <v>49</v>
      </c>
      <c r="E691" t="s">
        <v>225</v>
      </c>
      <c r="F691" t="s">
        <v>24</v>
      </c>
      <c r="G691" t="s">
        <v>57</v>
      </c>
      <c r="H691">
        <v>3</v>
      </c>
      <c r="I691" t="s">
        <v>36</v>
      </c>
      <c r="J691">
        <v>28</v>
      </c>
      <c r="K691" t="s">
        <v>27</v>
      </c>
      <c r="L691" t="s">
        <v>28</v>
      </c>
      <c r="M691" t="s">
        <v>29</v>
      </c>
      <c r="N691">
        <v>5</v>
      </c>
      <c r="O691">
        <v>175000</v>
      </c>
      <c r="P691" t="s">
        <v>127</v>
      </c>
      <c r="Q691">
        <v>11.12</v>
      </c>
      <c r="R691" t="s">
        <v>41</v>
      </c>
    </row>
    <row r="692" spans="1:19">
      <c r="A692" t="s">
        <v>1049</v>
      </c>
      <c r="B692" t="s">
        <v>1050</v>
      </c>
      <c r="C692" t="s">
        <v>552</v>
      </c>
      <c r="D692">
        <v>49</v>
      </c>
      <c r="E692" t="s">
        <v>225</v>
      </c>
      <c r="F692" t="s">
        <v>84</v>
      </c>
      <c r="G692" t="s">
        <v>57</v>
      </c>
      <c r="H692">
        <v>3</v>
      </c>
      <c r="I692" t="s">
        <v>36</v>
      </c>
      <c r="J692">
        <v>28</v>
      </c>
      <c r="K692" t="s">
        <v>100</v>
      </c>
      <c r="L692" t="s">
        <v>38</v>
      </c>
      <c r="M692" t="s">
        <v>39</v>
      </c>
      <c r="N692">
        <v>2</v>
      </c>
      <c r="O692">
        <v>18000</v>
      </c>
      <c r="P692" t="s">
        <v>66</v>
      </c>
      <c r="Q692">
        <v>46.36</v>
      </c>
      <c r="R692" t="s">
        <v>41</v>
      </c>
    </row>
    <row r="693" spans="1:19">
      <c r="A693" t="s">
        <v>1051</v>
      </c>
      <c r="B693" t="s">
        <v>1052</v>
      </c>
      <c r="C693" t="s">
        <v>552</v>
      </c>
      <c r="D693">
        <v>50</v>
      </c>
      <c r="E693" t="s">
        <v>204</v>
      </c>
      <c r="F693" t="s">
        <v>62</v>
      </c>
      <c r="G693" t="s">
        <v>25</v>
      </c>
      <c r="H693">
        <v>4</v>
      </c>
      <c r="I693" t="s">
        <v>70</v>
      </c>
      <c r="J693">
        <v>34</v>
      </c>
      <c r="K693" t="s">
        <v>63</v>
      </c>
      <c r="L693" t="s">
        <v>64</v>
      </c>
      <c r="M693" t="s">
        <v>65</v>
      </c>
      <c r="N693">
        <v>1</v>
      </c>
      <c r="O693">
        <v>1000</v>
      </c>
      <c r="P693" t="s">
        <v>765</v>
      </c>
      <c r="Q693">
        <v>177.53</v>
      </c>
      <c r="R693" t="s">
        <v>41</v>
      </c>
    </row>
    <row r="694" spans="1:19">
      <c r="A694" t="s">
        <v>1053</v>
      </c>
      <c r="B694" t="s">
        <v>1054</v>
      </c>
      <c r="C694" t="s">
        <v>552</v>
      </c>
      <c r="D694">
        <v>66</v>
      </c>
      <c r="E694" t="s">
        <v>91</v>
      </c>
      <c r="F694" t="s">
        <v>24</v>
      </c>
      <c r="G694" t="s">
        <v>25</v>
      </c>
      <c r="H694">
        <v>1</v>
      </c>
      <c r="I694" t="s">
        <v>164</v>
      </c>
      <c r="J694">
        <v>9</v>
      </c>
      <c r="K694" t="s">
        <v>148</v>
      </c>
      <c r="L694" t="s">
        <v>149</v>
      </c>
      <c r="M694" t="s">
        <v>150</v>
      </c>
      <c r="N694">
        <v>5</v>
      </c>
      <c r="O694">
        <v>80000</v>
      </c>
      <c r="P694" t="s">
        <v>1055</v>
      </c>
      <c r="Q694">
        <v>42.24</v>
      </c>
      <c r="R694" t="s">
        <v>31</v>
      </c>
      <c r="S694" t="s">
        <v>182</v>
      </c>
    </row>
    <row r="695" spans="1:19">
      <c r="A695" t="s">
        <v>1056</v>
      </c>
      <c r="B695" t="s">
        <v>1057</v>
      </c>
      <c r="C695" t="s">
        <v>552</v>
      </c>
      <c r="D695">
        <v>76</v>
      </c>
      <c r="E695" t="s">
        <v>125</v>
      </c>
      <c r="F695" t="s">
        <v>44</v>
      </c>
      <c r="G695" t="s">
        <v>57</v>
      </c>
      <c r="H695">
        <v>2</v>
      </c>
      <c r="I695" t="s">
        <v>26</v>
      </c>
      <c r="J695">
        <v>38</v>
      </c>
      <c r="K695" t="s">
        <v>100</v>
      </c>
      <c r="L695" t="s">
        <v>38</v>
      </c>
      <c r="M695" t="s">
        <v>39</v>
      </c>
      <c r="N695">
        <v>14</v>
      </c>
      <c r="O695">
        <v>126000</v>
      </c>
      <c r="P695" t="s">
        <v>443</v>
      </c>
      <c r="Q695">
        <v>20.98</v>
      </c>
      <c r="R695" t="s">
        <v>31</v>
      </c>
      <c r="S695" t="s">
        <v>182</v>
      </c>
    </row>
    <row r="696" spans="1:19">
      <c r="A696" t="s">
        <v>1056</v>
      </c>
      <c r="B696" t="s">
        <v>1057</v>
      </c>
      <c r="C696" t="s">
        <v>552</v>
      </c>
      <c r="D696">
        <v>76</v>
      </c>
      <c r="E696" t="s">
        <v>125</v>
      </c>
      <c r="F696" t="s">
        <v>24</v>
      </c>
      <c r="G696" t="s">
        <v>57</v>
      </c>
      <c r="H696">
        <v>2</v>
      </c>
      <c r="I696" t="s">
        <v>26</v>
      </c>
      <c r="J696">
        <v>38</v>
      </c>
      <c r="K696" t="s">
        <v>27</v>
      </c>
      <c r="L696" t="s">
        <v>28</v>
      </c>
      <c r="M696" t="s">
        <v>29</v>
      </c>
      <c r="N696">
        <v>19</v>
      </c>
      <c r="O696">
        <v>665000</v>
      </c>
      <c r="P696" t="s">
        <v>30</v>
      </c>
      <c r="Q696">
        <v>169.8</v>
      </c>
      <c r="R696" t="s">
        <v>31</v>
      </c>
      <c r="S696" t="s">
        <v>182</v>
      </c>
    </row>
    <row r="697" spans="1:19">
      <c r="A697" t="s">
        <v>1058</v>
      </c>
      <c r="B697" t="s">
        <v>1059</v>
      </c>
      <c r="C697" t="s">
        <v>552</v>
      </c>
      <c r="D697">
        <v>52</v>
      </c>
      <c r="E697" t="s">
        <v>281</v>
      </c>
      <c r="F697" t="s">
        <v>62</v>
      </c>
      <c r="G697" t="s">
        <v>57</v>
      </c>
      <c r="H697">
        <v>2</v>
      </c>
      <c r="I697" t="s">
        <v>26</v>
      </c>
      <c r="J697">
        <v>9</v>
      </c>
      <c r="K697" t="s">
        <v>115</v>
      </c>
      <c r="L697" t="s">
        <v>116</v>
      </c>
      <c r="M697" t="s">
        <v>117</v>
      </c>
      <c r="N697">
        <v>7</v>
      </c>
      <c r="O697">
        <v>38500</v>
      </c>
      <c r="P697" t="s">
        <v>191</v>
      </c>
      <c r="Q697">
        <v>61.08</v>
      </c>
      <c r="R697" t="s">
        <v>31</v>
      </c>
      <c r="S697" t="s">
        <v>101</v>
      </c>
    </row>
    <row r="698" spans="1:19">
      <c r="A698" t="s">
        <v>1060</v>
      </c>
      <c r="B698" t="s">
        <v>1061</v>
      </c>
      <c r="C698" t="s">
        <v>552</v>
      </c>
      <c r="D698">
        <v>18</v>
      </c>
      <c r="E698" t="s">
        <v>195</v>
      </c>
      <c r="F698" t="s">
        <v>62</v>
      </c>
      <c r="G698" t="s">
        <v>57</v>
      </c>
      <c r="H698">
        <v>2</v>
      </c>
      <c r="I698" t="s">
        <v>26</v>
      </c>
      <c r="J698">
        <v>23</v>
      </c>
      <c r="K698" t="s">
        <v>115</v>
      </c>
      <c r="L698" t="s">
        <v>116</v>
      </c>
      <c r="M698" t="s">
        <v>117</v>
      </c>
      <c r="N698">
        <v>8</v>
      </c>
      <c r="O698">
        <v>44000</v>
      </c>
      <c r="P698" t="s">
        <v>400</v>
      </c>
      <c r="Q698">
        <v>23.24</v>
      </c>
      <c r="R698" t="s">
        <v>41</v>
      </c>
    </row>
    <row r="699" spans="1:19">
      <c r="A699" t="s">
        <v>1060</v>
      </c>
      <c r="B699" t="s">
        <v>1061</v>
      </c>
      <c r="C699" t="s">
        <v>552</v>
      </c>
      <c r="D699">
        <v>18</v>
      </c>
      <c r="E699" t="s">
        <v>195</v>
      </c>
      <c r="F699" t="s">
        <v>24</v>
      </c>
      <c r="G699" t="s">
        <v>57</v>
      </c>
      <c r="H699">
        <v>2</v>
      </c>
      <c r="I699" t="s">
        <v>26</v>
      </c>
      <c r="J699">
        <v>23</v>
      </c>
      <c r="K699" t="s">
        <v>58</v>
      </c>
      <c r="L699" t="s">
        <v>59</v>
      </c>
      <c r="M699" t="s">
        <v>60</v>
      </c>
      <c r="N699">
        <v>16</v>
      </c>
      <c r="O699">
        <v>72000</v>
      </c>
      <c r="P699" t="s">
        <v>132</v>
      </c>
      <c r="Q699">
        <v>112.62</v>
      </c>
      <c r="R699" t="s">
        <v>41</v>
      </c>
    </row>
    <row r="700" spans="1:19">
      <c r="A700" t="s">
        <v>1062</v>
      </c>
      <c r="B700" t="s">
        <v>1063</v>
      </c>
      <c r="C700" t="s">
        <v>552</v>
      </c>
      <c r="D700">
        <v>29</v>
      </c>
      <c r="E700" t="s">
        <v>268</v>
      </c>
      <c r="F700" t="s">
        <v>62</v>
      </c>
      <c r="G700" t="s">
        <v>25</v>
      </c>
      <c r="H700">
        <v>3</v>
      </c>
      <c r="I700" t="s">
        <v>36</v>
      </c>
      <c r="J700">
        <v>56</v>
      </c>
      <c r="K700" t="s">
        <v>63</v>
      </c>
      <c r="L700" t="s">
        <v>64</v>
      </c>
      <c r="M700" t="s">
        <v>65</v>
      </c>
      <c r="N700">
        <v>12</v>
      </c>
      <c r="O700">
        <v>12000</v>
      </c>
      <c r="P700" t="s">
        <v>227</v>
      </c>
      <c r="Q700">
        <v>31.28</v>
      </c>
      <c r="R700" t="s">
        <v>31</v>
      </c>
      <c r="S700" t="s">
        <v>290</v>
      </c>
    </row>
    <row r="701" spans="1:19">
      <c r="A701" t="s">
        <v>1062</v>
      </c>
      <c r="B701" t="s">
        <v>1063</v>
      </c>
      <c r="C701" t="s">
        <v>552</v>
      </c>
      <c r="D701">
        <v>29</v>
      </c>
      <c r="E701" t="s">
        <v>268</v>
      </c>
      <c r="F701" t="s">
        <v>84</v>
      </c>
      <c r="G701" t="s">
        <v>25</v>
      </c>
      <c r="H701">
        <v>3</v>
      </c>
      <c r="I701" t="s">
        <v>36</v>
      </c>
      <c r="J701">
        <v>56</v>
      </c>
      <c r="K701" t="s">
        <v>85</v>
      </c>
      <c r="L701" t="s">
        <v>86</v>
      </c>
      <c r="M701" t="s">
        <v>87</v>
      </c>
      <c r="N701">
        <v>4</v>
      </c>
      <c r="O701">
        <v>100000</v>
      </c>
      <c r="P701" t="s">
        <v>215</v>
      </c>
      <c r="Q701">
        <v>163.92</v>
      </c>
      <c r="R701" t="s">
        <v>31</v>
      </c>
      <c r="S701" t="s">
        <v>290</v>
      </c>
    </row>
    <row r="702" spans="1:19">
      <c r="A702" t="s">
        <v>1062</v>
      </c>
      <c r="B702" t="s">
        <v>1063</v>
      </c>
      <c r="C702" t="s">
        <v>552</v>
      </c>
      <c r="D702">
        <v>29</v>
      </c>
      <c r="E702" t="s">
        <v>268</v>
      </c>
      <c r="F702" t="s">
        <v>24</v>
      </c>
      <c r="G702" t="s">
        <v>25</v>
      </c>
      <c r="H702">
        <v>3</v>
      </c>
      <c r="I702" t="s">
        <v>36</v>
      </c>
      <c r="J702">
        <v>56</v>
      </c>
      <c r="K702" t="s">
        <v>58</v>
      </c>
      <c r="L702" t="s">
        <v>59</v>
      </c>
      <c r="M702" t="s">
        <v>60</v>
      </c>
      <c r="N702">
        <v>14</v>
      </c>
      <c r="O702">
        <v>63000</v>
      </c>
      <c r="P702" t="s">
        <v>298</v>
      </c>
      <c r="Q702">
        <v>88.1</v>
      </c>
      <c r="R702" t="s">
        <v>31</v>
      </c>
      <c r="S702" t="s">
        <v>290</v>
      </c>
    </row>
    <row r="703" spans="1:19">
      <c r="A703" t="s">
        <v>1064</v>
      </c>
      <c r="B703" t="s">
        <v>1065</v>
      </c>
      <c r="C703" t="s">
        <v>552</v>
      </c>
      <c r="D703">
        <v>47</v>
      </c>
      <c r="E703" t="s">
        <v>331</v>
      </c>
      <c r="F703" t="s">
        <v>84</v>
      </c>
      <c r="G703" t="s">
        <v>57</v>
      </c>
      <c r="H703">
        <v>1</v>
      </c>
      <c r="I703" t="s">
        <v>164</v>
      </c>
      <c r="J703">
        <v>19</v>
      </c>
      <c r="K703" t="s">
        <v>119</v>
      </c>
      <c r="L703" t="s">
        <v>120</v>
      </c>
      <c r="M703" t="s">
        <v>121</v>
      </c>
      <c r="N703">
        <v>17</v>
      </c>
      <c r="O703">
        <v>246500</v>
      </c>
      <c r="P703" t="s">
        <v>1066</v>
      </c>
      <c r="Q703">
        <v>30.75</v>
      </c>
      <c r="R703" t="s">
        <v>31</v>
      </c>
      <c r="S703" t="s">
        <v>275</v>
      </c>
    </row>
    <row r="704" spans="1:19">
      <c r="A704" t="s">
        <v>1064</v>
      </c>
      <c r="B704" t="s">
        <v>1065</v>
      </c>
      <c r="C704" t="s">
        <v>552</v>
      </c>
      <c r="D704">
        <v>47</v>
      </c>
      <c r="E704" t="s">
        <v>331</v>
      </c>
      <c r="F704" t="s">
        <v>62</v>
      </c>
      <c r="G704" t="s">
        <v>57</v>
      </c>
      <c r="H704">
        <v>1</v>
      </c>
      <c r="I704" t="s">
        <v>164</v>
      </c>
      <c r="J704">
        <v>19</v>
      </c>
      <c r="K704" t="s">
        <v>341</v>
      </c>
      <c r="L704" t="s">
        <v>342</v>
      </c>
      <c r="M704" t="s">
        <v>343</v>
      </c>
      <c r="N704">
        <v>5</v>
      </c>
      <c r="O704">
        <v>37500</v>
      </c>
      <c r="P704" t="s">
        <v>477</v>
      </c>
      <c r="Q704">
        <v>157.55000000000001</v>
      </c>
      <c r="R704" t="s">
        <v>31</v>
      </c>
      <c r="S704" t="s">
        <v>275</v>
      </c>
    </row>
    <row r="705" spans="1:19">
      <c r="A705" t="s">
        <v>1067</v>
      </c>
      <c r="B705" t="s">
        <v>1068</v>
      </c>
      <c r="C705" t="s">
        <v>552</v>
      </c>
      <c r="D705">
        <v>74</v>
      </c>
      <c r="E705" t="s">
        <v>185</v>
      </c>
      <c r="F705" t="s">
        <v>24</v>
      </c>
      <c r="G705" t="s">
        <v>25</v>
      </c>
      <c r="H705">
        <v>4</v>
      </c>
      <c r="I705" t="s">
        <v>70</v>
      </c>
      <c r="J705">
        <v>45</v>
      </c>
      <c r="K705" t="s">
        <v>148</v>
      </c>
      <c r="L705" t="s">
        <v>149</v>
      </c>
      <c r="M705" t="s">
        <v>150</v>
      </c>
      <c r="N705">
        <v>14</v>
      </c>
      <c r="O705">
        <v>224000</v>
      </c>
      <c r="P705" t="s">
        <v>201</v>
      </c>
      <c r="Q705">
        <v>120.52</v>
      </c>
      <c r="R705" t="s">
        <v>41</v>
      </c>
    </row>
    <row r="706" spans="1:19">
      <c r="A706" t="s">
        <v>1067</v>
      </c>
      <c r="B706" t="s">
        <v>1068</v>
      </c>
      <c r="C706" t="s">
        <v>552</v>
      </c>
      <c r="D706">
        <v>74</v>
      </c>
      <c r="E706" t="s">
        <v>185</v>
      </c>
      <c r="F706" t="s">
        <v>84</v>
      </c>
      <c r="G706" t="s">
        <v>25</v>
      </c>
      <c r="H706">
        <v>4</v>
      </c>
      <c r="I706" t="s">
        <v>70</v>
      </c>
      <c r="J706">
        <v>45</v>
      </c>
      <c r="K706" t="s">
        <v>80</v>
      </c>
      <c r="L706" t="s">
        <v>81</v>
      </c>
      <c r="M706" t="s">
        <v>82</v>
      </c>
      <c r="N706">
        <v>19</v>
      </c>
      <c r="O706">
        <v>380000</v>
      </c>
      <c r="P706" t="s">
        <v>152</v>
      </c>
      <c r="Q706">
        <v>24.61</v>
      </c>
      <c r="R706" t="s">
        <v>41</v>
      </c>
    </row>
    <row r="707" spans="1:19">
      <c r="A707" t="s">
        <v>1067</v>
      </c>
      <c r="B707" t="s">
        <v>1068</v>
      </c>
      <c r="C707" t="s">
        <v>552</v>
      </c>
      <c r="D707">
        <v>74</v>
      </c>
      <c r="E707" t="s">
        <v>185</v>
      </c>
      <c r="F707" t="s">
        <v>62</v>
      </c>
      <c r="G707" t="s">
        <v>25</v>
      </c>
      <c r="H707">
        <v>4</v>
      </c>
      <c r="I707" t="s">
        <v>70</v>
      </c>
      <c r="J707">
        <v>45</v>
      </c>
      <c r="K707" t="s">
        <v>156</v>
      </c>
      <c r="L707" t="s">
        <v>157</v>
      </c>
      <c r="M707" t="s">
        <v>158</v>
      </c>
      <c r="N707">
        <v>5</v>
      </c>
      <c r="O707">
        <v>2500</v>
      </c>
      <c r="P707" t="s">
        <v>1069</v>
      </c>
      <c r="Q707">
        <v>8.5399999999999991</v>
      </c>
      <c r="R707" t="s">
        <v>41</v>
      </c>
    </row>
    <row r="708" spans="1:19">
      <c r="A708" t="s">
        <v>1070</v>
      </c>
      <c r="B708" t="s">
        <v>1071</v>
      </c>
      <c r="C708" t="s">
        <v>552</v>
      </c>
      <c r="D708">
        <v>59</v>
      </c>
      <c r="E708" t="s">
        <v>376</v>
      </c>
      <c r="F708" t="s">
        <v>62</v>
      </c>
      <c r="G708" t="s">
        <v>57</v>
      </c>
      <c r="H708">
        <v>2</v>
      </c>
      <c r="I708" t="s">
        <v>26</v>
      </c>
      <c r="J708">
        <v>54</v>
      </c>
      <c r="K708" t="s">
        <v>115</v>
      </c>
      <c r="L708" t="s">
        <v>116</v>
      </c>
      <c r="M708" t="s">
        <v>117</v>
      </c>
      <c r="N708">
        <v>11</v>
      </c>
      <c r="O708">
        <v>60500</v>
      </c>
      <c r="P708" t="s">
        <v>423</v>
      </c>
      <c r="Q708">
        <v>30.22</v>
      </c>
      <c r="R708" t="s">
        <v>41</v>
      </c>
    </row>
    <row r="709" spans="1:19">
      <c r="A709" t="s">
        <v>1070</v>
      </c>
      <c r="B709" t="s">
        <v>1071</v>
      </c>
      <c r="C709" t="s">
        <v>552</v>
      </c>
      <c r="D709">
        <v>59</v>
      </c>
      <c r="E709" t="s">
        <v>376</v>
      </c>
      <c r="F709" t="s">
        <v>84</v>
      </c>
      <c r="G709" t="s">
        <v>57</v>
      </c>
      <c r="H709">
        <v>2</v>
      </c>
      <c r="I709" t="s">
        <v>26</v>
      </c>
      <c r="J709">
        <v>54</v>
      </c>
      <c r="K709" t="s">
        <v>80</v>
      </c>
      <c r="L709" t="s">
        <v>81</v>
      </c>
      <c r="M709" t="s">
        <v>82</v>
      </c>
      <c r="N709">
        <v>20</v>
      </c>
      <c r="O709">
        <v>400000</v>
      </c>
      <c r="P709" t="s">
        <v>294</v>
      </c>
      <c r="Q709">
        <v>160.06</v>
      </c>
      <c r="R709" t="s">
        <v>41</v>
      </c>
    </row>
    <row r="710" spans="1:19">
      <c r="A710" t="s">
        <v>1072</v>
      </c>
      <c r="B710" t="s">
        <v>1073</v>
      </c>
      <c r="C710" t="s">
        <v>552</v>
      </c>
      <c r="D710">
        <v>54</v>
      </c>
      <c r="E710" t="s">
        <v>274</v>
      </c>
      <c r="F710" t="s">
        <v>24</v>
      </c>
      <c r="G710" t="s">
        <v>57</v>
      </c>
      <c r="H710">
        <v>2</v>
      </c>
      <c r="I710" t="s">
        <v>26</v>
      </c>
      <c r="J710">
        <v>6</v>
      </c>
      <c r="K710" t="s">
        <v>27</v>
      </c>
      <c r="L710" t="s">
        <v>28</v>
      </c>
      <c r="M710" t="s">
        <v>29</v>
      </c>
      <c r="N710">
        <v>18</v>
      </c>
      <c r="O710">
        <v>630000</v>
      </c>
      <c r="P710" t="s">
        <v>413</v>
      </c>
      <c r="Q710">
        <v>192.29</v>
      </c>
      <c r="R710" t="s">
        <v>41</v>
      </c>
    </row>
    <row r="711" spans="1:19">
      <c r="A711" t="s">
        <v>1074</v>
      </c>
      <c r="B711" t="s">
        <v>1075</v>
      </c>
      <c r="C711" t="s">
        <v>552</v>
      </c>
      <c r="D711">
        <v>20</v>
      </c>
      <c r="E711" t="s">
        <v>155</v>
      </c>
      <c r="F711" t="s">
        <v>62</v>
      </c>
      <c r="G711" t="s">
        <v>57</v>
      </c>
      <c r="H711">
        <v>1</v>
      </c>
      <c r="I711" t="s">
        <v>164</v>
      </c>
      <c r="J711">
        <v>58</v>
      </c>
      <c r="K711" t="s">
        <v>235</v>
      </c>
      <c r="L711" t="s">
        <v>236</v>
      </c>
      <c r="M711" t="s">
        <v>237</v>
      </c>
      <c r="N711">
        <v>18</v>
      </c>
      <c r="O711">
        <v>117000</v>
      </c>
      <c r="P711" t="s">
        <v>102</v>
      </c>
      <c r="Q711">
        <v>99.06</v>
      </c>
      <c r="R711" t="s">
        <v>31</v>
      </c>
      <c r="S711" t="s">
        <v>182</v>
      </c>
    </row>
    <row r="712" spans="1:19">
      <c r="A712" t="s">
        <v>1074</v>
      </c>
      <c r="B712" t="s">
        <v>1075</v>
      </c>
      <c r="C712" t="s">
        <v>552</v>
      </c>
      <c r="D712">
        <v>20</v>
      </c>
      <c r="E712" t="s">
        <v>155</v>
      </c>
      <c r="F712" t="s">
        <v>44</v>
      </c>
      <c r="G712" t="s">
        <v>57</v>
      </c>
      <c r="H712">
        <v>1</v>
      </c>
      <c r="I712" t="s">
        <v>164</v>
      </c>
      <c r="J712">
        <v>58</v>
      </c>
      <c r="K712" t="s">
        <v>80</v>
      </c>
      <c r="L712" t="s">
        <v>81</v>
      </c>
      <c r="M712" t="s">
        <v>82</v>
      </c>
      <c r="N712">
        <v>19</v>
      </c>
      <c r="O712">
        <v>380000</v>
      </c>
      <c r="P712" t="s">
        <v>152</v>
      </c>
      <c r="Q712">
        <v>132.13999999999999</v>
      </c>
      <c r="R712" t="s">
        <v>31</v>
      </c>
      <c r="S712" t="s">
        <v>182</v>
      </c>
    </row>
    <row r="713" spans="1:19">
      <c r="A713" t="s">
        <v>1074</v>
      </c>
      <c r="B713" t="s">
        <v>1075</v>
      </c>
      <c r="C713" t="s">
        <v>552</v>
      </c>
      <c r="D713">
        <v>20</v>
      </c>
      <c r="E713" t="s">
        <v>155</v>
      </c>
      <c r="F713" t="s">
        <v>24</v>
      </c>
      <c r="G713" t="s">
        <v>57</v>
      </c>
      <c r="H713">
        <v>1</v>
      </c>
      <c r="I713" t="s">
        <v>164</v>
      </c>
      <c r="J713">
        <v>58</v>
      </c>
      <c r="K713" t="s">
        <v>58</v>
      </c>
      <c r="L713" t="s">
        <v>59</v>
      </c>
      <c r="M713" t="s">
        <v>60</v>
      </c>
      <c r="N713">
        <v>5</v>
      </c>
      <c r="O713">
        <v>22500</v>
      </c>
      <c r="P713" t="s">
        <v>71</v>
      </c>
      <c r="Q713">
        <v>13.54</v>
      </c>
      <c r="R713" t="s">
        <v>31</v>
      </c>
      <c r="S713" t="s">
        <v>182</v>
      </c>
    </row>
    <row r="714" spans="1:19">
      <c r="A714" t="s">
        <v>1076</v>
      </c>
      <c r="B714" t="s">
        <v>402</v>
      </c>
      <c r="C714" t="s">
        <v>552</v>
      </c>
      <c r="D714">
        <v>58</v>
      </c>
      <c r="E714" t="s">
        <v>281</v>
      </c>
      <c r="F714" t="s">
        <v>24</v>
      </c>
      <c r="G714" t="s">
        <v>25</v>
      </c>
      <c r="H714">
        <v>4</v>
      </c>
      <c r="I714" t="s">
        <v>70</v>
      </c>
      <c r="J714">
        <v>48</v>
      </c>
      <c r="K714" t="s">
        <v>58</v>
      </c>
      <c r="L714" t="s">
        <v>59</v>
      </c>
      <c r="M714" t="s">
        <v>60</v>
      </c>
      <c r="N714">
        <v>3</v>
      </c>
      <c r="O714">
        <v>13500</v>
      </c>
      <c r="P714" t="s">
        <v>105</v>
      </c>
      <c r="Q714">
        <v>66.180000000000007</v>
      </c>
      <c r="R714" t="s">
        <v>41</v>
      </c>
    </row>
    <row r="715" spans="1:19">
      <c r="A715" t="s">
        <v>1077</v>
      </c>
      <c r="B715" t="s">
        <v>1078</v>
      </c>
      <c r="C715" t="s">
        <v>552</v>
      </c>
      <c r="D715">
        <v>30</v>
      </c>
      <c r="E715" t="s">
        <v>135</v>
      </c>
      <c r="F715" t="s">
        <v>44</v>
      </c>
      <c r="G715" t="s">
        <v>57</v>
      </c>
      <c r="H715">
        <v>5</v>
      </c>
      <c r="I715" t="s">
        <v>52</v>
      </c>
      <c r="J715">
        <v>29</v>
      </c>
      <c r="K715" t="s">
        <v>80</v>
      </c>
      <c r="L715" t="s">
        <v>81</v>
      </c>
      <c r="M715" t="s">
        <v>82</v>
      </c>
      <c r="N715">
        <v>6</v>
      </c>
      <c r="O715">
        <v>120000</v>
      </c>
      <c r="P715" t="s">
        <v>200</v>
      </c>
      <c r="Q715">
        <v>39.97</v>
      </c>
      <c r="R715" t="s">
        <v>41</v>
      </c>
    </row>
    <row r="716" spans="1:19">
      <c r="A716" t="s">
        <v>1077</v>
      </c>
      <c r="B716" t="s">
        <v>1078</v>
      </c>
      <c r="C716" t="s">
        <v>552</v>
      </c>
      <c r="D716">
        <v>30</v>
      </c>
      <c r="E716" t="s">
        <v>135</v>
      </c>
      <c r="F716" t="s">
        <v>62</v>
      </c>
      <c r="G716" t="s">
        <v>57</v>
      </c>
      <c r="H716">
        <v>5</v>
      </c>
      <c r="I716" t="s">
        <v>52</v>
      </c>
      <c r="J716">
        <v>29</v>
      </c>
      <c r="K716" t="s">
        <v>92</v>
      </c>
      <c r="L716" t="s">
        <v>93</v>
      </c>
      <c r="M716" t="s">
        <v>94</v>
      </c>
      <c r="N716">
        <v>6</v>
      </c>
      <c r="O716">
        <v>2100</v>
      </c>
      <c r="P716" t="s">
        <v>1079</v>
      </c>
      <c r="Q716">
        <v>177.13</v>
      </c>
      <c r="R716" t="s">
        <v>41</v>
      </c>
    </row>
    <row r="717" spans="1:19">
      <c r="A717" t="s">
        <v>1080</v>
      </c>
      <c r="B717" t="s">
        <v>1081</v>
      </c>
      <c r="C717" t="s">
        <v>552</v>
      </c>
      <c r="D717">
        <v>47</v>
      </c>
      <c r="E717" t="s">
        <v>108</v>
      </c>
      <c r="F717" t="s">
        <v>24</v>
      </c>
      <c r="G717" t="s">
        <v>25</v>
      </c>
      <c r="H717">
        <v>3</v>
      </c>
      <c r="I717" t="s">
        <v>36</v>
      </c>
      <c r="J717">
        <v>2</v>
      </c>
      <c r="K717" t="s">
        <v>27</v>
      </c>
      <c r="L717" t="s">
        <v>28</v>
      </c>
      <c r="M717" t="s">
        <v>29</v>
      </c>
      <c r="N717">
        <v>4</v>
      </c>
      <c r="O717">
        <v>140000</v>
      </c>
      <c r="P717" t="s">
        <v>991</v>
      </c>
      <c r="Q717">
        <v>131.15</v>
      </c>
      <c r="R717" t="s">
        <v>41</v>
      </c>
    </row>
    <row r="718" spans="1:19">
      <c r="A718" t="s">
        <v>1082</v>
      </c>
      <c r="B718" t="s">
        <v>1083</v>
      </c>
      <c r="C718" t="s">
        <v>552</v>
      </c>
      <c r="D718">
        <v>21</v>
      </c>
      <c r="E718" t="s">
        <v>340</v>
      </c>
      <c r="F718" t="s">
        <v>24</v>
      </c>
      <c r="G718" t="s">
        <v>57</v>
      </c>
      <c r="H718">
        <v>3</v>
      </c>
      <c r="I718" t="s">
        <v>36</v>
      </c>
      <c r="J718">
        <v>51</v>
      </c>
      <c r="K718" t="s">
        <v>27</v>
      </c>
      <c r="L718" t="s">
        <v>28</v>
      </c>
      <c r="M718" t="s">
        <v>29</v>
      </c>
      <c r="N718">
        <v>3</v>
      </c>
      <c r="O718">
        <v>105000</v>
      </c>
      <c r="P718" t="s">
        <v>757</v>
      </c>
      <c r="Q718">
        <v>42.24</v>
      </c>
      <c r="R718" t="s">
        <v>31</v>
      </c>
      <c r="S718" t="s">
        <v>275</v>
      </c>
    </row>
    <row r="719" spans="1:19">
      <c r="A719" t="s">
        <v>1082</v>
      </c>
      <c r="B719" t="s">
        <v>1083</v>
      </c>
      <c r="C719" t="s">
        <v>552</v>
      </c>
      <c r="D719">
        <v>21</v>
      </c>
      <c r="E719" t="s">
        <v>340</v>
      </c>
      <c r="F719" t="s">
        <v>84</v>
      </c>
      <c r="G719" t="s">
        <v>57</v>
      </c>
      <c r="H719">
        <v>3</v>
      </c>
      <c r="I719" t="s">
        <v>36</v>
      </c>
      <c r="J719">
        <v>51</v>
      </c>
      <c r="K719" t="s">
        <v>145</v>
      </c>
      <c r="L719" t="s">
        <v>146</v>
      </c>
      <c r="M719" t="s">
        <v>147</v>
      </c>
      <c r="N719">
        <v>20</v>
      </c>
      <c r="O719">
        <v>3000000</v>
      </c>
      <c r="P719" t="s">
        <v>629</v>
      </c>
      <c r="Q719">
        <v>158.30000000000001</v>
      </c>
      <c r="R719" t="s">
        <v>31</v>
      </c>
      <c r="S719" t="s">
        <v>275</v>
      </c>
    </row>
    <row r="720" spans="1:19">
      <c r="A720" t="s">
        <v>1084</v>
      </c>
      <c r="B720" t="s">
        <v>1085</v>
      </c>
      <c r="C720" t="s">
        <v>552</v>
      </c>
      <c r="D720">
        <v>67</v>
      </c>
      <c r="E720" t="s">
        <v>56</v>
      </c>
      <c r="F720" t="s">
        <v>24</v>
      </c>
      <c r="G720" t="s">
        <v>25</v>
      </c>
      <c r="H720">
        <v>4</v>
      </c>
      <c r="I720" t="s">
        <v>70</v>
      </c>
      <c r="J720">
        <v>31</v>
      </c>
      <c r="K720" t="s">
        <v>27</v>
      </c>
      <c r="L720" t="s">
        <v>28</v>
      </c>
      <c r="M720" t="s">
        <v>29</v>
      </c>
      <c r="N720">
        <v>15</v>
      </c>
      <c r="O720">
        <v>525000</v>
      </c>
      <c r="P720" t="s">
        <v>363</v>
      </c>
      <c r="Q720">
        <v>144.63999999999999</v>
      </c>
      <c r="R720" t="s">
        <v>31</v>
      </c>
      <c r="S720" t="s">
        <v>275</v>
      </c>
    </row>
    <row r="721" spans="1:19">
      <c r="A721" t="s">
        <v>1084</v>
      </c>
      <c r="B721" t="s">
        <v>1085</v>
      </c>
      <c r="C721" t="s">
        <v>552</v>
      </c>
      <c r="D721">
        <v>67</v>
      </c>
      <c r="E721" t="s">
        <v>56</v>
      </c>
      <c r="F721" t="s">
        <v>62</v>
      </c>
      <c r="G721" t="s">
        <v>25</v>
      </c>
      <c r="H721">
        <v>4</v>
      </c>
      <c r="I721" t="s">
        <v>70</v>
      </c>
      <c r="J721">
        <v>31</v>
      </c>
      <c r="K721" t="s">
        <v>188</v>
      </c>
      <c r="L721" t="s">
        <v>189</v>
      </c>
      <c r="M721" t="s">
        <v>190</v>
      </c>
      <c r="N721">
        <v>11</v>
      </c>
      <c r="O721">
        <v>38500</v>
      </c>
      <c r="P721" t="s">
        <v>191</v>
      </c>
      <c r="Q721">
        <v>158.49</v>
      </c>
      <c r="R721" t="s">
        <v>31</v>
      </c>
      <c r="S721" t="s">
        <v>275</v>
      </c>
    </row>
    <row r="722" spans="1:19">
      <c r="A722" t="s">
        <v>1084</v>
      </c>
      <c r="B722" t="s">
        <v>1085</v>
      </c>
      <c r="C722" t="s">
        <v>552</v>
      </c>
      <c r="D722">
        <v>67</v>
      </c>
      <c r="E722" t="s">
        <v>56</v>
      </c>
      <c r="F722" t="s">
        <v>44</v>
      </c>
      <c r="G722" t="s">
        <v>25</v>
      </c>
      <c r="H722">
        <v>4</v>
      </c>
      <c r="I722" t="s">
        <v>70</v>
      </c>
      <c r="J722">
        <v>31</v>
      </c>
      <c r="K722" t="s">
        <v>80</v>
      </c>
      <c r="L722" t="s">
        <v>81</v>
      </c>
      <c r="M722" t="s">
        <v>82</v>
      </c>
      <c r="N722">
        <v>14</v>
      </c>
      <c r="O722">
        <v>280000</v>
      </c>
      <c r="P722" t="s">
        <v>110</v>
      </c>
      <c r="Q722">
        <v>86.04</v>
      </c>
      <c r="R722" t="s">
        <v>31</v>
      </c>
      <c r="S722" t="s">
        <v>275</v>
      </c>
    </row>
    <row r="723" spans="1:19">
      <c r="A723" t="s">
        <v>1086</v>
      </c>
      <c r="B723" t="s">
        <v>1087</v>
      </c>
      <c r="C723" t="s">
        <v>1088</v>
      </c>
      <c r="D723">
        <v>16</v>
      </c>
      <c r="E723" t="s">
        <v>268</v>
      </c>
      <c r="F723" t="s">
        <v>62</v>
      </c>
      <c r="G723" t="s">
        <v>57</v>
      </c>
      <c r="H723">
        <v>2</v>
      </c>
      <c r="I723" t="s">
        <v>26</v>
      </c>
      <c r="J723">
        <v>22</v>
      </c>
      <c r="K723" t="s">
        <v>115</v>
      </c>
      <c r="L723" t="s">
        <v>116</v>
      </c>
      <c r="M723" t="s">
        <v>117</v>
      </c>
      <c r="N723">
        <v>12</v>
      </c>
      <c r="O723">
        <v>66000</v>
      </c>
      <c r="P723" t="s">
        <v>299</v>
      </c>
      <c r="Q723">
        <v>19.79</v>
      </c>
      <c r="R723" t="s">
        <v>31</v>
      </c>
      <c r="S723" t="s">
        <v>182</v>
      </c>
    </row>
    <row r="724" spans="1:19">
      <c r="A724" t="s">
        <v>1089</v>
      </c>
      <c r="B724" t="s">
        <v>1090</v>
      </c>
      <c r="C724" t="s">
        <v>1088</v>
      </c>
      <c r="D724">
        <v>21</v>
      </c>
      <c r="E724" t="s">
        <v>144</v>
      </c>
      <c r="F724" t="s">
        <v>84</v>
      </c>
      <c r="G724" t="s">
        <v>25</v>
      </c>
      <c r="H724">
        <v>1</v>
      </c>
      <c r="I724" t="s">
        <v>164</v>
      </c>
      <c r="J724">
        <v>60</v>
      </c>
      <c r="K724" t="s">
        <v>80</v>
      </c>
      <c r="L724" t="s">
        <v>81</v>
      </c>
      <c r="M724" t="s">
        <v>82</v>
      </c>
      <c r="N724">
        <v>8</v>
      </c>
      <c r="O724">
        <v>160000</v>
      </c>
      <c r="P724" t="s">
        <v>751</v>
      </c>
      <c r="Q724">
        <v>9.64</v>
      </c>
      <c r="R724" t="s">
        <v>41</v>
      </c>
    </row>
    <row r="725" spans="1:19">
      <c r="A725" t="s">
        <v>1089</v>
      </c>
      <c r="B725" t="s">
        <v>1090</v>
      </c>
      <c r="C725" t="s">
        <v>1088</v>
      </c>
      <c r="D725">
        <v>21</v>
      </c>
      <c r="E725" t="s">
        <v>144</v>
      </c>
      <c r="F725" t="s">
        <v>62</v>
      </c>
      <c r="G725" t="s">
        <v>25</v>
      </c>
      <c r="H725">
        <v>1</v>
      </c>
      <c r="I725" t="s">
        <v>164</v>
      </c>
      <c r="J725">
        <v>60</v>
      </c>
      <c r="K725" t="s">
        <v>156</v>
      </c>
      <c r="L725" t="s">
        <v>157</v>
      </c>
      <c r="M725" t="s">
        <v>158</v>
      </c>
      <c r="N725">
        <v>8</v>
      </c>
      <c r="O725">
        <v>4000</v>
      </c>
      <c r="P725" t="s">
        <v>938</v>
      </c>
      <c r="Q725">
        <v>197.05</v>
      </c>
      <c r="R725" t="s">
        <v>41</v>
      </c>
    </row>
    <row r="726" spans="1:19">
      <c r="A726" t="s">
        <v>1089</v>
      </c>
      <c r="B726" t="s">
        <v>1090</v>
      </c>
      <c r="C726" t="s">
        <v>1088</v>
      </c>
      <c r="D726">
        <v>21</v>
      </c>
      <c r="E726" t="s">
        <v>144</v>
      </c>
      <c r="F726" t="s">
        <v>44</v>
      </c>
      <c r="G726" t="s">
        <v>25</v>
      </c>
      <c r="H726">
        <v>1</v>
      </c>
      <c r="I726" t="s">
        <v>164</v>
      </c>
      <c r="J726">
        <v>60</v>
      </c>
      <c r="K726" t="s">
        <v>100</v>
      </c>
      <c r="L726" t="s">
        <v>38</v>
      </c>
      <c r="M726" t="s">
        <v>39</v>
      </c>
      <c r="N726">
        <v>15</v>
      </c>
      <c r="O726">
        <v>135000</v>
      </c>
      <c r="P726" t="s">
        <v>252</v>
      </c>
      <c r="Q726">
        <v>76.34</v>
      </c>
      <c r="R726" t="s">
        <v>41</v>
      </c>
    </row>
    <row r="727" spans="1:19">
      <c r="A727" t="s">
        <v>1091</v>
      </c>
      <c r="B727" t="s">
        <v>1092</v>
      </c>
      <c r="C727" t="s">
        <v>1088</v>
      </c>
      <c r="D727">
        <v>36</v>
      </c>
      <c r="E727" t="s">
        <v>51</v>
      </c>
      <c r="F727" t="s">
        <v>24</v>
      </c>
      <c r="G727" t="s">
        <v>57</v>
      </c>
      <c r="H727">
        <v>1</v>
      </c>
      <c r="I727" t="s">
        <v>164</v>
      </c>
      <c r="J727">
        <v>14</v>
      </c>
      <c r="K727" t="s">
        <v>58</v>
      </c>
      <c r="L727" t="s">
        <v>59</v>
      </c>
      <c r="M727" t="s">
        <v>60</v>
      </c>
      <c r="N727">
        <v>9</v>
      </c>
      <c r="O727">
        <v>40500</v>
      </c>
      <c r="P727" t="s">
        <v>114</v>
      </c>
      <c r="Q727">
        <v>92.72</v>
      </c>
      <c r="R727" t="s">
        <v>41</v>
      </c>
    </row>
    <row r="728" spans="1:19">
      <c r="A728" t="s">
        <v>1093</v>
      </c>
      <c r="B728" t="s">
        <v>1094</v>
      </c>
      <c r="C728" t="s">
        <v>1088</v>
      </c>
      <c r="D728">
        <v>24</v>
      </c>
      <c r="E728" t="s">
        <v>376</v>
      </c>
      <c r="F728" t="s">
        <v>44</v>
      </c>
      <c r="G728" t="s">
        <v>57</v>
      </c>
      <c r="H728">
        <v>5</v>
      </c>
      <c r="I728" t="s">
        <v>52</v>
      </c>
      <c r="J728">
        <v>39</v>
      </c>
      <c r="K728" t="s">
        <v>165</v>
      </c>
      <c r="L728" t="s">
        <v>166</v>
      </c>
      <c r="M728" t="s">
        <v>167</v>
      </c>
      <c r="N728">
        <v>11</v>
      </c>
      <c r="O728">
        <v>264000</v>
      </c>
      <c r="P728" t="s">
        <v>380</v>
      </c>
      <c r="Q728">
        <v>150.30000000000001</v>
      </c>
      <c r="R728" t="s">
        <v>31</v>
      </c>
      <c r="S728" t="s">
        <v>32</v>
      </c>
    </row>
    <row r="729" spans="1:19">
      <c r="A729" t="s">
        <v>1095</v>
      </c>
      <c r="B729" t="s">
        <v>1096</v>
      </c>
      <c r="C729" t="s">
        <v>1088</v>
      </c>
      <c r="D729">
        <v>23</v>
      </c>
      <c r="E729" t="s">
        <v>234</v>
      </c>
      <c r="F729" t="s">
        <v>24</v>
      </c>
      <c r="G729" t="s">
        <v>25</v>
      </c>
      <c r="H729">
        <v>1</v>
      </c>
      <c r="I729" t="s">
        <v>164</v>
      </c>
      <c r="J729">
        <v>6</v>
      </c>
      <c r="K729" t="s">
        <v>58</v>
      </c>
      <c r="L729" t="s">
        <v>59</v>
      </c>
      <c r="M729" t="s">
        <v>60</v>
      </c>
      <c r="N729">
        <v>20</v>
      </c>
      <c r="O729">
        <v>90000</v>
      </c>
      <c r="P729" t="s">
        <v>160</v>
      </c>
      <c r="Q729">
        <v>53.38</v>
      </c>
      <c r="R729" t="s">
        <v>41</v>
      </c>
    </row>
    <row r="730" spans="1:19">
      <c r="A730" t="s">
        <v>1095</v>
      </c>
      <c r="B730" t="s">
        <v>1096</v>
      </c>
      <c r="C730" t="s">
        <v>1088</v>
      </c>
      <c r="D730">
        <v>23</v>
      </c>
      <c r="E730" t="s">
        <v>234</v>
      </c>
      <c r="F730" t="s">
        <v>44</v>
      </c>
      <c r="G730" t="s">
        <v>25</v>
      </c>
      <c r="H730">
        <v>1</v>
      </c>
      <c r="I730" t="s">
        <v>164</v>
      </c>
      <c r="J730">
        <v>6</v>
      </c>
      <c r="K730" t="s">
        <v>119</v>
      </c>
      <c r="L730" t="s">
        <v>120</v>
      </c>
      <c r="M730" t="s">
        <v>121</v>
      </c>
      <c r="N730">
        <v>18</v>
      </c>
      <c r="O730">
        <v>261000</v>
      </c>
      <c r="P730" t="s">
        <v>122</v>
      </c>
      <c r="Q730">
        <v>192.89</v>
      </c>
      <c r="R730" t="s">
        <v>41</v>
      </c>
    </row>
    <row r="731" spans="1:19">
      <c r="A731" t="s">
        <v>1095</v>
      </c>
      <c r="B731" t="s">
        <v>1096</v>
      </c>
      <c r="C731" t="s">
        <v>1088</v>
      </c>
      <c r="D731">
        <v>23</v>
      </c>
      <c r="E731" t="s">
        <v>234</v>
      </c>
      <c r="F731" t="s">
        <v>62</v>
      </c>
      <c r="G731" t="s">
        <v>25</v>
      </c>
      <c r="H731">
        <v>1</v>
      </c>
      <c r="I731" t="s">
        <v>164</v>
      </c>
      <c r="J731">
        <v>6</v>
      </c>
      <c r="K731" t="s">
        <v>92</v>
      </c>
      <c r="L731" t="s">
        <v>93</v>
      </c>
      <c r="M731" t="s">
        <v>94</v>
      </c>
      <c r="N731">
        <v>13</v>
      </c>
      <c r="O731">
        <v>4550</v>
      </c>
      <c r="P731" t="s">
        <v>888</v>
      </c>
      <c r="Q731">
        <v>142.72999999999999</v>
      </c>
      <c r="R731" t="s">
        <v>41</v>
      </c>
    </row>
    <row r="732" spans="1:19">
      <c r="A732" t="s">
        <v>1097</v>
      </c>
      <c r="B732" t="s">
        <v>1098</v>
      </c>
      <c r="C732" t="s">
        <v>1088</v>
      </c>
      <c r="D732">
        <v>78</v>
      </c>
      <c r="E732" t="s">
        <v>204</v>
      </c>
      <c r="F732" t="s">
        <v>24</v>
      </c>
      <c r="G732" t="s">
        <v>25</v>
      </c>
      <c r="H732">
        <v>2</v>
      </c>
      <c r="I732" t="s">
        <v>26</v>
      </c>
      <c r="J732">
        <v>47</v>
      </c>
      <c r="K732" t="s">
        <v>148</v>
      </c>
      <c r="L732" t="s">
        <v>149</v>
      </c>
      <c r="M732" t="s">
        <v>150</v>
      </c>
      <c r="N732">
        <v>12</v>
      </c>
      <c r="O732">
        <v>192000</v>
      </c>
      <c r="P732" t="s">
        <v>151</v>
      </c>
      <c r="Q732">
        <v>131.97</v>
      </c>
      <c r="R732" t="s">
        <v>41</v>
      </c>
    </row>
    <row r="733" spans="1:19">
      <c r="A733" t="s">
        <v>1097</v>
      </c>
      <c r="B733" t="s">
        <v>1098</v>
      </c>
      <c r="C733" t="s">
        <v>1088</v>
      </c>
      <c r="D733">
        <v>78</v>
      </c>
      <c r="E733" t="s">
        <v>204</v>
      </c>
      <c r="F733" t="s">
        <v>44</v>
      </c>
      <c r="G733" t="s">
        <v>25</v>
      </c>
      <c r="H733">
        <v>2</v>
      </c>
      <c r="I733" t="s">
        <v>26</v>
      </c>
      <c r="J733">
        <v>47</v>
      </c>
      <c r="K733" t="s">
        <v>119</v>
      </c>
      <c r="L733" t="s">
        <v>120</v>
      </c>
      <c r="M733" t="s">
        <v>121</v>
      </c>
      <c r="N733">
        <v>2</v>
      </c>
      <c r="O733">
        <v>29000</v>
      </c>
      <c r="P733" t="s">
        <v>556</v>
      </c>
      <c r="Q733">
        <v>82.51</v>
      </c>
      <c r="R733" t="s">
        <v>41</v>
      </c>
    </row>
    <row r="734" spans="1:19">
      <c r="A734" t="s">
        <v>1099</v>
      </c>
      <c r="B734" t="s">
        <v>1100</v>
      </c>
      <c r="C734" t="s">
        <v>1088</v>
      </c>
      <c r="D734">
        <v>70</v>
      </c>
      <c r="E734" t="s">
        <v>99</v>
      </c>
      <c r="F734" t="s">
        <v>44</v>
      </c>
      <c r="G734" t="s">
        <v>25</v>
      </c>
      <c r="H734">
        <v>2</v>
      </c>
      <c r="I734" t="s">
        <v>26</v>
      </c>
      <c r="J734">
        <v>13</v>
      </c>
      <c r="K734" t="s">
        <v>100</v>
      </c>
      <c r="L734" t="s">
        <v>38</v>
      </c>
      <c r="M734" t="s">
        <v>39</v>
      </c>
      <c r="N734">
        <v>16</v>
      </c>
      <c r="O734">
        <v>144000</v>
      </c>
      <c r="P734" t="s">
        <v>40</v>
      </c>
      <c r="Q734">
        <v>10.5</v>
      </c>
      <c r="R734" t="s">
        <v>41</v>
      </c>
    </row>
    <row r="735" spans="1:19">
      <c r="A735" t="s">
        <v>1099</v>
      </c>
      <c r="B735" t="s">
        <v>1100</v>
      </c>
      <c r="C735" t="s">
        <v>1088</v>
      </c>
      <c r="D735">
        <v>70</v>
      </c>
      <c r="E735" t="s">
        <v>99</v>
      </c>
      <c r="F735" t="s">
        <v>84</v>
      </c>
      <c r="G735" t="s">
        <v>25</v>
      </c>
      <c r="H735">
        <v>2</v>
      </c>
      <c r="I735" t="s">
        <v>26</v>
      </c>
      <c r="J735">
        <v>13</v>
      </c>
      <c r="K735" t="s">
        <v>45</v>
      </c>
      <c r="L735" t="s">
        <v>46</v>
      </c>
      <c r="M735" t="s">
        <v>47</v>
      </c>
      <c r="N735">
        <v>17</v>
      </c>
      <c r="O735">
        <v>510000</v>
      </c>
      <c r="P735" t="s">
        <v>48</v>
      </c>
      <c r="Q735">
        <v>11.85</v>
      </c>
      <c r="R735" t="s">
        <v>41</v>
      </c>
    </row>
    <row r="736" spans="1:19">
      <c r="A736" t="s">
        <v>1099</v>
      </c>
      <c r="B736" t="s">
        <v>1100</v>
      </c>
      <c r="C736" t="s">
        <v>1088</v>
      </c>
      <c r="D736">
        <v>70</v>
      </c>
      <c r="E736" t="s">
        <v>99</v>
      </c>
      <c r="F736" t="s">
        <v>24</v>
      </c>
      <c r="G736" t="s">
        <v>25</v>
      </c>
      <c r="H736">
        <v>2</v>
      </c>
      <c r="I736" t="s">
        <v>26</v>
      </c>
      <c r="J736">
        <v>13</v>
      </c>
      <c r="K736" t="s">
        <v>148</v>
      </c>
      <c r="L736" t="s">
        <v>149</v>
      </c>
      <c r="M736" t="s">
        <v>150</v>
      </c>
      <c r="N736">
        <v>3</v>
      </c>
      <c r="O736">
        <v>48000</v>
      </c>
      <c r="P736" t="s">
        <v>226</v>
      </c>
      <c r="Q736">
        <v>170.34</v>
      </c>
      <c r="R736" t="s">
        <v>41</v>
      </c>
    </row>
    <row r="737" spans="1:19">
      <c r="A737" t="s">
        <v>1101</v>
      </c>
      <c r="B737" t="s">
        <v>1102</v>
      </c>
      <c r="C737" t="s">
        <v>1088</v>
      </c>
      <c r="D737">
        <v>54</v>
      </c>
      <c r="E737" t="s">
        <v>225</v>
      </c>
      <c r="F737" t="s">
        <v>84</v>
      </c>
      <c r="G737" t="s">
        <v>25</v>
      </c>
      <c r="H737">
        <v>1</v>
      </c>
      <c r="I737" t="s">
        <v>164</v>
      </c>
      <c r="J737">
        <v>43</v>
      </c>
      <c r="K737" t="s">
        <v>80</v>
      </c>
      <c r="L737" t="s">
        <v>81</v>
      </c>
      <c r="M737" t="s">
        <v>82</v>
      </c>
      <c r="N737">
        <v>18</v>
      </c>
      <c r="O737">
        <v>360000</v>
      </c>
      <c r="P737" t="s">
        <v>192</v>
      </c>
      <c r="Q737">
        <v>178</v>
      </c>
      <c r="R737" t="s">
        <v>41</v>
      </c>
    </row>
    <row r="738" spans="1:19">
      <c r="A738" t="s">
        <v>1103</v>
      </c>
      <c r="B738" t="s">
        <v>1104</v>
      </c>
      <c r="C738" t="s">
        <v>1088</v>
      </c>
      <c r="D738">
        <v>50</v>
      </c>
      <c r="E738" t="s">
        <v>302</v>
      </c>
      <c r="F738" t="s">
        <v>62</v>
      </c>
      <c r="G738" t="s">
        <v>25</v>
      </c>
      <c r="H738">
        <v>2</v>
      </c>
      <c r="I738" t="s">
        <v>26</v>
      </c>
      <c r="J738">
        <v>46</v>
      </c>
      <c r="K738" t="s">
        <v>72</v>
      </c>
      <c r="L738" t="s">
        <v>73</v>
      </c>
      <c r="M738" t="s">
        <v>74</v>
      </c>
      <c r="N738">
        <v>14</v>
      </c>
      <c r="O738">
        <v>12600</v>
      </c>
      <c r="P738" t="s">
        <v>315</v>
      </c>
      <c r="Q738">
        <v>18.91</v>
      </c>
      <c r="R738" t="s">
        <v>41</v>
      </c>
    </row>
    <row r="739" spans="1:19">
      <c r="A739" t="s">
        <v>1103</v>
      </c>
      <c r="B739" t="s">
        <v>1104</v>
      </c>
      <c r="C739" t="s">
        <v>1088</v>
      </c>
      <c r="D739">
        <v>50</v>
      </c>
      <c r="E739" t="s">
        <v>302</v>
      </c>
      <c r="F739" t="s">
        <v>24</v>
      </c>
      <c r="G739" t="s">
        <v>25</v>
      </c>
      <c r="H739">
        <v>2</v>
      </c>
      <c r="I739" t="s">
        <v>26</v>
      </c>
      <c r="J739">
        <v>46</v>
      </c>
      <c r="K739" t="s">
        <v>37</v>
      </c>
      <c r="L739" t="s">
        <v>38</v>
      </c>
      <c r="M739" t="s">
        <v>39</v>
      </c>
      <c r="N739">
        <v>11</v>
      </c>
      <c r="O739">
        <v>99000</v>
      </c>
      <c r="P739" t="s">
        <v>131</v>
      </c>
      <c r="Q739">
        <v>9.3000000000000007</v>
      </c>
      <c r="R739" t="s">
        <v>41</v>
      </c>
    </row>
    <row r="740" spans="1:19">
      <c r="A740" t="s">
        <v>1105</v>
      </c>
      <c r="B740" t="s">
        <v>1106</v>
      </c>
      <c r="C740" t="s">
        <v>1088</v>
      </c>
      <c r="D740">
        <v>49</v>
      </c>
      <c r="E740" t="s">
        <v>268</v>
      </c>
      <c r="F740" t="s">
        <v>24</v>
      </c>
      <c r="G740" t="s">
        <v>57</v>
      </c>
      <c r="H740">
        <v>5</v>
      </c>
      <c r="I740" t="s">
        <v>52</v>
      </c>
      <c r="J740">
        <v>36</v>
      </c>
      <c r="K740" t="s">
        <v>37</v>
      </c>
      <c r="L740" t="s">
        <v>38</v>
      </c>
      <c r="M740" t="s">
        <v>39</v>
      </c>
      <c r="N740">
        <v>5</v>
      </c>
      <c r="O740">
        <v>45000</v>
      </c>
      <c r="P740" t="s">
        <v>128</v>
      </c>
      <c r="Q740">
        <v>116.71</v>
      </c>
      <c r="R740" t="s">
        <v>31</v>
      </c>
      <c r="S740" t="s">
        <v>79</v>
      </c>
    </row>
    <row r="741" spans="1:19">
      <c r="A741" t="s">
        <v>1105</v>
      </c>
      <c r="B741" t="s">
        <v>1106</v>
      </c>
      <c r="C741" t="s">
        <v>1088</v>
      </c>
      <c r="D741">
        <v>49</v>
      </c>
      <c r="E741" t="s">
        <v>268</v>
      </c>
      <c r="F741" t="s">
        <v>84</v>
      </c>
      <c r="G741" t="s">
        <v>57</v>
      </c>
      <c r="H741">
        <v>5</v>
      </c>
      <c r="I741" t="s">
        <v>52</v>
      </c>
      <c r="J741">
        <v>36</v>
      </c>
      <c r="K741" t="s">
        <v>171</v>
      </c>
      <c r="L741" t="s">
        <v>172</v>
      </c>
      <c r="M741" t="s">
        <v>173</v>
      </c>
      <c r="N741">
        <v>10</v>
      </c>
      <c r="O741">
        <v>750000</v>
      </c>
      <c r="P741" t="s">
        <v>1107</v>
      </c>
      <c r="Q741">
        <v>25.93</v>
      </c>
      <c r="R741" t="s">
        <v>31</v>
      </c>
      <c r="S741" t="s">
        <v>79</v>
      </c>
    </row>
    <row r="742" spans="1:19">
      <c r="A742" t="s">
        <v>1105</v>
      </c>
      <c r="B742" t="s">
        <v>1106</v>
      </c>
      <c r="C742" t="s">
        <v>1088</v>
      </c>
      <c r="D742">
        <v>49</v>
      </c>
      <c r="E742" t="s">
        <v>268</v>
      </c>
      <c r="F742" t="s">
        <v>44</v>
      </c>
      <c r="G742" t="s">
        <v>57</v>
      </c>
      <c r="H742">
        <v>5</v>
      </c>
      <c r="I742" t="s">
        <v>52</v>
      </c>
      <c r="J742">
        <v>36</v>
      </c>
      <c r="K742" t="s">
        <v>45</v>
      </c>
      <c r="L742" t="s">
        <v>46</v>
      </c>
      <c r="M742" t="s">
        <v>47</v>
      </c>
      <c r="N742">
        <v>2</v>
      </c>
      <c r="O742">
        <v>60000</v>
      </c>
      <c r="P742" t="s">
        <v>549</v>
      </c>
      <c r="Q742">
        <v>179.85</v>
      </c>
      <c r="R742" t="s">
        <v>31</v>
      </c>
      <c r="S742" t="s">
        <v>79</v>
      </c>
    </row>
    <row r="743" spans="1:19">
      <c r="A743" t="s">
        <v>1108</v>
      </c>
      <c r="B743" t="s">
        <v>1109</v>
      </c>
      <c r="C743" t="s">
        <v>1088</v>
      </c>
      <c r="D743">
        <v>42</v>
      </c>
      <c r="E743" t="s">
        <v>234</v>
      </c>
      <c r="F743" t="s">
        <v>62</v>
      </c>
      <c r="G743" t="s">
        <v>25</v>
      </c>
      <c r="H743">
        <v>5</v>
      </c>
      <c r="I743" t="s">
        <v>52</v>
      </c>
      <c r="J743">
        <v>23</v>
      </c>
      <c r="K743" t="s">
        <v>58</v>
      </c>
      <c r="L743" t="s">
        <v>59</v>
      </c>
      <c r="M743" t="s">
        <v>60</v>
      </c>
      <c r="N743">
        <v>1</v>
      </c>
      <c r="O743">
        <v>4500</v>
      </c>
      <c r="P743" t="s">
        <v>270</v>
      </c>
      <c r="Q743">
        <v>176.34</v>
      </c>
      <c r="R743" t="s">
        <v>41</v>
      </c>
    </row>
    <row r="744" spans="1:19">
      <c r="A744" t="s">
        <v>1110</v>
      </c>
      <c r="B744" t="s">
        <v>1111</v>
      </c>
      <c r="C744" t="s">
        <v>1088</v>
      </c>
      <c r="D744">
        <v>58</v>
      </c>
      <c r="E744" t="s">
        <v>125</v>
      </c>
      <c r="F744" t="s">
        <v>44</v>
      </c>
      <c r="G744" t="s">
        <v>25</v>
      </c>
      <c r="H744">
        <v>2</v>
      </c>
      <c r="I744" t="s">
        <v>26</v>
      </c>
      <c r="J744">
        <v>57</v>
      </c>
      <c r="K744" t="s">
        <v>165</v>
      </c>
      <c r="L744" t="s">
        <v>166</v>
      </c>
      <c r="M744" t="s">
        <v>167</v>
      </c>
      <c r="N744">
        <v>11</v>
      </c>
      <c r="O744">
        <v>264000</v>
      </c>
      <c r="P744" t="s">
        <v>380</v>
      </c>
      <c r="Q744">
        <v>87.2</v>
      </c>
      <c r="R744" t="s">
        <v>41</v>
      </c>
    </row>
    <row r="745" spans="1:19">
      <c r="A745" t="s">
        <v>1110</v>
      </c>
      <c r="B745" t="s">
        <v>1111</v>
      </c>
      <c r="C745" t="s">
        <v>1088</v>
      </c>
      <c r="D745">
        <v>58</v>
      </c>
      <c r="E745" t="s">
        <v>125</v>
      </c>
      <c r="F745" t="s">
        <v>62</v>
      </c>
      <c r="G745" t="s">
        <v>25</v>
      </c>
      <c r="H745">
        <v>2</v>
      </c>
      <c r="I745" t="s">
        <v>26</v>
      </c>
      <c r="J745">
        <v>57</v>
      </c>
      <c r="K745" t="s">
        <v>341</v>
      </c>
      <c r="L745" t="s">
        <v>342</v>
      </c>
      <c r="M745" t="s">
        <v>343</v>
      </c>
      <c r="N745">
        <v>17</v>
      </c>
      <c r="O745">
        <v>127500</v>
      </c>
      <c r="P745" t="s">
        <v>1112</v>
      </c>
      <c r="Q745">
        <v>121.44</v>
      </c>
      <c r="R745" t="s">
        <v>41</v>
      </c>
    </row>
    <row r="746" spans="1:19">
      <c r="A746" t="s">
        <v>1113</v>
      </c>
      <c r="B746" t="s">
        <v>1114</v>
      </c>
      <c r="C746" t="s">
        <v>1088</v>
      </c>
      <c r="D746">
        <v>65</v>
      </c>
      <c r="E746" t="s">
        <v>340</v>
      </c>
      <c r="F746" t="s">
        <v>24</v>
      </c>
      <c r="G746" t="s">
        <v>57</v>
      </c>
      <c r="H746">
        <v>1</v>
      </c>
      <c r="I746" t="s">
        <v>164</v>
      </c>
      <c r="J746">
        <v>3</v>
      </c>
      <c r="K746" t="s">
        <v>148</v>
      </c>
      <c r="L746" t="s">
        <v>149</v>
      </c>
      <c r="M746" t="s">
        <v>150</v>
      </c>
      <c r="N746">
        <v>11</v>
      </c>
      <c r="O746">
        <v>176000</v>
      </c>
      <c r="P746" t="s">
        <v>384</v>
      </c>
      <c r="Q746">
        <v>189.8</v>
      </c>
      <c r="R746" t="s">
        <v>41</v>
      </c>
    </row>
    <row r="747" spans="1:19">
      <c r="A747" t="s">
        <v>1113</v>
      </c>
      <c r="B747" t="s">
        <v>1114</v>
      </c>
      <c r="C747" t="s">
        <v>1088</v>
      </c>
      <c r="D747">
        <v>65</v>
      </c>
      <c r="E747" t="s">
        <v>340</v>
      </c>
      <c r="F747" t="s">
        <v>62</v>
      </c>
      <c r="G747" t="s">
        <v>57</v>
      </c>
      <c r="H747">
        <v>1</v>
      </c>
      <c r="I747" t="s">
        <v>164</v>
      </c>
      <c r="J747">
        <v>3</v>
      </c>
      <c r="K747" t="s">
        <v>188</v>
      </c>
      <c r="L747" t="s">
        <v>189</v>
      </c>
      <c r="M747" t="s">
        <v>190</v>
      </c>
      <c r="N747">
        <v>4</v>
      </c>
      <c r="O747">
        <v>14000</v>
      </c>
      <c r="P747" t="s">
        <v>387</v>
      </c>
      <c r="Q747">
        <v>132.85</v>
      </c>
      <c r="R747" t="s">
        <v>41</v>
      </c>
    </row>
    <row r="748" spans="1:19">
      <c r="A748" t="s">
        <v>1113</v>
      </c>
      <c r="B748" t="s">
        <v>1114</v>
      </c>
      <c r="C748" t="s">
        <v>1088</v>
      </c>
      <c r="D748">
        <v>65</v>
      </c>
      <c r="E748" t="s">
        <v>340</v>
      </c>
      <c r="F748" t="s">
        <v>84</v>
      </c>
      <c r="G748" t="s">
        <v>57</v>
      </c>
      <c r="H748">
        <v>1</v>
      </c>
      <c r="I748" t="s">
        <v>164</v>
      </c>
      <c r="J748">
        <v>3</v>
      </c>
      <c r="K748" t="s">
        <v>165</v>
      </c>
      <c r="L748" t="s">
        <v>166</v>
      </c>
      <c r="M748" t="s">
        <v>167</v>
      </c>
      <c r="N748">
        <v>14</v>
      </c>
      <c r="O748">
        <v>336000</v>
      </c>
      <c r="P748" t="s">
        <v>493</v>
      </c>
      <c r="Q748">
        <v>101.67</v>
      </c>
      <c r="R748" t="s">
        <v>41</v>
      </c>
    </row>
    <row r="749" spans="1:19">
      <c r="A749" t="s">
        <v>1115</v>
      </c>
      <c r="B749" t="s">
        <v>1116</v>
      </c>
      <c r="C749" t="s">
        <v>1088</v>
      </c>
      <c r="D749">
        <v>67</v>
      </c>
      <c r="E749" t="s">
        <v>302</v>
      </c>
      <c r="F749" t="s">
        <v>84</v>
      </c>
      <c r="G749" t="s">
        <v>25</v>
      </c>
      <c r="H749">
        <v>4</v>
      </c>
      <c r="I749" t="s">
        <v>70</v>
      </c>
      <c r="J749">
        <v>13</v>
      </c>
      <c r="K749" t="s">
        <v>171</v>
      </c>
      <c r="L749" t="s">
        <v>172</v>
      </c>
      <c r="M749" t="s">
        <v>173</v>
      </c>
      <c r="N749">
        <v>1</v>
      </c>
      <c r="O749">
        <v>75000</v>
      </c>
      <c r="P749" t="s">
        <v>344</v>
      </c>
      <c r="Q749">
        <v>109.81</v>
      </c>
      <c r="R749" t="s">
        <v>41</v>
      </c>
    </row>
    <row r="750" spans="1:19">
      <c r="A750" t="s">
        <v>1117</v>
      </c>
      <c r="B750" t="s">
        <v>1118</v>
      </c>
      <c r="C750" t="s">
        <v>1088</v>
      </c>
      <c r="D750">
        <v>52</v>
      </c>
      <c r="E750" t="s">
        <v>204</v>
      </c>
      <c r="F750" t="s">
        <v>24</v>
      </c>
      <c r="G750" t="s">
        <v>57</v>
      </c>
      <c r="H750">
        <v>4</v>
      </c>
      <c r="I750" t="s">
        <v>70</v>
      </c>
      <c r="J750">
        <v>51</v>
      </c>
      <c r="K750" t="s">
        <v>58</v>
      </c>
      <c r="L750" t="s">
        <v>59</v>
      </c>
      <c r="M750" t="s">
        <v>60</v>
      </c>
      <c r="N750">
        <v>10</v>
      </c>
      <c r="O750">
        <v>45000</v>
      </c>
      <c r="P750" t="s">
        <v>128</v>
      </c>
      <c r="Q750">
        <v>131.94</v>
      </c>
      <c r="R750" t="s">
        <v>41</v>
      </c>
    </row>
    <row r="751" spans="1:19">
      <c r="A751" t="s">
        <v>1117</v>
      </c>
      <c r="B751" t="s">
        <v>1118</v>
      </c>
      <c r="C751" t="s">
        <v>1088</v>
      </c>
      <c r="D751">
        <v>52</v>
      </c>
      <c r="E751" t="s">
        <v>204</v>
      </c>
      <c r="F751" t="s">
        <v>84</v>
      </c>
      <c r="G751" t="s">
        <v>57</v>
      </c>
      <c r="H751">
        <v>4</v>
      </c>
      <c r="I751" t="s">
        <v>70</v>
      </c>
      <c r="J751">
        <v>51</v>
      </c>
      <c r="K751" t="s">
        <v>85</v>
      </c>
      <c r="L751" t="s">
        <v>86</v>
      </c>
      <c r="M751" t="s">
        <v>87</v>
      </c>
      <c r="N751">
        <v>8</v>
      </c>
      <c r="O751">
        <v>200000</v>
      </c>
      <c r="P751" t="s">
        <v>96</v>
      </c>
      <c r="Q751">
        <v>19.13</v>
      </c>
      <c r="R751" t="s">
        <v>41</v>
      </c>
    </row>
    <row r="752" spans="1:19">
      <c r="A752" t="s">
        <v>1117</v>
      </c>
      <c r="B752" t="s">
        <v>1118</v>
      </c>
      <c r="C752" t="s">
        <v>1088</v>
      </c>
      <c r="D752">
        <v>52</v>
      </c>
      <c r="E752" t="s">
        <v>204</v>
      </c>
      <c r="F752" t="s">
        <v>62</v>
      </c>
      <c r="G752" t="s">
        <v>57</v>
      </c>
      <c r="H752">
        <v>4</v>
      </c>
      <c r="I752" t="s">
        <v>70</v>
      </c>
      <c r="J752">
        <v>51</v>
      </c>
      <c r="K752" t="s">
        <v>156</v>
      </c>
      <c r="L752" t="s">
        <v>157</v>
      </c>
      <c r="M752" t="s">
        <v>158</v>
      </c>
      <c r="N752">
        <v>7</v>
      </c>
      <c r="O752">
        <v>3500</v>
      </c>
      <c r="P752" t="s">
        <v>109</v>
      </c>
      <c r="Q752">
        <v>45.32</v>
      </c>
      <c r="R752" t="s">
        <v>41</v>
      </c>
    </row>
    <row r="753" spans="1:19">
      <c r="A753" t="s">
        <v>1119</v>
      </c>
      <c r="B753" t="s">
        <v>960</v>
      </c>
      <c r="C753" t="s">
        <v>1088</v>
      </c>
      <c r="D753">
        <v>49</v>
      </c>
      <c r="E753" t="s">
        <v>234</v>
      </c>
      <c r="F753" t="s">
        <v>84</v>
      </c>
      <c r="G753" t="s">
        <v>57</v>
      </c>
      <c r="H753">
        <v>2</v>
      </c>
      <c r="I753" t="s">
        <v>26</v>
      </c>
      <c r="J753">
        <v>50</v>
      </c>
      <c r="K753" t="s">
        <v>85</v>
      </c>
      <c r="L753" t="s">
        <v>86</v>
      </c>
      <c r="M753" t="s">
        <v>87</v>
      </c>
      <c r="N753">
        <v>18</v>
      </c>
      <c r="O753">
        <v>450000</v>
      </c>
      <c r="P753" t="s">
        <v>136</v>
      </c>
      <c r="Q753">
        <v>64.28</v>
      </c>
      <c r="R753" t="s">
        <v>31</v>
      </c>
      <c r="S753" t="s">
        <v>79</v>
      </c>
    </row>
    <row r="754" spans="1:19">
      <c r="A754" t="s">
        <v>1119</v>
      </c>
      <c r="B754" t="s">
        <v>960</v>
      </c>
      <c r="C754" t="s">
        <v>1088</v>
      </c>
      <c r="D754">
        <v>49</v>
      </c>
      <c r="E754" t="s">
        <v>234</v>
      </c>
      <c r="F754" t="s">
        <v>44</v>
      </c>
      <c r="G754" t="s">
        <v>57</v>
      </c>
      <c r="H754">
        <v>2</v>
      </c>
      <c r="I754" t="s">
        <v>26</v>
      </c>
      <c r="J754">
        <v>50</v>
      </c>
      <c r="K754" t="s">
        <v>100</v>
      </c>
      <c r="L754" t="s">
        <v>38</v>
      </c>
      <c r="M754" t="s">
        <v>39</v>
      </c>
      <c r="N754">
        <v>8</v>
      </c>
      <c r="O754">
        <v>72000</v>
      </c>
      <c r="P754" t="s">
        <v>132</v>
      </c>
      <c r="Q754">
        <v>28.11</v>
      </c>
      <c r="R754" t="s">
        <v>31</v>
      </c>
      <c r="S754" t="s">
        <v>79</v>
      </c>
    </row>
    <row r="755" spans="1:19">
      <c r="A755" t="s">
        <v>1119</v>
      </c>
      <c r="B755" t="s">
        <v>960</v>
      </c>
      <c r="C755" t="s">
        <v>1088</v>
      </c>
      <c r="D755">
        <v>49</v>
      </c>
      <c r="E755" t="s">
        <v>234</v>
      </c>
      <c r="F755" t="s">
        <v>24</v>
      </c>
      <c r="G755" t="s">
        <v>57</v>
      </c>
      <c r="H755">
        <v>2</v>
      </c>
      <c r="I755" t="s">
        <v>26</v>
      </c>
      <c r="J755">
        <v>50</v>
      </c>
      <c r="K755" t="s">
        <v>27</v>
      </c>
      <c r="L755" t="s">
        <v>28</v>
      </c>
      <c r="M755" t="s">
        <v>29</v>
      </c>
      <c r="N755">
        <v>7</v>
      </c>
      <c r="O755">
        <v>245000</v>
      </c>
      <c r="P755" t="s">
        <v>760</v>
      </c>
      <c r="Q755">
        <v>138.94</v>
      </c>
      <c r="R755" t="s">
        <v>31</v>
      </c>
      <c r="S755" t="s">
        <v>79</v>
      </c>
    </row>
    <row r="756" spans="1:19">
      <c r="A756" t="s">
        <v>572</v>
      </c>
      <c r="B756" t="s">
        <v>573</v>
      </c>
      <c r="C756" t="s">
        <v>1088</v>
      </c>
      <c r="D756">
        <v>69</v>
      </c>
      <c r="E756" t="s">
        <v>274</v>
      </c>
      <c r="F756" t="s">
        <v>62</v>
      </c>
      <c r="G756" t="s">
        <v>57</v>
      </c>
      <c r="H756">
        <v>4</v>
      </c>
      <c r="I756" t="s">
        <v>70</v>
      </c>
      <c r="J756">
        <v>35</v>
      </c>
      <c r="K756" t="s">
        <v>72</v>
      </c>
      <c r="L756" t="s">
        <v>73</v>
      </c>
      <c r="M756" t="s">
        <v>74</v>
      </c>
      <c r="N756">
        <v>19</v>
      </c>
      <c r="O756">
        <v>17100</v>
      </c>
      <c r="P756" t="s">
        <v>1120</v>
      </c>
      <c r="Q756">
        <v>171.42</v>
      </c>
      <c r="R756" t="s">
        <v>31</v>
      </c>
      <c r="S756" t="s">
        <v>182</v>
      </c>
    </row>
    <row r="757" spans="1:19">
      <c r="A757" t="s">
        <v>1121</v>
      </c>
      <c r="B757" t="s">
        <v>1122</v>
      </c>
      <c r="C757" t="s">
        <v>1088</v>
      </c>
      <c r="D757">
        <v>21</v>
      </c>
      <c r="E757" t="s">
        <v>195</v>
      </c>
      <c r="F757" t="s">
        <v>44</v>
      </c>
      <c r="G757" t="s">
        <v>57</v>
      </c>
      <c r="H757">
        <v>1</v>
      </c>
      <c r="I757" t="s">
        <v>164</v>
      </c>
      <c r="J757">
        <v>43</v>
      </c>
      <c r="K757" t="s">
        <v>119</v>
      </c>
      <c r="L757" t="s">
        <v>120</v>
      </c>
      <c r="M757" t="s">
        <v>121</v>
      </c>
      <c r="N757">
        <v>12</v>
      </c>
      <c r="O757">
        <v>174000</v>
      </c>
      <c r="P757" t="s">
        <v>1123</v>
      </c>
      <c r="Q757">
        <v>21.56</v>
      </c>
      <c r="R757" t="s">
        <v>41</v>
      </c>
    </row>
    <row r="758" spans="1:19">
      <c r="A758" t="s">
        <v>1121</v>
      </c>
      <c r="B758" t="s">
        <v>1122</v>
      </c>
      <c r="C758" t="s">
        <v>1088</v>
      </c>
      <c r="D758">
        <v>21</v>
      </c>
      <c r="E758" t="s">
        <v>195</v>
      </c>
      <c r="F758" t="s">
        <v>24</v>
      </c>
      <c r="G758" t="s">
        <v>57</v>
      </c>
      <c r="H758">
        <v>1</v>
      </c>
      <c r="I758" t="s">
        <v>164</v>
      </c>
      <c r="J758">
        <v>43</v>
      </c>
      <c r="K758" t="s">
        <v>27</v>
      </c>
      <c r="L758" t="s">
        <v>28</v>
      </c>
      <c r="M758" t="s">
        <v>29</v>
      </c>
      <c r="N758">
        <v>14</v>
      </c>
      <c r="O758">
        <v>490000</v>
      </c>
      <c r="P758" t="s">
        <v>434</v>
      </c>
      <c r="Q758">
        <v>141.61000000000001</v>
      </c>
      <c r="R758" t="s">
        <v>41</v>
      </c>
    </row>
    <row r="759" spans="1:19">
      <c r="A759" t="s">
        <v>1124</v>
      </c>
      <c r="B759" t="s">
        <v>1125</v>
      </c>
      <c r="C759" t="s">
        <v>1088</v>
      </c>
      <c r="D759">
        <v>64</v>
      </c>
      <c r="E759" t="s">
        <v>634</v>
      </c>
      <c r="F759" t="s">
        <v>84</v>
      </c>
      <c r="G759" t="s">
        <v>25</v>
      </c>
      <c r="H759">
        <v>2</v>
      </c>
      <c r="I759" t="s">
        <v>26</v>
      </c>
      <c r="J759">
        <v>32</v>
      </c>
      <c r="K759" t="s">
        <v>165</v>
      </c>
      <c r="L759" t="s">
        <v>166</v>
      </c>
      <c r="M759" t="s">
        <v>167</v>
      </c>
      <c r="N759">
        <v>9</v>
      </c>
      <c r="O759">
        <v>216000</v>
      </c>
      <c r="P759" t="s">
        <v>617</v>
      </c>
      <c r="Q759">
        <v>176.12</v>
      </c>
      <c r="R759" t="s">
        <v>41</v>
      </c>
    </row>
    <row r="760" spans="1:19">
      <c r="A760" t="s">
        <v>1124</v>
      </c>
      <c r="B760" t="s">
        <v>1125</v>
      </c>
      <c r="C760" t="s">
        <v>1088</v>
      </c>
      <c r="D760">
        <v>64</v>
      </c>
      <c r="E760" t="s">
        <v>634</v>
      </c>
      <c r="F760" t="s">
        <v>62</v>
      </c>
      <c r="G760" t="s">
        <v>25</v>
      </c>
      <c r="H760">
        <v>2</v>
      </c>
      <c r="I760" t="s">
        <v>26</v>
      </c>
      <c r="J760">
        <v>32</v>
      </c>
      <c r="K760" t="s">
        <v>148</v>
      </c>
      <c r="L760" t="s">
        <v>149</v>
      </c>
      <c r="M760" t="s">
        <v>150</v>
      </c>
      <c r="N760">
        <v>7</v>
      </c>
      <c r="O760">
        <v>112000</v>
      </c>
      <c r="P760" t="s">
        <v>348</v>
      </c>
      <c r="Q760">
        <v>103.57</v>
      </c>
      <c r="R760" t="s">
        <v>41</v>
      </c>
    </row>
    <row r="761" spans="1:19">
      <c r="A761" t="s">
        <v>1126</v>
      </c>
      <c r="B761" t="s">
        <v>1127</v>
      </c>
      <c r="C761" t="s">
        <v>1088</v>
      </c>
      <c r="D761">
        <v>76</v>
      </c>
      <c r="E761" t="s">
        <v>225</v>
      </c>
      <c r="F761" t="s">
        <v>84</v>
      </c>
      <c r="G761" t="s">
        <v>57</v>
      </c>
      <c r="H761">
        <v>3</v>
      </c>
      <c r="I761" t="s">
        <v>36</v>
      </c>
      <c r="J761">
        <v>28</v>
      </c>
      <c r="K761" t="s">
        <v>119</v>
      </c>
      <c r="L761" t="s">
        <v>120</v>
      </c>
      <c r="M761" t="s">
        <v>121</v>
      </c>
      <c r="N761">
        <v>7</v>
      </c>
      <c r="O761">
        <v>101500</v>
      </c>
      <c r="P761" t="s">
        <v>314</v>
      </c>
      <c r="Q761">
        <v>24.57</v>
      </c>
      <c r="R761" t="s">
        <v>41</v>
      </c>
    </row>
    <row r="762" spans="1:19">
      <c r="A762" t="s">
        <v>1126</v>
      </c>
      <c r="B762" t="s">
        <v>1127</v>
      </c>
      <c r="C762" t="s">
        <v>1088</v>
      </c>
      <c r="D762">
        <v>76</v>
      </c>
      <c r="E762" t="s">
        <v>225</v>
      </c>
      <c r="F762" t="s">
        <v>62</v>
      </c>
      <c r="G762" t="s">
        <v>57</v>
      </c>
      <c r="H762">
        <v>3</v>
      </c>
      <c r="I762" t="s">
        <v>36</v>
      </c>
      <c r="J762">
        <v>28</v>
      </c>
      <c r="K762" t="s">
        <v>37</v>
      </c>
      <c r="L762" t="s">
        <v>38</v>
      </c>
      <c r="M762" t="s">
        <v>39</v>
      </c>
      <c r="N762">
        <v>18</v>
      </c>
      <c r="O762">
        <v>162000</v>
      </c>
      <c r="P762" t="s">
        <v>690</v>
      </c>
      <c r="Q762">
        <v>24.35</v>
      </c>
      <c r="R762" t="s">
        <v>41</v>
      </c>
    </row>
    <row r="763" spans="1:19">
      <c r="A763" t="s">
        <v>1128</v>
      </c>
      <c r="B763" t="s">
        <v>1129</v>
      </c>
      <c r="C763" t="s">
        <v>1088</v>
      </c>
      <c r="D763">
        <v>40</v>
      </c>
      <c r="E763" t="s">
        <v>204</v>
      </c>
      <c r="F763" t="s">
        <v>24</v>
      </c>
      <c r="G763" t="s">
        <v>57</v>
      </c>
      <c r="H763">
        <v>1</v>
      </c>
      <c r="I763" t="s">
        <v>164</v>
      </c>
      <c r="J763">
        <v>18</v>
      </c>
      <c r="K763" t="s">
        <v>58</v>
      </c>
      <c r="L763" t="s">
        <v>59</v>
      </c>
      <c r="M763" t="s">
        <v>60</v>
      </c>
      <c r="N763">
        <v>18</v>
      </c>
      <c r="O763">
        <v>81000</v>
      </c>
      <c r="P763" t="s">
        <v>265</v>
      </c>
      <c r="Q763">
        <v>60.8</v>
      </c>
      <c r="R763" t="s">
        <v>41</v>
      </c>
    </row>
    <row r="764" spans="1:19">
      <c r="A764" t="s">
        <v>1128</v>
      </c>
      <c r="B764" t="s">
        <v>1129</v>
      </c>
      <c r="C764" t="s">
        <v>1088</v>
      </c>
      <c r="D764">
        <v>40</v>
      </c>
      <c r="E764" t="s">
        <v>204</v>
      </c>
      <c r="F764" t="s">
        <v>62</v>
      </c>
      <c r="G764" t="s">
        <v>57</v>
      </c>
      <c r="H764">
        <v>1</v>
      </c>
      <c r="I764" t="s">
        <v>164</v>
      </c>
      <c r="J764">
        <v>18</v>
      </c>
      <c r="K764" t="s">
        <v>208</v>
      </c>
      <c r="L764" t="s">
        <v>209</v>
      </c>
      <c r="M764" t="s">
        <v>210</v>
      </c>
      <c r="N764">
        <v>2</v>
      </c>
      <c r="O764">
        <v>1200</v>
      </c>
      <c r="P764" t="s">
        <v>852</v>
      </c>
      <c r="Q764">
        <v>55.23</v>
      </c>
      <c r="R764" t="s">
        <v>41</v>
      </c>
    </row>
    <row r="765" spans="1:19">
      <c r="A765" t="s">
        <v>1130</v>
      </c>
      <c r="B765" t="s">
        <v>1131</v>
      </c>
      <c r="C765" t="s">
        <v>1088</v>
      </c>
      <c r="D765">
        <v>25</v>
      </c>
      <c r="E765" t="s">
        <v>35</v>
      </c>
      <c r="F765" t="s">
        <v>62</v>
      </c>
      <c r="G765" t="s">
        <v>25</v>
      </c>
      <c r="H765">
        <v>1</v>
      </c>
      <c r="I765" t="s">
        <v>164</v>
      </c>
      <c r="J765">
        <v>10</v>
      </c>
      <c r="K765" t="s">
        <v>92</v>
      </c>
      <c r="L765" t="s">
        <v>93</v>
      </c>
      <c r="M765" t="s">
        <v>94</v>
      </c>
      <c r="N765">
        <v>13</v>
      </c>
      <c r="O765">
        <v>4550</v>
      </c>
      <c r="P765" t="s">
        <v>888</v>
      </c>
      <c r="Q765">
        <v>155.25</v>
      </c>
      <c r="R765" t="s">
        <v>41</v>
      </c>
    </row>
    <row r="766" spans="1:19">
      <c r="A766" t="s">
        <v>1132</v>
      </c>
      <c r="B766" t="s">
        <v>1133</v>
      </c>
      <c r="C766" t="s">
        <v>1088</v>
      </c>
      <c r="D766">
        <v>72</v>
      </c>
      <c r="E766" t="s">
        <v>285</v>
      </c>
      <c r="F766" t="s">
        <v>62</v>
      </c>
      <c r="G766" t="s">
        <v>57</v>
      </c>
      <c r="H766">
        <v>4</v>
      </c>
      <c r="I766" t="s">
        <v>70</v>
      </c>
      <c r="J766">
        <v>45</v>
      </c>
      <c r="K766" t="s">
        <v>72</v>
      </c>
      <c r="L766" t="s">
        <v>73</v>
      </c>
      <c r="M766" t="s">
        <v>74</v>
      </c>
      <c r="N766">
        <v>11</v>
      </c>
      <c r="O766">
        <v>9900</v>
      </c>
      <c r="P766" t="s">
        <v>1134</v>
      </c>
      <c r="Q766">
        <v>177.94</v>
      </c>
      <c r="R766" t="s">
        <v>41</v>
      </c>
    </row>
    <row r="767" spans="1:19">
      <c r="A767" t="s">
        <v>1132</v>
      </c>
      <c r="B767" t="s">
        <v>1133</v>
      </c>
      <c r="C767" t="s">
        <v>1088</v>
      </c>
      <c r="D767">
        <v>72</v>
      </c>
      <c r="E767" t="s">
        <v>285</v>
      </c>
      <c r="F767" t="s">
        <v>24</v>
      </c>
      <c r="G767" t="s">
        <v>57</v>
      </c>
      <c r="H767">
        <v>4</v>
      </c>
      <c r="I767" t="s">
        <v>70</v>
      </c>
      <c r="J767">
        <v>45</v>
      </c>
      <c r="K767" t="s">
        <v>37</v>
      </c>
      <c r="L767" t="s">
        <v>38</v>
      </c>
      <c r="M767" t="s">
        <v>39</v>
      </c>
      <c r="N767">
        <v>8</v>
      </c>
      <c r="O767">
        <v>72000</v>
      </c>
      <c r="P767" t="s">
        <v>132</v>
      </c>
      <c r="Q767">
        <v>5.66</v>
      </c>
      <c r="R767" t="s">
        <v>41</v>
      </c>
    </row>
    <row r="768" spans="1:19">
      <c r="A768" t="s">
        <v>1132</v>
      </c>
      <c r="B768" t="s">
        <v>1133</v>
      </c>
      <c r="C768" t="s">
        <v>1088</v>
      </c>
      <c r="D768">
        <v>72</v>
      </c>
      <c r="E768" t="s">
        <v>285</v>
      </c>
      <c r="F768" t="s">
        <v>44</v>
      </c>
      <c r="G768" t="s">
        <v>57</v>
      </c>
      <c r="H768">
        <v>4</v>
      </c>
      <c r="I768" t="s">
        <v>70</v>
      </c>
      <c r="J768">
        <v>45</v>
      </c>
      <c r="K768" t="s">
        <v>165</v>
      </c>
      <c r="L768" t="s">
        <v>166</v>
      </c>
      <c r="M768" t="s">
        <v>167</v>
      </c>
      <c r="N768">
        <v>1</v>
      </c>
      <c r="O768">
        <v>24000</v>
      </c>
      <c r="P768" t="s">
        <v>231</v>
      </c>
      <c r="Q768">
        <v>117.63</v>
      </c>
      <c r="R768" t="s">
        <v>41</v>
      </c>
    </row>
    <row r="769" spans="1:19">
      <c r="A769" t="s">
        <v>1135</v>
      </c>
      <c r="B769" t="s">
        <v>1136</v>
      </c>
      <c r="C769" t="s">
        <v>1088</v>
      </c>
      <c r="D769">
        <v>68</v>
      </c>
      <c r="E769" t="s">
        <v>35</v>
      </c>
      <c r="F769" t="s">
        <v>62</v>
      </c>
      <c r="G769" t="s">
        <v>25</v>
      </c>
      <c r="H769">
        <v>5</v>
      </c>
      <c r="I769" t="s">
        <v>52</v>
      </c>
      <c r="J769">
        <v>34</v>
      </c>
      <c r="K769" t="s">
        <v>156</v>
      </c>
      <c r="L769" t="s">
        <v>157</v>
      </c>
      <c r="M769" t="s">
        <v>158</v>
      </c>
      <c r="N769">
        <v>10</v>
      </c>
      <c r="O769">
        <v>5000</v>
      </c>
      <c r="P769" t="s">
        <v>467</v>
      </c>
      <c r="Q769">
        <v>110.07</v>
      </c>
      <c r="R769" t="s">
        <v>41</v>
      </c>
    </row>
    <row r="770" spans="1:19">
      <c r="A770" t="s">
        <v>1135</v>
      </c>
      <c r="B770" t="s">
        <v>1136</v>
      </c>
      <c r="C770" t="s">
        <v>1088</v>
      </c>
      <c r="D770">
        <v>68</v>
      </c>
      <c r="E770" t="s">
        <v>35</v>
      </c>
      <c r="F770" t="s">
        <v>44</v>
      </c>
      <c r="G770" t="s">
        <v>25</v>
      </c>
      <c r="H770">
        <v>5</v>
      </c>
      <c r="I770" t="s">
        <v>52</v>
      </c>
      <c r="J770">
        <v>34</v>
      </c>
      <c r="K770" t="s">
        <v>119</v>
      </c>
      <c r="L770" t="s">
        <v>120</v>
      </c>
      <c r="M770" t="s">
        <v>121</v>
      </c>
      <c r="N770">
        <v>16</v>
      </c>
      <c r="O770">
        <v>232000</v>
      </c>
      <c r="P770" t="s">
        <v>615</v>
      </c>
      <c r="Q770">
        <v>176.23</v>
      </c>
      <c r="R770" t="s">
        <v>41</v>
      </c>
    </row>
    <row r="771" spans="1:19">
      <c r="A771" t="s">
        <v>1135</v>
      </c>
      <c r="B771" t="s">
        <v>1136</v>
      </c>
      <c r="C771" t="s">
        <v>1088</v>
      </c>
      <c r="D771">
        <v>68</v>
      </c>
      <c r="E771" t="s">
        <v>35</v>
      </c>
      <c r="F771" t="s">
        <v>84</v>
      </c>
      <c r="G771" t="s">
        <v>25</v>
      </c>
      <c r="H771">
        <v>5</v>
      </c>
      <c r="I771" t="s">
        <v>52</v>
      </c>
      <c r="J771">
        <v>34</v>
      </c>
      <c r="K771" t="s">
        <v>80</v>
      </c>
      <c r="L771" t="s">
        <v>81</v>
      </c>
      <c r="M771" t="s">
        <v>82</v>
      </c>
      <c r="N771">
        <v>20</v>
      </c>
      <c r="O771">
        <v>400000</v>
      </c>
      <c r="P771" t="s">
        <v>294</v>
      </c>
      <c r="Q771">
        <v>6.26</v>
      </c>
      <c r="R771" t="s">
        <v>41</v>
      </c>
    </row>
    <row r="772" spans="1:19">
      <c r="A772" t="s">
        <v>1137</v>
      </c>
      <c r="B772" t="s">
        <v>1138</v>
      </c>
      <c r="C772" t="s">
        <v>1088</v>
      </c>
      <c r="D772">
        <v>24</v>
      </c>
      <c r="E772" t="s">
        <v>155</v>
      </c>
      <c r="F772" t="s">
        <v>62</v>
      </c>
      <c r="G772" t="s">
        <v>57</v>
      </c>
      <c r="H772">
        <v>1</v>
      </c>
      <c r="I772" t="s">
        <v>164</v>
      </c>
      <c r="J772">
        <v>22</v>
      </c>
      <c r="K772" t="s">
        <v>235</v>
      </c>
      <c r="L772" t="s">
        <v>236</v>
      </c>
      <c r="M772" t="s">
        <v>237</v>
      </c>
      <c r="N772">
        <v>11</v>
      </c>
      <c r="O772">
        <v>71500</v>
      </c>
      <c r="P772" t="s">
        <v>514</v>
      </c>
      <c r="Q772">
        <v>97.13</v>
      </c>
      <c r="R772" t="s">
        <v>31</v>
      </c>
      <c r="S772" t="s">
        <v>290</v>
      </c>
    </row>
    <row r="773" spans="1:19">
      <c r="A773" t="s">
        <v>1137</v>
      </c>
      <c r="B773" t="s">
        <v>1138</v>
      </c>
      <c r="C773" t="s">
        <v>1088</v>
      </c>
      <c r="D773">
        <v>24</v>
      </c>
      <c r="E773" t="s">
        <v>155</v>
      </c>
      <c r="F773" t="s">
        <v>44</v>
      </c>
      <c r="G773" t="s">
        <v>57</v>
      </c>
      <c r="H773">
        <v>1</v>
      </c>
      <c r="I773" t="s">
        <v>164</v>
      </c>
      <c r="J773">
        <v>22</v>
      </c>
      <c r="K773" t="s">
        <v>165</v>
      </c>
      <c r="L773" t="s">
        <v>166</v>
      </c>
      <c r="M773" t="s">
        <v>167</v>
      </c>
      <c r="N773">
        <v>13</v>
      </c>
      <c r="O773">
        <v>312000</v>
      </c>
      <c r="P773" t="s">
        <v>328</v>
      </c>
      <c r="Q773">
        <v>152.69</v>
      </c>
      <c r="R773" t="s">
        <v>31</v>
      </c>
      <c r="S773" t="s">
        <v>290</v>
      </c>
    </row>
    <row r="774" spans="1:19">
      <c r="A774" t="s">
        <v>1137</v>
      </c>
      <c r="B774" t="s">
        <v>1138</v>
      </c>
      <c r="C774" t="s">
        <v>1088</v>
      </c>
      <c r="D774">
        <v>24</v>
      </c>
      <c r="E774" t="s">
        <v>155</v>
      </c>
      <c r="F774" t="s">
        <v>62</v>
      </c>
      <c r="G774" t="s">
        <v>57</v>
      </c>
      <c r="H774">
        <v>1</v>
      </c>
      <c r="I774" t="s">
        <v>164</v>
      </c>
      <c r="J774">
        <v>22</v>
      </c>
      <c r="K774" t="s">
        <v>27</v>
      </c>
      <c r="L774" t="s">
        <v>28</v>
      </c>
      <c r="M774" t="s">
        <v>29</v>
      </c>
      <c r="N774">
        <v>7</v>
      </c>
      <c r="O774">
        <v>245000</v>
      </c>
      <c r="P774" t="s">
        <v>760</v>
      </c>
      <c r="Q774">
        <v>186.6</v>
      </c>
      <c r="R774" t="s">
        <v>31</v>
      </c>
      <c r="S774" t="s">
        <v>290</v>
      </c>
    </row>
    <row r="775" spans="1:19">
      <c r="A775" t="s">
        <v>1139</v>
      </c>
      <c r="B775" t="s">
        <v>1140</v>
      </c>
      <c r="C775" t="s">
        <v>1088</v>
      </c>
      <c r="D775">
        <v>65</v>
      </c>
      <c r="E775" t="s">
        <v>177</v>
      </c>
      <c r="F775" t="s">
        <v>62</v>
      </c>
      <c r="G775" t="s">
        <v>57</v>
      </c>
      <c r="H775">
        <v>4</v>
      </c>
      <c r="I775" t="s">
        <v>70</v>
      </c>
      <c r="J775">
        <v>3</v>
      </c>
      <c r="K775" t="s">
        <v>208</v>
      </c>
      <c r="L775" t="s">
        <v>209</v>
      </c>
      <c r="M775" t="s">
        <v>210</v>
      </c>
      <c r="N775">
        <v>2</v>
      </c>
      <c r="O775">
        <v>1200</v>
      </c>
      <c r="P775" t="s">
        <v>852</v>
      </c>
      <c r="Q775">
        <v>99.32</v>
      </c>
      <c r="R775" t="s">
        <v>41</v>
      </c>
    </row>
    <row r="776" spans="1:19">
      <c r="A776" t="s">
        <v>1139</v>
      </c>
      <c r="B776" t="s">
        <v>1140</v>
      </c>
      <c r="C776" t="s">
        <v>1088</v>
      </c>
      <c r="D776">
        <v>65</v>
      </c>
      <c r="E776" t="s">
        <v>177</v>
      </c>
      <c r="F776" t="s">
        <v>84</v>
      </c>
      <c r="G776" t="s">
        <v>57</v>
      </c>
      <c r="H776">
        <v>4</v>
      </c>
      <c r="I776" t="s">
        <v>70</v>
      </c>
      <c r="J776">
        <v>3</v>
      </c>
      <c r="K776" t="s">
        <v>45</v>
      </c>
      <c r="L776" t="s">
        <v>46</v>
      </c>
      <c r="M776" t="s">
        <v>47</v>
      </c>
      <c r="N776">
        <v>19</v>
      </c>
      <c r="O776">
        <v>570000</v>
      </c>
      <c r="P776" t="s">
        <v>111</v>
      </c>
      <c r="Q776">
        <v>100.71</v>
      </c>
      <c r="R776" t="s">
        <v>41</v>
      </c>
    </row>
    <row r="777" spans="1:19">
      <c r="A777" t="s">
        <v>1141</v>
      </c>
      <c r="B777" t="s">
        <v>1142</v>
      </c>
      <c r="C777" t="s">
        <v>1088</v>
      </c>
      <c r="D777">
        <v>28</v>
      </c>
      <c r="E777" t="s">
        <v>140</v>
      </c>
      <c r="F777" t="s">
        <v>84</v>
      </c>
      <c r="G777" t="s">
        <v>25</v>
      </c>
      <c r="H777">
        <v>1</v>
      </c>
      <c r="I777" t="s">
        <v>164</v>
      </c>
      <c r="J777">
        <v>45</v>
      </c>
      <c r="K777" t="s">
        <v>85</v>
      </c>
      <c r="L777" t="s">
        <v>86</v>
      </c>
      <c r="M777" t="s">
        <v>87</v>
      </c>
      <c r="N777">
        <v>5</v>
      </c>
      <c r="O777">
        <v>125000</v>
      </c>
      <c r="P777" t="s">
        <v>836</v>
      </c>
      <c r="Q777">
        <v>75.28</v>
      </c>
      <c r="R777" t="s">
        <v>31</v>
      </c>
      <c r="S777" t="s">
        <v>182</v>
      </c>
    </row>
    <row r="778" spans="1:19">
      <c r="A778" t="s">
        <v>1143</v>
      </c>
      <c r="B778" t="s">
        <v>1144</v>
      </c>
      <c r="C778" t="s">
        <v>1088</v>
      </c>
      <c r="D778">
        <v>25</v>
      </c>
      <c r="E778" t="s">
        <v>140</v>
      </c>
      <c r="F778" t="s">
        <v>84</v>
      </c>
      <c r="G778" t="s">
        <v>57</v>
      </c>
      <c r="H778">
        <v>4</v>
      </c>
      <c r="I778" t="s">
        <v>70</v>
      </c>
      <c r="J778">
        <v>38</v>
      </c>
      <c r="K778" t="s">
        <v>171</v>
      </c>
      <c r="L778" t="s">
        <v>172</v>
      </c>
      <c r="M778" t="s">
        <v>173</v>
      </c>
      <c r="N778">
        <v>4</v>
      </c>
      <c r="O778">
        <v>300000</v>
      </c>
      <c r="P778" t="s">
        <v>53</v>
      </c>
      <c r="Q778">
        <v>170.74</v>
      </c>
      <c r="R778" t="s">
        <v>41</v>
      </c>
    </row>
    <row r="779" spans="1:19">
      <c r="A779" t="s">
        <v>1143</v>
      </c>
      <c r="B779" t="s">
        <v>1144</v>
      </c>
      <c r="C779" t="s">
        <v>1088</v>
      </c>
      <c r="D779">
        <v>25</v>
      </c>
      <c r="E779" t="s">
        <v>140</v>
      </c>
      <c r="F779" t="s">
        <v>44</v>
      </c>
      <c r="G779" t="s">
        <v>57</v>
      </c>
      <c r="H779">
        <v>4</v>
      </c>
      <c r="I779" t="s">
        <v>70</v>
      </c>
      <c r="J779">
        <v>38</v>
      </c>
      <c r="K779" t="s">
        <v>80</v>
      </c>
      <c r="L779" t="s">
        <v>81</v>
      </c>
      <c r="M779" t="s">
        <v>82</v>
      </c>
      <c r="N779">
        <v>12</v>
      </c>
      <c r="O779">
        <v>240000</v>
      </c>
      <c r="P779" t="s">
        <v>126</v>
      </c>
      <c r="Q779">
        <v>76.58</v>
      </c>
      <c r="R779" t="s">
        <v>41</v>
      </c>
    </row>
    <row r="780" spans="1:19">
      <c r="A780" t="s">
        <v>1145</v>
      </c>
      <c r="B780" t="s">
        <v>1146</v>
      </c>
      <c r="C780" t="s">
        <v>1088</v>
      </c>
      <c r="D780">
        <v>21</v>
      </c>
      <c r="E780" t="s">
        <v>91</v>
      </c>
      <c r="F780" t="s">
        <v>62</v>
      </c>
      <c r="G780" t="s">
        <v>57</v>
      </c>
      <c r="H780">
        <v>2</v>
      </c>
      <c r="I780" t="s">
        <v>26</v>
      </c>
      <c r="J780">
        <v>3</v>
      </c>
      <c r="K780" t="s">
        <v>92</v>
      </c>
      <c r="L780" t="s">
        <v>93</v>
      </c>
      <c r="M780" t="s">
        <v>94</v>
      </c>
      <c r="N780">
        <v>18</v>
      </c>
      <c r="O780">
        <v>6300</v>
      </c>
      <c r="P780" t="s">
        <v>775</v>
      </c>
      <c r="Q780">
        <v>26.87</v>
      </c>
      <c r="R780" t="s">
        <v>31</v>
      </c>
      <c r="S780" t="s">
        <v>290</v>
      </c>
    </row>
    <row r="781" spans="1:19">
      <c r="A781" t="s">
        <v>1145</v>
      </c>
      <c r="B781" t="s">
        <v>1146</v>
      </c>
      <c r="C781" t="s">
        <v>1088</v>
      </c>
      <c r="D781">
        <v>21</v>
      </c>
      <c r="E781" t="s">
        <v>91</v>
      </c>
      <c r="F781" t="s">
        <v>44</v>
      </c>
      <c r="G781" t="s">
        <v>57</v>
      </c>
      <c r="H781">
        <v>2</v>
      </c>
      <c r="I781" t="s">
        <v>26</v>
      </c>
      <c r="J781">
        <v>3</v>
      </c>
      <c r="K781" t="s">
        <v>45</v>
      </c>
      <c r="L781" t="s">
        <v>46</v>
      </c>
      <c r="M781" t="s">
        <v>47</v>
      </c>
      <c r="N781">
        <v>9</v>
      </c>
      <c r="O781">
        <v>270000</v>
      </c>
      <c r="P781" t="s">
        <v>322</v>
      </c>
      <c r="Q781">
        <v>106.41</v>
      </c>
      <c r="R781" t="s">
        <v>31</v>
      </c>
      <c r="S781" t="s">
        <v>290</v>
      </c>
    </row>
    <row r="782" spans="1:19">
      <c r="A782" t="s">
        <v>1147</v>
      </c>
      <c r="B782" t="s">
        <v>1148</v>
      </c>
      <c r="C782" t="s">
        <v>1088</v>
      </c>
      <c r="D782">
        <v>48</v>
      </c>
      <c r="E782" t="s">
        <v>331</v>
      </c>
      <c r="F782" t="s">
        <v>24</v>
      </c>
      <c r="G782" t="s">
        <v>57</v>
      </c>
      <c r="H782">
        <v>1</v>
      </c>
      <c r="I782" t="s">
        <v>164</v>
      </c>
      <c r="J782">
        <v>48</v>
      </c>
      <c r="K782" t="s">
        <v>58</v>
      </c>
      <c r="L782" t="s">
        <v>59</v>
      </c>
      <c r="M782" t="s">
        <v>60</v>
      </c>
      <c r="N782">
        <v>13</v>
      </c>
      <c r="O782">
        <v>58500</v>
      </c>
      <c r="P782" t="s">
        <v>238</v>
      </c>
      <c r="Q782">
        <v>172.1</v>
      </c>
      <c r="R782" t="s">
        <v>41</v>
      </c>
    </row>
    <row r="783" spans="1:19">
      <c r="A783" t="s">
        <v>1149</v>
      </c>
      <c r="B783" t="s">
        <v>1150</v>
      </c>
      <c r="C783" t="s">
        <v>1088</v>
      </c>
      <c r="D783">
        <v>51</v>
      </c>
      <c r="E783" t="s">
        <v>135</v>
      </c>
      <c r="F783" t="s">
        <v>24</v>
      </c>
      <c r="G783" t="s">
        <v>25</v>
      </c>
      <c r="H783">
        <v>2</v>
      </c>
      <c r="I783" t="s">
        <v>26</v>
      </c>
      <c r="J783">
        <v>35</v>
      </c>
      <c r="K783" t="s">
        <v>148</v>
      </c>
      <c r="L783" t="s">
        <v>149</v>
      </c>
      <c r="M783" t="s">
        <v>150</v>
      </c>
      <c r="N783">
        <v>8</v>
      </c>
      <c r="O783">
        <v>128000</v>
      </c>
      <c r="P783" t="s">
        <v>635</v>
      </c>
      <c r="Q783">
        <v>71.97</v>
      </c>
      <c r="R783" t="s">
        <v>31</v>
      </c>
      <c r="S783" t="s">
        <v>182</v>
      </c>
    </row>
    <row r="784" spans="1:19">
      <c r="A784" t="s">
        <v>1151</v>
      </c>
      <c r="B784" t="s">
        <v>1152</v>
      </c>
      <c r="C784" t="s">
        <v>1088</v>
      </c>
      <c r="D784">
        <v>80</v>
      </c>
      <c r="E784" t="s">
        <v>177</v>
      </c>
      <c r="F784" t="s">
        <v>44</v>
      </c>
      <c r="G784" t="s">
        <v>25</v>
      </c>
      <c r="H784">
        <v>4</v>
      </c>
      <c r="I784" t="s">
        <v>70</v>
      </c>
      <c r="J784">
        <v>47</v>
      </c>
      <c r="K784" t="s">
        <v>119</v>
      </c>
      <c r="L784" t="s">
        <v>120</v>
      </c>
      <c r="M784" t="s">
        <v>121</v>
      </c>
      <c r="N784">
        <v>14</v>
      </c>
      <c r="O784">
        <v>203000</v>
      </c>
      <c r="P784" t="s">
        <v>544</v>
      </c>
      <c r="Q784">
        <v>169.54</v>
      </c>
      <c r="R784" t="s">
        <v>41</v>
      </c>
    </row>
    <row r="785" spans="1:19">
      <c r="A785" t="s">
        <v>1153</v>
      </c>
      <c r="B785" t="s">
        <v>1154</v>
      </c>
      <c r="C785" t="s">
        <v>1088</v>
      </c>
      <c r="D785">
        <v>43</v>
      </c>
      <c r="E785" t="s">
        <v>376</v>
      </c>
      <c r="F785" t="s">
        <v>84</v>
      </c>
      <c r="G785" t="s">
        <v>57</v>
      </c>
      <c r="H785">
        <v>2</v>
      </c>
      <c r="I785" t="s">
        <v>26</v>
      </c>
      <c r="J785">
        <v>30</v>
      </c>
      <c r="K785" t="s">
        <v>100</v>
      </c>
      <c r="L785" t="s">
        <v>38</v>
      </c>
      <c r="M785" t="s">
        <v>39</v>
      </c>
      <c r="N785">
        <v>20</v>
      </c>
      <c r="O785">
        <v>180000</v>
      </c>
      <c r="P785" t="s">
        <v>83</v>
      </c>
      <c r="Q785">
        <v>31.54</v>
      </c>
      <c r="R785" t="s">
        <v>41</v>
      </c>
    </row>
    <row r="786" spans="1:19">
      <c r="A786" t="s">
        <v>1153</v>
      </c>
      <c r="B786" t="s">
        <v>1154</v>
      </c>
      <c r="C786" t="s">
        <v>1088</v>
      </c>
      <c r="D786">
        <v>43</v>
      </c>
      <c r="E786" t="s">
        <v>376</v>
      </c>
      <c r="F786" t="s">
        <v>62</v>
      </c>
      <c r="G786" t="s">
        <v>57</v>
      </c>
      <c r="H786">
        <v>2</v>
      </c>
      <c r="I786" t="s">
        <v>26</v>
      </c>
      <c r="J786">
        <v>30</v>
      </c>
      <c r="K786" t="s">
        <v>72</v>
      </c>
      <c r="L786" t="s">
        <v>73</v>
      </c>
      <c r="M786" t="s">
        <v>74</v>
      </c>
      <c r="N786">
        <v>9</v>
      </c>
      <c r="O786">
        <v>8100</v>
      </c>
      <c r="P786" t="s">
        <v>1155</v>
      </c>
      <c r="Q786">
        <v>134.96</v>
      </c>
      <c r="R786" t="s">
        <v>41</v>
      </c>
    </row>
    <row r="787" spans="1:19">
      <c r="A787" t="s">
        <v>1153</v>
      </c>
      <c r="B787" t="s">
        <v>1154</v>
      </c>
      <c r="C787" t="s">
        <v>1088</v>
      </c>
      <c r="D787">
        <v>43</v>
      </c>
      <c r="E787" t="s">
        <v>376</v>
      </c>
      <c r="F787" t="s">
        <v>44</v>
      </c>
      <c r="G787" t="s">
        <v>57</v>
      </c>
      <c r="H787">
        <v>2</v>
      </c>
      <c r="I787" t="s">
        <v>26</v>
      </c>
      <c r="J787">
        <v>30</v>
      </c>
      <c r="K787" t="s">
        <v>119</v>
      </c>
      <c r="L787" t="s">
        <v>120</v>
      </c>
      <c r="M787" t="s">
        <v>121</v>
      </c>
      <c r="N787">
        <v>16</v>
      </c>
      <c r="O787">
        <v>232000</v>
      </c>
      <c r="P787" t="s">
        <v>615</v>
      </c>
      <c r="Q787">
        <v>132.56</v>
      </c>
      <c r="R787" t="s">
        <v>41</v>
      </c>
    </row>
    <row r="788" spans="1:19">
      <c r="A788" t="s">
        <v>1156</v>
      </c>
      <c r="B788" t="s">
        <v>1157</v>
      </c>
      <c r="C788" t="s">
        <v>1088</v>
      </c>
      <c r="D788">
        <v>79</v>
      </c>
      <c r="E788" t="s">
        <v>144</v>
      </c>
      <c r="F788" t="s">
        <v>62</v>
      </c>
      <c r="G788" t="s">
        <v>57</v>
      </c>
      <c r="H788">
        <v>3</v>
      </c>
      <c r="I788" t="s">
        <v>36</v>
      </c>
      <c r="J788">
        <v>44</v>
      </c>
      <c r="K788" t="s">
        <v>156</v>
      </c>
      <c r="L788" t="s">
        <v>157</v>
      </c>
      <c r="M788" t="s">
        <v>158</v>
      </c>
      <c r="N788">
        <v>19</v>
      </c>
      <c r="O788">
        <v>9500</v>
      </c>
      <c r="P788" t="s">
        <v>1158</v>
      </c>
      <c r="Q788">
        <v>159.37</v>
      </c>
      <c r="R788" t="s">
        <v>31</v>
      </c>
      <c r="S788" t="s">
        <v>79</v>
      </c>
    </row>
    <row r="789" spans="1:19">
      <c r="A789" t="s">
        <v>1156</v>
      </c>
      <c r="B789" t="s">
        <v>1157</v>
      </c>
      <c r="C789" t="s">
        <v>1088</v>
      </c>
      <c r="D789">
        <v>79</v>
      </c>
      <c r="E789" t="s">
        <v>144</v>
      </c>
      <c r="F789" t="s">
        <v>84</v>
      </c>
      <c r="G789" t="s">
        <v>57</v>
      </c>
      <c r="H789">
        <v>3</v>
      </c>
      <c r="I789" t="s">
        <v>36</v>
      </c>
      <c r="J789">
        <v>44</v>
      </c>
      <c r="K789" t="s">
        <v>100</v>
      </c>
      <c r="L789" t="s">
        <v>38</v>
      </c>
      <c r="M789" t="s">
        <v>39</v>
      </c>
      <c r="N789">
        <v>3</v>
      </c>
      <c r="O789">
        <v>27000</v>
      </c>
      <c r="P789" t="s">
        <v>257</v>
      </c>
      <c r="Q789">
        <v>70.709999999999994</v>
      </c>
      <c r="R789" t="s">
        <v>31</v>
      </c>
      <c r="S789" t="s">
        <v>79</v>
      </c>
    </row>
    <row r="790" spans="1:19">
      <c r="A790" t="s">
        <v>1159</v>
      </c>
      <c r="B790" t="s">
        <v>1160</v>
      </c>
      <c r="C790" t="s">
        <v>1088</v>
      </c>
      <c r="D790">
        <v>75</v>
      </c>
      <c r="E790" t="s">
        <v>140</v>
      </c>
      <c r="F790" t="s">
        <v>62</v>
      </c>
      <c r="G790" t="s">
        <v>25</v>
      </c>
      <c r="H790">
        <v>3</v>
      </c>
      <c r="I790" t="s">
        <v>36</v>
      </c>
      <c r="J790">
        <v>4</v>
      </c>
      <c r="K790" t="s">
        <v>115</v>
      </c>
      <c r="L790" t="s">
        <v>116</v>
      </c>
      <c r="M790" t="s">
        <v>117</v>
      </c>
      <c r="N790">
        <v>2</v>
      </c>
      <c r="O790">
        <v>11000</v>
      </c>
      <c r="P790" t="s">
        <v>269</v>
      </c>
      <c r="Q790">
        <v>116.28</v>
      </c>
      <c r="R790" t="s">
        <v>31</v>
      </c>
      <c r="S790" t="s">
        <v>182</v>
      </c>
    </row>
    <row r="791" spans="1:19">
      <c r="A791" t="s">
        <v>1161</v>
      </c>
      <c r="B791" t="s">
        <v>1162</v>
      </c>
      <c r="C791" t="s">
        <v>1088</v>
      </c>
      <c r="D791">
        <v>27</v>
      </c>
      <c r="E791" t="s">
        <v>23</v>
      </c>
      <c r="F791" t="s">
        <v>62</v>
      </c>
      <c r="G791" t="s">
        <v>57</v>
      </c>
      <c r="H791">
        <v>3</v>
      </c>
      <c r="I791" t="s">
        <v>36</v>
      </c>
      <c r="J791">
        <v>2</v>
      </c>
      <c r="K791" t="s">
        <v>92</v>
      </c>
      <c r="L791" t="s">
        <v>93</v>
      </c>
      <c r="M791" t="s">
        <v>94</v>
      </c>
      <c r="N791">
        <v>5</v>
      </c>
      <c r="O791">
        <v>1750</v>
      </c>
      <c r="P791" t="s">
        <v>642</v>
      </c>
      <c r="Q791">
        <v>200</v>
      </c>
      <c r="R791" t="s">
        <v>31</v>
      </c>
      <c r="S791" t="s">
        <v>244</v>
      </c>
    </row>
    <row r="792" spans="1:19">
      <c r="A792" t="s">
        <v>1161</v>
      </c>
      <c r="B792" t="s">
        <v>1162</v>
      </c>
      <c r="C792" t="s">
        <v>1088</v>
      </c>
      <c r="D792">
        <v>27</v>
      </c>
      <c r="E792" t="s">
        <v>23</v>
      </c>
      <c r="F792" t="s">
        <v>44</v>
      </c>
      <c r="G792" t="s">
        <v>57</v>
      </c>
      <c r="H792">
        <v>3</v>
      </c>
      <c r="I792" t="s">
        <v>36</v>
      </c>
      <c r="J792">
        <v>2</v>
      </c>
      <c r="K792" t="s">
        <v>100</v>
      </c>
      <c r="L792" t="s">
        <v>38</v>
      </c>
      <c r="M792" t="s">
        <v>39</v>
      </c>
      <c r="N792">
        <v>4</v>
      </c>
      <c r="O792">
        <v>36000</v>
      </c>
      <c r="P792" t="s">
        <v>61</v>
      </c>
      <c r="Q792">
        <v>59.51</v>
      </c>
      <c r="R792" t="s">
        <v>31</v>
      </c>
      <c r="S792" t="s">
        <v>244</v>
      </c>
    </row>
    <row r="793" spans="1:19">
      <c r="A793" t="s">
        <v>1163</v>
      </c>
      <c r="B793" t="s">
        <v>1164</v>
      </c>
      <c r="C793" t="s">
        <v>1088</v>
      </c>
      <c r="D793">
        <v>40</v>
      </c>
      <c r="E793" t="s">
        <v>51</v>
      </c>
      <c r="F793" t="s">
        <v>62</v>
      </c>
      <c r="G793" t="s">
        <v>57</v>
      </c>
      <c r="H793">
        <v>4</v>
      </c>
      <c r="I793" t="s">
        <v>70</v>
      </c>
      <c r="J793">
        <v>30</v>
      </c>
      <c r="K793" t="s">
        <v>58</v>
      </c>
      <c r="L793" t="s">
        <v>59</v>
      </c>
      <c r="M793" t="s">
        <v>60</v>
      </c>
      <c r="N793">
        <v>2</v>
      </c>
      <c r="O793">
        <v>9000</v>
      </c>
      <c r="P793" t="s">
        <v>357</v>
      </c>
      <c r="Q793">
        <v>174.66</v>
      </c>
      <c r="R793" t="s">
        <v>41</v>
      </c>
    </row>
    <row r="794" spans="1:19">
      <c r="A794" t="s">
        <v>1163</v>
      </c>
      <c r="B794" t="s">
        <v>1164</v>
      </c>
      <c r="C794" t="s">
        <v>1088</v>
      </c>
      <c r="D794">
        <v>40</v>
      </c>
      <c r="E794" t="s">
        <v>51</v>
      </c>
      <c r="F794" t="s">
        <v>44</v>
      </c>
      <c r="G794" t="s">
        <v>57</v>
      </c>
      <c r="H794">
        <v>4</v>
      </c>
      <c r="I794" t="s">
        <v>70</v>
      </c>
      <c r="J794">
        <v>30</v>
      </c>
      <c r="K794" t="s">
        <v>119</v>
      </c>
      <c r="L794" t="s">
        <v>120</v>
      </c>
      <c r="M794" t="s">
        <v>121</v>
      </c>
      <c r="N794">
        <v>18</v>
      </c>
      <c r="O794">
        <v>261000</v>
      </c>
      <c r="P794" t="s">
        <v>122</v>
      </c>
      <c r="Q794">
        <v>174.89</v>
      </c>
      <c r="R794" t="s">
        <v>41</v>
      </c>
    </row>
    <row r="795" spans="1:19">
      <c r="A795" t="s">
        <v>1165</v>
      </c>
      <c r="B795" t="s">
        <v>1166</v>
      </c>
      <c r="C795" t="s">
        <v>1088</v>
      </c>
      <c r="D795">
        <v>33</v>
      </c>
      <c r="E795" t="s">
        <v>69</v>
      </c>
      <c r="F795" t="s">
        <v>62</v>
      </c>
      <c r="G795" t="s">
        <v>57</v>
      </c>
      <c r="H795">
        <v>2</v>
      </c>
      <c r="I795" t="s">
        <v>26</v>
      </c>
      <c r="J795">
        <v>35</v>
      </c>
      <c r="K795" t="s">
        <v>208</v>
      </c>
      <c r="L795" t="s">
        <v>209</v>
      </c>
      <c r="M795" t="s">
        <v>210</v>
      </c>
      <c r="N795">
        <v>3</v>
      </c>
      <c r="O795">
        <v>1800</v>
      </c>
      <c r="P795" t="s">
        <v>642</v>
      </c>
      <c r="Q795">
        <v>162.38999999999999</v>
      </c>
      <c r="R795" t="s">
        <v>41</v>
      </c>
    </row>
    <row r="796" spans="1:19">
      <c r="A796" t="s">
        <v>1165</v>
      </c>
      <c r="B796" t="s">
        <v>1166</v>
      </c>
      <c r="C796" t="s">
        <v>1088</v>
      </c>
      <c r="D796">
        <v>33</v>
      </c>
      <c r="E796" t="s">
        <v>69</v>
      </c>
      <c r="F796" t="s">
        <v>84</v>
      </c>
      <c r="G796" t="s">
        <v>57</v>
      </c>
      <c r="H796">
        <v>2</v>
      </c>
      <c r="I796" t="s">
        <v>26</v>
      </c>
      <c r="J796">
        <v>35</v>
      </c>
      <c r="K796" t="s">
        <v>145</v>
      </c>
      <c r="L796" t="s">
        <v>146</v>
      </c>
      <c r="M796" t="s">
        <v>147</v>
      </c>
      <c r="N796">
        <v>7</v>
      </c>
      <c r="O796">
        <v>1050000</v>
      </c>
      <c r="P796" t="s">
        <v>221</v>
      </c>
      <c r="Q796">
        <v>7.88</v>
      </c>
      <c r="R796" t="s">
        <v>41</v>
      </c>
    </row>
    <row r="797" spans="1:19">
      <c r="A797" t="s">
        <v>1165</v>
      </c>
      <c r="B797" t="s">
        <v>1166</v>
      </c>
      <c r="C797" t="s">
        <v>1088</v>
      </c>
      <c r="D797">
        <v>33</v>
      </c>
      <c r="E797" t="s">
        <v>69</v>
      </c>
      <c r="F797" t="s">
        <v>24</v>
      </c>
      <c r="G797" t="s">
        <v>57</v>
      </c>
      <c r="H797">
        <v>2</v>
      </c>
      <c r="I797" t="s">
        <v>26</v>
      </c>
      <c r="J797">
        <v>35</v>
      </c>
      <c r="K797" t="s">
        <v>148</v>
      </c>
      <c r="L797" t="s">
        <v>149</v>
      </c>
      <c r="M797" t="s">
        <v>150</v>
      </c>
      <c r="N797">
        <v>2</v>
      </c>
      <c r="O797">
        <v>32000</v>
      </c>
      <c r="P797" t="s">
        <v>555</v>
      </c>
      <c r="Q797">
        <v>158.33000000000001</v>
      </c>
      <c r="R797" t="s">
        <v>41</v>
      </c>
    </row>
    <row r="798" spans="1:19">
      <c r="A798" t="s">
        <v>1167</v>
      </c>
      <c r="B798" t="s">
        <v>1168</v>
      </c>
      <c r="C798" t="s">
        <v>1088</v>
      </c>
      <c r="D798">
        <v>26</v>
      </c>
      <c r="E798" t="s">
        <v>23</v>
      </c>
      <c r="F798" t="s">
        <v>84</v>
      </c>
      <c r="G798" t="s">
        <v>25</v>
      </c>
      <c r="H798">
        <v>3</v>
      </c>
      <c r="I798" t="s">
        <v>36</v>
      </c>
      <c r="J798">
        <v>35</v>
      </c>
      <c r="K798" t="s">
        <v>171</v>
      </c>
      <c r="L798" t="s">
        <v>172</v>
      </c>
      <c r="M798" t="s">
        <v>173</v>
      </c>
      <c r="N798">
        <v>15</v>
      </c>
      <c r="O798">
        <v>1125000</v>
      </c>
      <c r="P798" t="s">
        <v>895</v>
      </c>
      <c r="Q798">
        <v>33.75</v>
      </c>
      <c r="R798" t="s">
        <v>31</v>
      </c>
      <c r="S798" t="s">
        <v>290</v>
      </c>
    </row>
    <row r="799" spans="1:19">
      <c r="A799" t="s">
        <v>1167</v>
      </c>
      <c r="B799" t="s">
        <v>1168</v>
      </c>
      <c r="C799" t="s">
        <v>1088</v>
      </c>
      <c r="D799">
        <v>26</v>
      </c>
      <c r="E799" t="s">
        <v>23</v>
      </c>
      <c r="F799" t="s">
        <v>24</v>
      </c>
      <c r="G799" t="s">
        <v>25</v>
      </c>
      <c r="H799">
        <v>3</v>
      </c>
      <c r="I799" t="s">
        <v>36</v>
      </c>
      <c r="J799">
        <v>35</v>
      </c>
      <c r="K799" t="s">
        <v>37</v>
      </c>
      <c r="L799" t="s">
        <v>38</v>
      </c>
      <c r="M799" t="s">
        <v>39</v>
      </c>
      <c r="N799">
        <v>12</v>
      </c>
      <c r="O799">
        <v>108000</v>
      </c>
      <c r="P799" t="s">
        <v>433</v>
      </c>
      <c r="Q799">
        <v>89.7</v>
      </c>
      <c r="R799" t="s">
        <v>31</v>
      </c>
      <c r="S799" t="s">
        <v>290</v>
      </c>
    </row>
    <row r="800" spans="1:19">
      <c r="A800" t="s">
        <v>1167</v>
      </c>
      <c r="B800" t="s">
        <v>1168</v>
      </c>
      <c r="C800" t="s">
        <v>1088</v>
      </c>
      <c r="D800">
        <v>26</v>
      </c>
      <c r="E800" t="s">
        <v>23</v>
      </c>
      <c r="F800" t="s">
        <v>62</v>
      </c>
      <c r="G800" t="s">
        <v>25</v>
      </c>
      <c r="H800">
        <v>3</v>
      </c>
      <c r="I800" t="s">
        <v>36</v>
      </c>
      <c r="J800">
        <v>35</v>
      </c>
      <c r="K800" t="s">
        <v>341</v>
      </c>
      <c r="L800" t="s">
        <v>342</v>
      </c>
      <c r="M800" t="s">
        <v>343</v>
      </c>
      <c r="N800">
        <v>2</v>
      </c>
      <c r="O800">
        <v>15000</v>
      </c>
      <c r="P800" t="s">
        <v>306</v>
      </c>
      <c r="Q800">
        <v>55.27</v>
      </c>
      <c r="R800" t="s">
        <v>31</v>
      </c>
      <c r="S800" t="s">
        <v>290</v>
      </c>
    </row>
    <row r="801" spans="1:19">
      <c r="A801" t="s">
        <v>1169</v>
      </c>
      <c r="B801" t="s">
        <v>1170</v>
      </c>
      <c r="C801" t="s">
        <v>1088</v>
      </c>
      <c r="D801">
        <v>49</v>
      </c>
      <c r="E801" t="s">
        <v>163</v>
      </c>
      <c r="F801" t="s">
        <v>62</v>
      </c>
      <c r="G801" t="s">
        <v>57</v>
      </c>
      <c r="H801">
        <v>4</v>
      </c>
      <c r="I801" t="s">
        <v>70</v>
      </c>
      <c r="J801">
        <v>14</v>
      </c>
      <c r="K801" t="s">
        <v>208</v>
      </c>
      <c r="L801" t="s">
        <v>209</v>
      </c>
      <c r="M801" t="s">
        <v>210</v>
      </c>
      <c r="N801">
        <v>15</v>
      </c>
      <c r="O801">
        <v>9000</v>
      </c>
      <c r="P801" t="s">
        <v>357</v>
      </c>
      <c r="Q801">
        <v>179.79</v>
      </c>
      <c r="R801" t="s">
        <v>31</v>
      </c>
      <c r="S801" t="s">
        <v>244</v>
      </c>
    </row>
    <row r="802" spans="1:19">
      <c r="A802" t="s">
        <v>1171</v>
      </c>
      <c r="B802" t="s">
        <v>1172</v>
      </c>
      <c r="C802" t="s">
        <v>1088</v>
      </c>
      <c r="D802">
        <v>56</v>
      </c>
      <c r="E802" t="s">
        <v>195</v>
      </c>
      <c r="F802" t="s">
        <v>24</v>
      </c>
      <c r="G802" t="s">
        <v>25</v>
      </c>
      <c r="H802">
        <v>3</v>
      </c>
      <c r="I802" t="s">
        <v>36</v>
      </c>
      <c r="J802">
        <v>36</v>
      </c>
      <c r="K802" t="s">
        <v>148</v>
      </c>
      <c r="L802" t="s">
        <v>149</v>
      </c>
      <c r="M802" t="s">
        <v>150</v>
      </c>
      <c r="N802">
        <v>5</v>
      </c>
      <c r="O802">
        <v>80000</v>
      </c>
      <c r="P802" t="s">
        <v>1055</v>
      </c>
      <c r="Q802">
        <v>197.03</v>
      </c>
      <c r="R802" t="s">
        <v>41</v>
      </c>
    </row>
    <row r="803" spans="1:19">
      <c r="A803" t="s">
        <v>1171</v>
      </c>
      <c r="B803" t="s">
        <v>1172</v>
      </c>
      <c r="C803" t="s">
        <v>1088</v>
      </c>
      <c r="D803">
        <v>56</v>
      </c>
      <c r="E803" t="s">
        <v>195</v>
      </c>
      <c r="F803" t="s">
        <v>62</v>
      </c>
      <c r="G803" t="s">
        <v>25</v>
      </c>
      <c r="H803">
        <v>3</v>
      </c>
      <c r="I803" t="s">
        <v>36</v>
      </c>
      <c r="J803">
        <v>36</v>
      </c>
      <c r="K803" t="s">
        <v>92</v>
      </c>
      <c r="L803" t="s">
        <v>93</v>
      </c>
      <c r="M803" t="s">
        <v>94</v>
      </c>
      <c r="N803">
        <v>1</v>
      </c>
      <c r="O803">
        <v>350</v>
      </c>
      <c r="P803" t="s">
        <v>1173</v>
      </c>
      <c r="Q803">
        <v>158.18</v>
      </c>
      <c r="R803" t="s">
        <v>41</v>
      </c>
    </row>
    <row r="804" spans="1:19">
      <c r="A804" t="s">
        <v>1171</v>
      </c>
      <c r="B804" t="s">
        <v>1172</v>
      </c>
      <c r="C804" t="s">
        <v>1088</v>
      </c>
      <c r="D804">
        <v>56</v>
      </c>
      <c r="E804" t="s">
        <v>195</v>
      </c>
      <c r="F804" t="s">
        <v>44</v>
      </c>
      <c r="G804" t="s">
        <v>25</v>
      </c>
      <c r="H804">
        <v>3</v>
      </c>
      <c r="I804" t="s">
        <v>36</v>
      </c>
      <c r="J804">
        <v>36</v>
      </c>
      <c r="K804" t="s">
        <v>45</v>
      </c>
      <c r="L804" t="s">
        <v>46</v>
      </c>
      <c r="M804" t="s">
        <v>47</v>
      </c>
      <c r="N804">
        <v>12</v>
      </c>
      <c r="O804">
        <v>360000</v>
      </c>
      <c r="P804" t="s">
        <v>192</v>
      </c>
      <c r="Q804">
        <v>111.03</v>
      </c>
      <c r="R804" t="s">
        <v>41</v>
      </c>
    </row>
    <row r="805" spans="1:19">
      <c r="A805" t="s">
        <v>1174</v>
      </c>
      <c r="B805" t="s">
        <v>1175</v>
      </c>
      <c r="C805" t="s">
        <v>1088</v>
      </c>
      <c r="D805">
        <v>26</v>
      </c>
      <c r="E805" t="s">
        <v>163</v>
      </c>
      <c r="F805" t="s">
        <v>44</v>
      </c>
      <c r="G805" t="s">
        <v>25</v>
      </c>
      <c r="H805">
        <v>2</v>
      </c>
      <c r="I805" t="s">
        <v>26</v>
      </c>
      <c r="J805">
        <v>41</v>
      </c>
      <c r="K805" t="s">
        <v>165</v>
      </c>
      <c r="L805" t="s">
        <v>166</v>
      </c>
      <c r="M805" t="s">
        <v>167</v>
      </c>
      <c r="N805">
        <v>5</v>
      </c>
      <c r="O805">
        <v>120000</v>
      </c>
      <c r="P805" t="s">
        <v>200</v>
      </c>
      <c r="Q805">
        <v>188.35</v>
      </c>
      <c r="R805" t="s">
        <v>41</v>
      </c>
    </row>
    <row r="806" spans="1:19">
      <c r="A806" t="s">
        <v>1174</v>
      </c>
      <c r="B806" t="s">
        <v>1175</v>
      </c>
      <c r="C806" t="s">
        <v>1088</v>
      </c>
      <c r="D806">
        <v>26</v>
      </c>
      <c r="E806" t="s">
        <v>163</v>
      </c>
      <c r="F806" t="s">
        <v>84</v>
      </c>
      <c r="G806" t="s">
        <v>25</v>
      </c>
      <c r="H806">
        <v>2</v>
      </c>
      <c r="I806" t="s">
        <v>26</v>
      </c>
      <c r="J806">
        <v>41</v>
      </c>
      <c r="K806" t="s">
        <v>45</v>
      </c>
      <c r="L806" t="s">
        <v>46</v>
      </c>
      <c r="M806" t="s">
        <v>47</v>
      </c>
      <c r="N806">
        <v>20</v>
      </c>
      <c r="O806">
        <v>600000</v>
      </c>
      <c r="P806" t="s">
        <v>258</v>
      </c>
      <c r="Q806">
        <v>131.91999999999999</v>
      </c>
      <c r="R806" t="s">
        <v>41</v>
      </c>
    </row>
    <row r="807" spans="1:19">
      <c r="A807" t="s">
        <v>1174</v>
      </c>
      <c r="B807" t="s">
        <v>1175</v>
      </c>
      <c r="C807" t="s">
        <v>1088</v>
      </c>
      <c r="D807">
        <v>26</v>
      </c>
      <c r="E807" t="s">
        <v>163</v>
      </c>
      <c r="F807" t="s">
        <v>62</v>
      </c>
      <c r="G807" t="s">
        <v>25</v>
      </c>
      <c r="H807">
        <v>2</v>
      </c>
      <c r="I807" t="s">
        <v>26</v>
      </c>
      <c r="J807">
        <v>41</v>
      </c>
      <c r="K807" t="s">
        <v>188</v>
      </c>
      <c r="L807" t="s">
        <v>189</v>
      </c>
      <c r="M807" t="s">
        <v>190</v>
      </c>
      <c r="N807">
        <v>19</v>
      </c>
      <c r="O807">
        <v>66500</v>
      </c>
      <c r="P807" t="s">
        <v>653</v>
      </c>
      <c r="Q807">
        <v>168.58</v>
      </c>
      <c r="R807" t="s">
        <v>41</v>
      </c>
    </row>
    <row r="808" spans="1:19">
      <c r="A808" t="s">
        <v>1176</v>
      </c>
      <c r="B808" t="s">
        <v>1177</v>
      </c>
      <c r="C808" t="s">
        <v>1088</v>
      </c>
      <c r="D808">
        <v>19</v>
      </c>
      <c r="E808" t="s">
        <v>281</v>
      </c>
      <c r="F808" t="s">
        <v>24</v>
      </c>
      <c r="G808" t="s">
        <v>25</v>
      </c>
      <c r="H808">
        <v>2</v>
      </c>
      <c r="I808" t="s">
        <v>26</v>
      </c>
      <c r="J808">
        <v>42</v>
      </c>
      <c r="K808" t="s">
        <v>58</v>
      </c>
      <c r="L808" t="s">
        <v>59</v>
      </c>
      <c r="M808" t="s">
        <v>60</v>
      </c>
      <c r="N808">
        <v>10</v>
      </c>
      <c r="O808">
        <v>45000</v>
      </c>
      <c r="P808" t="s">
        <v>128</v>
      </c>
      <c r="Q808">
        <v>128.56</v>
      </c>
      <c r="R808" t="s">
        <v>41</v>
      </c>
    </row>
    <row r="809" spans="1:19">
      <c r="A809" t="s">
        <v>1178</v>
      </c>
      <c r="B809" t="s">
        <v>1179</v>
      </c>
      <c r="C809" t="s">
        <v>1088</v>
      </c>
      <c r="D809">
        <v>47</v>
      </c>
      <c r="E809" t="s">
        <v>268</v>
      </c>
      <c r="F809" t="s">
        <v>62</v>
      </c>
      <c r="G809" t="s">
        <v>57</v>
      </c>
      <c r="H809">
        <v>2</v>
      </c>
      <c r="I809" t="s">
        <v>26</v>
      </c>
      <c r="J809">
        <v>60</v>
      </c>
      <c r="K809" t="s">
        <v>156</v>
      </c>
      <c r="L809" t="s">
        <v>157</v>
      </c>
      <c r="M809" t="s">
        <v>158</v>
      </c>
      <c r="N809">
        <v>3</v>
      </c>
      <c r="O809">
        <v>1500</v>
      </c>
      <c r="P809" t="s">
        <v>1180</v>
      </c>
      <c r="Q809">
        <v>99.73</v>
      </c>
      <c r="R809" t="s">
        <v>41</v>
      </c>
    </row>
    <row r="810" spans="1:19">
      <c r="A810" t="s">
        <v>1178</v>
      </c>
      <c r="B810" t="s">
        <v>1179</v>
      </c>
      <c r="C810" t="s">
        <v>1088</v>
      </c>
      <c r="D810">
        <v>47</v>
      </c>
      <c r="E810" t="s">
        <v>268</v>
      </c>
      <c r="F810" t="s">
        <v>24</v>
      </c>
      <c r="G810" t="s">
        <v>57</v>
      </c>
      <c r="H810">
        <v>2</v>
      </c>
      <c r="I810" t="s">
        <v>26</v>
      </c>
      <c r="J810">
        <v>60</v>
      </c>
      <c r="K810" t="s">
        <v>27</v>
      </c>
      <c r="L810" t="s">
        <v>28</v>
      </c>
      <c r="M810" t="s">
        <v>29</v>
      </c>
      <c r="N810">
        <v>8</v>
      </c>
      <c r="O810">
        <v>280000</v>
      </c>
      <c r="P810" t="s">
        <v>110</v>
      </c>
      <c r="Q810">
        <v>101.34</v>
      </c>
      <c r="R810" t="s">
        <v>41</v>
      </c>
    </row>
    <row r="811" spans="1:19">
      <c r="A811" t="s">
        <v>1181</v>
      </c>
      <c r="B811" t="s">
        <v>1182</v>
      </c>
      <c r="C811" t="s">
        <v>1088</v>
      </c>
      <c r="D811">
        <v>21</v>
      </c>
      <c r="E811" t="s">
        <v>69</v>
      </c>
      <c r="F811" t="s">
        <v>24</v>
      </c>
      <c r="G811" t="s">
        <v>25</v>
      </c>
      <c r="H811">
        <v>4</v>
      </c>
      <c r="I811" t="s">
        <v>70</v>
      </c>
      <c r="J811">
        <v>9</v>
      </c>
      <c r="K811" t="s">
        <v>37</v>
      </c>
      <c r="L811" t="s">
        <v>38</v>
      </c>
      <c r="M811" t="s">
        <v>39</v>
      </c>
      <c r="N811">
        <v>11</v>
      </c>
      <c r="O811">
        <v>99000</v>
      </c>
      <c r="P811" t="s">
        <v>131</v>
      </c>
      <c r="Q811">
        <v>186.31</v>
      </c>
      <c r="R811" t="s">
        <v>41</v>
      </c>
    </row>
    <row r="812" spans="1:19">
      <c r="A812" t="s">
        <v>1183</v>
      </c>
      <c r="B812" t="s">
        <v>1184</v>
      </c>
      <c r="C812" t="s">
        <v>1088</v>
      </c>
      <c r="D812">
        <v>30</v>
      </c>
      <c r="E812" t="s">
        <v>340</v>
      </c>
      <c r="F812" t="s">
        <v>62</v>
      </c>
      <c r="G812" t="s">
        <v>25</v>
      </c>
      <c r="H812">
        <v>4</v>
      </c>
      <c r="I812" t="s">
        <v>70</v>
      </c>
      <c r="J812">
        <v>29</v>
      </c>
      <c r="K812" t="s">
        <v>235</v>
      </c>
      <c r="L812" t="s">
        <v>236</v>
      </c>
      <c r="M812" t="s">
        <v>237</v>
      </c>
      <c r="N812">
        <v>16</v>
      </c>
      <c r="O812">
        <v>104000</v>
      </c>
      <c r="P812" t="s">
        <v>963</v>
      </c>
      <c r="Q812">
        <v>155.11000000000001</v>
      </c>
      <c r="R812" t="s">
        <v>31</v>
      </c>
      <c r="S812" t="s">
        <v>275</v>
      </c>
    </row>
    <row r="813" spans="1:19">
      <c r="A813" t="s">
        <v>1185</v>
      </c>
      <c r="B813" t="s">
        <v>1186</v>
      </c>
      <c r="C813" t="s">
        <v>1088</v>
      </c>
      <c r="D813">
        <v>33</v>
      </c>
      <c r="E813" t="s">
        <v>225</v>
      </c>
      <c r="F813" t="s">
        <v>24</v>
      </c>
      <c r="G813" t="s">
        <v>25</v>
      </c>
      <c r="H813">
        <v>4</v>
      </c>
      <c r="I813" t="s">
        <v>70</v>
      </c>
      <c r="J813">
        <v>36</v>
      </c>
      <c r="K813" t="s">
        <v>37</v>
      </c>
      <c r="L813" t="s">
        <v>38</v>
      </c>
      <c r="M813" t="s">
        <v>39</v>
      </c>
      <c r="N813">
        <v>9</v>
      </c>
      <c r="O813">
        <v>81000</v>
      </c>
      <c r="P813" t="s">
        <v>265</v>
      </c>
      <c r="Q813">
        <v>109.48</v>
      </c>
      <c r="R813" t="s">
        <v>41</v>
      </c>
    </row>
    <row r="814" spans="1:19">
      <c r="A814" t="s">
        <v>1185</v>
      </c>
      <c r="B814" t="s">
        <v>1186</v>
      </c>
      <c r="C814" t="s">
        <v>1088</v>
      </c>
      <c r="D814">
        <v>33</v>
      </c>
      <c r="E814" t="s">
        <v>225</v>
      </c>
      <c r="F814" t="s">
        <v>62</v>
      </c>
      <c r="G814" t="s">
        <v>25</v>
      </c>
      <c r="H814">
        <v>4</v>
      </c>
      <c r="I814" t="s">
        <v>70</v>
      </c>
      <c r="J814">
        <v>36</v>
      </c>
      <c r="K814" t="s">
        <v>115</v>
      </c>
      <c r="L814" t="s">
        <v>116</v>
      </c>
      <c r="M814" t="s">
        <v>117</v>
      </c>
      <c r="N814">
        <v>8</v>
      </c>
      <c r="O814">
        <v>44000</v>
      </c>
      <c r="P814" t="s">
        <v>400</v>
      </c>
      <c r="Q814">
        <v>38.86</v>
      </c>
      <c r="R814" t="s">
        <v>41</v>
      </c>
    </row>
    <row r="815" spans="1:19">
      <c r="A815" t="s">
        <v>1187</v>
      </c>
      <c r="B815" t="s">
        <v>1188</v>
      </c>
      <c r="C815" t="s">
        <v>1088</v>
      </c>
      <c r="D815">
        <v>54</v>
      </c>
      <c r="E815" t="s">
        <v>177</v>
      </c>
      <c r="F815" t="s">
        <v>84</v>
      </c>
      <c r="G815" t="s">
        <v>57</v>
      </c>
      <c r="H815">
        <v>2</v>
      </c>
      <c r="I815" t="s">
        <v>26</v>
      </c>
      <c r="J815">
        <v>50</v>
      </c>
      <c r="K815" t="s">
        <v>85</v>
      </c>
      <c r="L815" t="s">
        <v>86</v>
      </c>
      <c r="M815" t="s">
        <v>87</v>
      </c>
      <c r="N815">
        <v>9</v>
      </c>
      <c r="O815">
        <v>225000</v>
      </c>
      <c r="P815" t="s">
        <v>174</v>
      </c>
      <c r="Q815">
        <v>112.32</v>
      </c>
      <c r="R815" t="s">
        <v>41</v>
      </c>
    </row>
    <row r="816" spans="1:19">
      <c r="A816" t="s">
        <v>1187</v>
      </c>
      <c r="B816" t="s">
        <v>1188</v>
      </c>
      <c r="C816" t="s">
        <v>1088</v>
      </c>
      <c r="D816">
        <v>54</v>
      </c>
      <c r="E816" t="s">
        <v>177</v>
      </c>
      <c r="F816" t="s">
        <v>24</v>
      </c>
      <c r="G816" t="s">
        <v>57</v>
      </c>
      <c r="H816">
        <v>2</v>
      </c>
      <c r="I816" t="s">
        <v>26</v>
      </c>
      <c r="J816">
        <v>50</v>
      </c>
      <c r="K816" t="s">
        <v>37</v>
      </c>
      <c r="L816" t="s">
        <v>38</v>
      </c>
      <c r="M816" t="s">
        <v>39</v>
      </c>
      <c r="N816">
        <v>18</v>
      </c>
      <c r="O816">
        <v>162000</v>
      </c>
      <c r="P816" t="s">
        <v>690</v>
      </c>
      <c r="Q816">
        <v>24.81</v>
      </c>
      <c r="R816" t="s">
        <v>41</v>
      </c>
    </row>
    <row r="817" spans="1:19">
      <c r="A817" t="s">
        <v>1189</v>
      </c>
      <c r="B817" t="s">
        <v>1190</v>
      </c>
      <c r="C817" t="s">
        <v>1088</v>
      </c>
      <c r="D817">
        <v>41</v>
      </c>
      <c r="E817" t="s">
        <v>411</v>
      </c>
      <c r="F817" t="s">
        <v>24</v>
      </c>
      <c r="G817" t="s">
        <v>57</v>
      </c>
      <c r="H817">
        <v>2</v>
      </c>
      <c r="I817" t="s">
        <v>26</v>
      </c>
      <c r="J817">
        <v>60</v>
      </c>
      <c r="K817" t="s">
        <v>58</v>
      </c>
      <c r="L817" t="s">
        <v>59</v>
      </c>
      <c r="M817" t="s">
        <v>60</v>
      </c>
      <c r="N817">
        <v>2</v>
      </c>
      <c r="O817">
        <v>9000</v>
      </c>
      <c r="P817" t="s">
        <v>357</v>
      </c>
      <c r="Q817">
        <v>127.77</v>
      </c>
      <c r="R817" t="s">
        <v>31</v>
      </c>
      <c r="S817" t="s">
        <v>275</v>
      </c>
    </row>
    <row r="818" spans="1:19">
      <c r="A818" t="s">
        <v>1189</v>
      </c>
      <c r="B818" t="s">
        <v>1190</v>
      </c>
      <c r="C818" t="s">
        <v>1088</v>
      </c>
      <c r="D818">
        <v>41</v>
      </c>
      <c r="E818" t="s">
        <v>411</v>
      </c>
      <c r="F818" t="s">
        <v>44</v>
      </c>
      <c r="G818" t="s">
        <v>57</v>
      </c>
      <c r="H818">
        <v>2</v>
      </c>
      <c r="I818" t="s">
        <v>26</v>
      </c>
      <c r="J818">
        <v>60</v>
      </c>
      <c r="K818" t="s">
        <v>100</v>
      </c>
      <c r="L818" t="s">
        <v>38</v>
      </c>
      <c r="M818" t="s">
        <v>39</v>
      </c>
      <c r="N818">
        <v>16</v>
      </c>
      <c r="O818">
        <v>144000</v>
      </c>
      <c r="P818" t="s">
        <v>40</v>
      </c>
      <c r="Q818">
        <v>82.95</v>
      </c>
      <c r="R818" t="s">
        <v>31</v>
      </c>
      <c r="S818" t="s">
        <v>275</v>
      </c>
    </row>
    <row r="819" spans="1:19">
      <c r="A819" t="s">
        <v>1189</v>
      </c>
      <c r="B819" t="s">
        <v>1190</v>
      </c>
      <c r="C819" t="s">
        <v>1088</v>
      </c>
      <c r="D819">
        <v>41</v>
      </c>
      <c r="E819" t="s">
        <v>411</v>
      </c>
      <c r="F819" t="s">
        <v>84</v>
      </c>
      <c r="G819" t="s">
        <v>57</v>
      </c>
      <c r="H819">
        <v>2</v>
      </c>
      <c r="I819" t="s">
        <v>26</v>
      </c>
      <c r="J819">
        <v>60</v>
      </c>
      <c r="K819" t="s">
        <v>80</v>
      </c>
      <c r="L819" t="s">
        <v>81</v>
      </c>
      <c r="M819" t="s">
        <v>82</v>
      </c>
      <c r="N819">
        <v>5</v>
      </c>
      <c r="O819">
        <v>100000</v>
      </c>
      <c r="P819" t="s">
        <v>215</v>
      </c>
      <c r="Q819">
        <v>136.4</v>
      </c>
      <c r="R819" t="s">
        <v>31</v>
      </c>
      <c r="S819" t="s">
        <v>275</v>
      </c>
    </row>
    <row r="820" spans="1:19">
      <c r="A820" t="s">
        <v>1191</v>
      </c>
      <c r="B820" t="s">
        <v>1192</v>
      </c>
      <c r="C820" t="s">
        <v>1088</v>
      </c>
      <c r="D820">
        <v>39</v>
      </c>
      <c r="E820" t="s">
        <v>302</v>
      </c>
      <c r="F820" t="s">
        <v>84</v>
      </c>
      <c r="G820" t="s">
        <v>25</v>
      </c>
      <c r="H820">
        <v>5</v>
      </c>
      <c r="I820" t="s">
        <v>52</v>
      </c>
      <c r="J820">
        <v>1</v>
      </c>
      <c r="K820" t="s">
        <v>145</v>
      </c>
      <c r="L820" t="s">
        <v>146</v>
      </c>
      <c r="M820" t="s">
        <v>147</v>
      </c>
      <c r="N820">
        <v>5</v>
      </c>
      <c r="O820">
        <v>750000</v>
      </c>
      <c r="P820" t="s">
        <v>1107</v>
      </c>
      <c r="Q820">
        <v>177.91</v>
      </c>
      <c r="R820" t="s">
        <v>41</v>
      </c>
    </row>
    <row r="821" spans="1:19">
      <c r="A821" t="s">
        <v>1191</v>
      </c>
      <c r="B821" t="s">
        <v>1192</v>
      </c>
      <c r="C821" t="s">
        <v>1088</v>
      </c>
      <c r="D821">
        <v>39</v>
      </c>
      <c r="E821" t="s">
        <v>302</v>
      </c>
      <c r="F821" t="s">
        <v>24</v>
      </c>
      <c r="G821" t="s">
        <v>25</v>
      </c>
      <c r="H821">
        <v>5</v>
      </c>
      <c r="I821" t="s">
        <v>52</v>
      </c>
      <c r="J821">
        <v>1</v>
      </c>
      <c r="K821" t="s">
        <v>27</v>
      </c>
      <c r="L821" t="s">
        <v>28</v>
      </c>
      <c r="M821" t="s">
        <v>29</v>
      </c>
      <c r="N821">
        <v>4</v>
      </c>
      <c r="O821">
        <v>140000</v>
      </c>
      <c r="P821" t="s">
        <v>991</v>
      </c>
      <c r="Q821">
        <v>54.93</v>
      </c>
      <c r="R821" t="s">
        <v>41</v>
      </c>
    </row>
    <row r="822" spans="1:19">
      <c r="A822" t="s">
        <v>1193</v>
      </c>
      <c r="B822" t="s">
        <v>1194</v>
      </c>
      <c r="C822" t="s">
        <v>1088</v>
      </c>
      <c r="D822">
        <v>75</v>
      </c>
      <c r="E822" t="s">
        <v>91</v>
      </c>
      <c r="F822" t="s">
        <v>44</v>
      </c>
      <c r="G822" t="s">
        <v>25</v>
      </c>
      <c r="H822">
        <v>1</v>
      </c>
      <c r="I822" t="s">
        <v>164</v>
      </c>
      <c r="J822">
        <v>26</v>
      </c>
      <c r="K822" t="s">
        <v>45</v>
      </c>
      <c r="L822" t="s">
        <v>46</v>
      </c>
      <c r="M822" t="s">
        <v>47</v>
      </c>
      <c r="N822">
        <v>18</v>
      </c>
      <c r="O822">
        <v>540000</v>
      </c>
      <c r="P822" t="s">
        <v>901</v>
      </c>
      <c r="Q822">
        <v>140.22999999999999</v>
      </c>
      <c r="R822" t="s">
        <v>41</v>
      </c>
    </row>
    <row r="823" spans="1:19">
      <c r="A823" t="s">
        <v>1193</v>
      </c>
      <c r="B823" t="s">
        <v>1194</v>
      </c>
      <c r="C823" t="s">
        <v>1088</v>
      </c>
      <c r="D823">
        <v>75</v>
      </c>
      <c r="E823" t="s">
        <v>91</v>
      </c>
      <c r="F823" t="s">
        <v>62</v>
      </c>
      <c r="G823" t="s">
        <v>25</v>
      </c>
      <c r="H823">
        <v>1</v>
      </c>
      <c r="I823" t="s">
        <v>164</v>
      </c>
      <c r="J823">
        <v>26</v>
      </c>
      <c r="K823" t="s">
        <v>72</v>
      </c>
      <c r="L823" t="s">
        <v>73</v>
      </c>
      <c r="M823" t="s">
        <v>74</v>
      </c>
      <c r="N823">
        <v>3</v>
      </c>
      <c r="O823">
        <v>2700</v>
      </c>
      <c r="P823" t="s">
        <v>997</v>
      </c>
      <c r="Q823">
        <v>186.95</v>
      </c>
      <c r="R823" t="s">
        <v>41</v>
      </c>
    </row>
    <row r="824" spans="1:19">
      <c r="A824" t="s">
        <v>1193</v>
      </c>
      <c r="B824" t="s">
        <v>1194</v>
      </c>
      <c r="C824" t="s">
        <v>1088</v>
      </c>
      <c r="D824">
        <v>75</v>
      </c>
      <c r="E824" t="s">
        <v>91</v>
      </c>
      <c r="F824" t="s">
        <v>62</v>
      </c>
      <c r="G824" t="s">
        <v>25</v>
      </c>
      <c r="H824">
        <v>1</v>
      </c>
      <c r="I824" t="s">
        <v>164</v>
      </c>
      <c r="J824">
        <v>26</v>
      </c>
      <c r="K824" t="s">
        <v>27</v>
      </c>
      <c r="L824" t="s">
        <v>28</v>
      </c>
      <c r="M824" t="s">
        <v>29</v>
      </c>
      <c r="N824">
        <v>14</v>
      </c>
      <c r="O824">
        <v>490000</v>
      </c>
      <c r="P824" t="s">
        <v>434</v>
      </c>
      <c r="Q824">
        <v>6.83</v>
      </c>
      <c r="R824" t="s">
        <v>41</v>
      </c>
    </row>
    <row r="825" spans="1:19">
      <c r="A825" t="s">
        <v>1195</v>
      </c>
      <c r="B825" t="s">
        <v>1196</v>
      </c>
      <c r="C825" t="s">
        <v>1088</v>
      </c>
      <c r="D825">
        <v>78</v>
      </c>
      <c r="E825" t="s">
        <v>99</v>
      </c>
      <c r="F825" t="s">
        <v>24</v>
      </c>
      <c r="G825" t="s">
        <v>57</v>
      </c>
      <c r="H825">
        <v>2</v>
      </c>
      <c r="I825" t="s">
        <v>26</v>
      </c>
      <c r="J825">
        <v>11</v>
      </c>
      <c r="K825" t="s">
        <v>148</v>
      </c>
      <c r="L825" t="s">
        <v>149</v>
      </c>
      <c r="M825" t="s">
        <v>150</v>
      </c>
      <c r="N825">
        <v>3</v>
      </c>
      <c r="O825">
        <v>48000</v>
      </c>
      <c r="P825" t="s">
        <v>226</v>
      </c>
      <c r="Q825">
        <v>105.03</v>
      </c>
      <c r="R825" t="s">
        <v>31</v>
      </c>
      <c r="S825" t="s">
        <v>32</v>
      </c>
    </row>
    <row r="826" spans="1:19">
      <c r="A826" t="s">
        <v>1195</v>
      </c>
      <c r="B826" t="s">
        <v>1196</v>
      </c>
      <c r="C826" t="s">
        <v>1088</v>
      </c>
      <c r="D826">
        <v>78</v>
      </c>
      <c r="E826" t="s">
        <v>99</v>
      </c>
      <c r="F826" t="s">
        <v>84</v>
      </c>
      <c r="G826" t="s">
        <v>57</v>
      </c>
      <c r="H826">
        <v>2</v>
      </c>
      <c r="I826" t="s">
        <v>26</v>
      </c>
      <c r="J826">
        <v>11</v>
      </c>
      <c r="K826" t="s">
        <v>100</v>
      </c>
      <c r="L826" t="s">
        <v>38</v>
      </c>
      <c r="M826" t="s">
        <v>39</v>
      </c>
      <c r="N826">
        <v>14</v>
      </c>
      <c r="O826">
        <v>126000</v>
      </c>
      <c r="P826" t="s">
        <v>443</v>
      </c>
      <c r="Q826">
        <v>152.99</v>
      </c>
      <c r="R826" t="s">
        <v>31</v>
      </c>
      <c r="S826" t="s">
        <v>32</v>
      </c>
    </row>
    <row r="827" spans="1:19">
      <c r="A827" t="s">
        <v>1197</v>
      </c>
      <c r="B827" t="s">
        <v>1198</v>
      </c>
      <c r="C827" t="s">
        <v>1088</v>
      </c>
      <c r="D827">
        <v>17</v>
      </c>
      <c r="E827" t="s">
        <v>125</v>
      </c>
      <c r="F827" t="s">
        <v>62</v>
      </c>
      <c r="G827" t="s">
        <v>57</v>
      </c>
      <c r="H827">
        <v>1</v>
      </c>
      <c r="I827" t="s">
        <v>164</v>
      </c>
      <c r="J827">
        <v>35</v>
      </c>
      <c r="K827" t="s">
        <v>63</v>
      </c>
      <c r="L827" t="s">
        <v>64</v>
      </c>
      <c r="M827" t="s">
        <v>65</v>
      </c>
      <c r="N827">
        <v>8</v>
      </c>
      <c r="O827">
        <v>8000</v>
      </c>
      <c r="P827" t="s">
        <v>181</v>
      </c>
      <c r="Q827">
        <v>105.11</v>
      </c>
      <c r="R827" t="s">
        <v>41</v>
      </c>
    </row>
    <row r="828" spans="1:19">
      <c r="A828" t="s">
        <v>1199</v>
      </c>
      <c r="B828" t="s">
        <v>1200</v>
      </c>
      <c r="C828" t="s">
        <v>1088</v>
      </c>
      <c r="D828">
        <v>26</v>
      </c>
      <c r="E828" t="s">
        <v>446</v>
      </c>
      <c r="F828" t="s">
        <v>62</v>
      </c>
      <c r="G828" t="s">
        <v>25</v>
      </c>
      <c r="H828">
        <v>2</v>
      </c>
      <c r="I828" t="s">
        <v>26</v>
      </c>
      <c r="J828">
        <v>43</v>
      </c>
      <c r="K828" t="s">
        <v>188</v>
      </c>
      <c r="L828" t="s">
        <v>189</v>
      </c>
      <c r="M828" t="s">
        <v>190</v>
      </c>
      <c r="N828">
        <v>14</v>
      </c>
      <c r="O828">
        <v>49000</v>
      </c>
      <c r="P828" t="s">
        <v>535</v>
      </c>
      <c r="Q828">
        <v>193.16</v>
      </c>
      <c r="R828" t="s">
        <v>41</v>
      </c>
    </row>
    <row r="829" spans="1:19">
      <c r="A829" t="s">
        <v>1201</v>
      </c>
      <c r="B829" t="s">
        <v>1202</v>
      </c>
      <c r="C829" t="s">
        <v>1088</v>
      </c>
      <c r="D829">
        <v>29</v>
      </c>
      <c r="E829" t="s">
        <v>411</v>
      </c>
      <c r="F829" t="s">
        <v>62</v>
      </c>
      <c r="G829" t="s">
        <v>25</v>
      </c>
      <c r="H829">
        <v>2</v>
      </c>
      <c r="I829" t="s">
        <v>26</v>
      </c>
      <c r="J829">
        <v>24</v>
      </c>
      <c r="K829" t="s">
        <v>188</v>
      </c>
      <c r="L829" t="s">
        <v>189</v>
      </c>
      <c r="M829" t="s">
        <v>190</v>
      </c>
      <c r="N829">
        <v>20</v>
      </c>
      <c r="O829">
        <v>70000</v>
      </c>
      <c r="P829" t="s">
        <v>366</v>
      </c>
      <c r="Q829">
        <v>119.6</v>
      </c>
      <c r="R829" t="s">
        <v>41</v>
      </c>
    </row>
    <row r="830" spans="1:19">
      <c r="A830" t="s">
        <v>1201</v>
      </c>
      <c r="B830" t="s">
        <v>1202</v>
      </c>
      <c r="C830" t="s">
        <v>1088</v>
      </c>
      <c r="D830">
        <v>29</v>
      </c>
      <c r="E830" t="s">
        <v>411</v>
      </c>
      <c r="F830" t="s">
        <v>84</v>
      </c>
      <c r="G830" t="s">
        <v>25</v>
      </c>
      <c r="H830">
        <v>2</v>
      </c>
      <c r="I830" t="s">
        <v>26</v>
      </c>
      <c r="J830">
        <v>24</v>
      </c>
      <c r="K830" t="s">
        <v>171</v>
      </c>
      <c r="L830" t="s">
        <v>172</v>
      </c>
      <c r="M830" t="s">
        <v>173</v>
      </c>
      <c r="N830">
        <v>12</v>
      </c>
      <c r="O830">
        <v>900000</v>
      </c>
      <c r="P830" t="s">
        <v>282</v>
      </c>
      <c r="Q830">
        <v>117.61</v>
      </c>
      <c r="R830" t="s">
        <v>41</v>
      </c>
    </row>
    <row r="831" spans="1:19">
      <c r="A831" t="s">
        <v>1203</v>
      </c>
      <c r="B831" t="s">
        <v>1204</v>
      </c>
      <c r="C831" t="s">
        <v>1088</v>
      </c>
      <c r="D831">
        <v>59</v>
      </c>
      <c r="E831" t="s">
        <v>185</v>
      </c>
      <c r="F831" t="s">
        <v>44</v>
      </c>
      <c r="G831" t="s">
        <v>57</v>
      </c>
      <c r="H831">
        <v>1</v>
      </c>
      <c r="I831" t="s">
        <v>164</v>
      </c>
      <c r="J831">
        <v>51</v>
      </c>
      <c r="K831" t="s">
        <v>80</v>
      </c>
      <c r="L831" t="s">
        <v>81</v>
      </c>
      <c r="M831" t="s">
        <v>82</v>
      </c>
      <c r="N831">
        <v>1</v>
      </c>
      <c r="O831">
        <v>20000</v>
      </c>
      <c r="P831" t="s">
        <v>485</v>
      </c>
      <c r="Q831">
        <v>88.54</v>
      </c>
      <c r="R831" t="s">
        <v>31</v>
      </c>
      <c r="S831" t="s">
        <v>275</v>
      </c>
    </row>
    <row r="832" spans="1:19">
      <c r="A832" t="s">
        <v>1203</v>
      </c>
      <c r="B832" t="s">
        <v>1204</v>
      </c>
      <c r="C832" t="s">
        <v>1088</v>
      </c>
      <c r="D832">
        <v>59</v>
      </c>
      <c r="E832" t="s">
        <v>185</v>
      </c>
      <c r="F832" t="s">
        <v>62</v>
      </c>
      <c r="G832" t="s">
        <v>57</v>
      </c>
      <c r="H832">
        <v>1</v>
      </c>
      <c r="I832" t="s">
        <v>164</v>
      </c>
      <c r="J832">
        <v>51</v>
      </c>
      <c r="K832" t="s">
        <v>341</v>
      </c>
      <c r="L832" t="s">
        <v>342</v>
      </c>
      <c r="M832" t="s">
        <v>343</v>
      </c>
      <c r="N832">
        <v>5</v>
      </c>
      <c r="O832">
        <v>37500</v>
      </c>
      <c r="P832" t="s">
        <v>477</v>
      </c>
      <c r="Q832">
        <v>40.86</v>
      </c>
      <c r="R832" t="s">
        <v>31</v>
      </c>
      <c r="S832" t="s">
        <v>275</v>
      </c>
    </row>
    <row r="833" spans="1:19">
      <c r="A833" t="s">
        <v>1205</v>
      </c>
      <c r="B833" t="s">
        <v>1206</v>
      </c>
      <c r="C833" t="s">
        <v>1088</v>
      </c>
      <c r="D833">
        <v>36</v>
      </c>
      <c r="E833" t="s">
        <v>155</v>
      </c>
      <c r="F833" t="s">
        <v>24</v>
      </c>
      <c r="G833" t="s">
        <v>25</v>
      </c>
      <c r="H833">
        <v>3</v>
      </c>
      <c r="I833" t="s">
        <v>36</v>
      </c>
      <c r="J833">
        <v>42</v>
      </c>
      <c r="K833" t="s">
        <v>37</v>
      </c>
      <c r="L833" t="s">
        <v>38</v>
      </c>
      <c r="M833" t="s">
        <v>39</v>
      </c>
      <c r="N833">
        <v>8</v>
      </c>
      <c r="O833">
        <v>72000</v>
      </c>
      <c r="P833" t="s">
        <v>132</v>
      </c>
      <c r="Q833">
        <v>145.33000000000001</v>
      </c>
      <c r="R833" t="s">
        <v>31</v>
      </c>
      <c r="S833" t="s">
        <v>275</v>
      </c>
    </row>
    <row r="834" spans="1:19">
      <c r="A834" t="s">
        <v>1205</v>
      </c>
      <c r="B834" t="s">
        <v>1206</v>
      </c>
      <c r="C834" t="s">
        <v>1088</v>
      </c>
      <c r="D834">
        <v>36</v>
      </c>
      <c r="E834" t="s">
        <v>155</v>
      </c>
      <c r="F834" t="s">
        <v>44</v>
      </c>
      <c r="G834" t="s">
        <v>25</v>
      </c>
      <c r="H834">
        <v>3</v>
      </c>
      <c r="I834" t="s">
        <v>36</v>
      </c>
      <c r="J834">
        <v>42</v>
      </c>
      <c r="K834" t="s">
        <v>119</v>
      </c>
      <c r="L834" t="s">
        <v>120</v>
      </c>
      <c r="M834" t="s">
        <v>121</v>
      </c>
      <c r="N834">
        <v>4</v>
      </c>
      <c r="O834">
        <v>58000</v>
      </c>
      <c r="P834" t="s">
        <v>137</v>
      </c>
      <c r="Q834">
        <v>131.27000000000001</v>
      </c>
      <c r="R834" t="s">
        <v>31</v>
      </c>
      <c r="S834" t="s">
        <v>275</v>
      </c>
    </row>
    <row r="835" spans="1:19">
      <c r="A835" t="s">
        <v>1205</v>
      </c>
      <c r="B835" t="s">
        <v>1206</v>
      </c>
      <c r="C835" t="s">
        <v>1088</v>
      </c>
      <c r="D835">
        <v>36</v>
      </c>
      <c r="E835" t="s">
        <v>155</v>
      </c>
      <c r="F835" t="s">
        <v>62</v>
      </c>
      <c r="G835" t="s">
        <v>25</v>
      </c>
      <c r="H835">
        <v>3</v>
      </c>
      <c r="I835" t="s">
        <v>36</v>
      </c>
      <c r="J835">
        <v>42</v>
      </c>
      <c r="K835" t="s">
        <v>72</v>
      </c>
      <c r="L835" t="s">
        <v>73</v>
      </c>
      <c r="M835" t="s">
        <v>74</v>
      </c>
      <c r="N835">
        <v>3</v>
      </c>
      <c r="O835">
        <v>2700</v>
      </c>
      <c r="P835" t="s">
        <v>997</v>
      </c>
      <c r="Q835">
        <v>43.08</v>
      </c>
      <c r="R835" t="s">
        <v>31</v>
      </c>
      <c r="S835" t="s">
        <v>275</v>
      </c>
    </row>
    <row r="836" spans="1:19">
      <c r="A836" t="s">
        <v>1207</v>
      </c>
      <c r="B836" t="s">
        <v>604</v>
      </c>
      <c r="C836" t="s">
        <v>1088</v>
      </c>
      <c r="D836">
        <v>23</v>
      </c>
      <c r="E836" t="s">
        <v>23</v>
      </c>
      <c r="F836" t="s">
        <v>84</v>
      </c>
      <c r="G836" t="s">
        <v>25</v>
      </c>
      <c r="H836">
        <v>3</v>
      </c>
      <c r="I836" t="s">
        <v>36</v>
      </c>
      <c r="J836">
        <v>16</v>
      </c>
      <c r="K836" t="s">
        <v>145</v>
      </c>
      <c r="L836" t="s">
        <v>146</v>
      </c>
      <c r="M836" t="s">
        <v>147</v>
      </c>
      <c r="N836">
        <v>3</v>
      </c>
      <c r="O836">
        <v>450000</v>
      </c>
      <c r="P836" t="s">
        <v>136</v>
      </c>
      <c r="Q836">
        <v>54.76</v>
      </c>
      <c r="R836" t="s">
        <v>41</v>
      </c>
    </row>
    <row r="837" spans="1:19">
      <c r="A837" t="s">
        <v>1207</v>
      </c>
      <c r="B837" t="s">
        <v>604</v>
      </c>
      <c r="C837" t="s">
        <v>1088</v>
      </c>
      <c r="D837">
        <v>23</v>
      </c>
      <c r="E837" t="s">
        <v>23</v>
      </c>
      <c r="F837" t="s">
        <v>24</v>
      </c>
      <c r="G837" t="s">
        <v>25</v>
      </c>
      <c r="H837">
        <v>3</v>
      </c>
      <c r="I837" t="s">
        <v>36</v>
      </c>
      <c r="J837">
        <v>16</v>
      </c>
      <c r="K837" t="s">
        <v>58</v>
      </c>
      <c r="L837" t="s">
        <v>59</v>
      </c>
      <c r="M837" t="s">
        <v>60</v>
      </c>
      <c r="N837">
        <v>19</v>
      </c>
      <c r="O837">
        <v>85500</v>
      </c>
      <c r="P837" t="s">
        <v>218</v>
      </c>
      <c r="Q837">
        <v>27.65</v>
      </c>
      <c r="R837" t="s">
        <v>41</v>
      </c>
    </row>
    <row r="838" spans="1:19">
      <c r="A838" t="s">
        <v>1208</v>
      </c>
      <c r="B838" t="s">
        <v>1209</v>
      </c>
      <c r="C838" t="s">
        <v>1088</v>
      </c>
      <c r="D838">
        <v>34</v>
      </c>
      <c r="E838" t="s">
        <v>340</v>
      </c>
      <c r="F838" t="s">
        <v>44</v>
      </c>
      <c r="G838" t="s">
        <v>57</v>
      </c>
      <c r="H838">
        <v>2</v>
      </c>
      <c r="I838" t="s">
        <v>26</v>
      </c>
      <c r="J838">
        <v>35</v>
      </c>
      <c r="K838" t="s">
        <v>80</v>
      </c>
      <c r="L838" t="s">
        <v>81</v>
      </c>
      <c r="M838" t="s">
        <v>82</v>
      </c>
      <c r="N838">
        <v>1</v>
      </c>
      <c r="O838">
        <v>20000</v>
      </c>
      <c r="P838" t="s">
        <v>485</v>
      </c>
      <c r="Q838">
        <v>120.53</v>
      </c>
      <c r="R838" t="s">
        <v>41</v>
      </c>
    </row>
    <row r="839" spans="1:19">
      <c r="A839" t="s">
        <v>1210</v>
      </c>
      <c r="B839" t="s">
        <v>1211</v>
      </c>
      <c r="C839" t="s">
        <v>1088</v>
      </c>
      <c r="D839">
        <v>30</v>
      </c>
      <c r="E839" t="s">
        <v>225</v>
      </c>
      <c r="F839" t="s">
        <v>84</v>
      </c>
      <c r="G839" t="s">
        <v>57</v>
      </c>
      <c r="H839">
        <v>4</v>
      </c>
      <c r="I839" t="s">
        <v>70</v>
      </c>
      <c r="J839">
        <v>5</v>
      </c>
      <c r="K839" t="s">
        <v>45</v>
      </c>
      <c r="L839" t="s">
        <v>46</v>
      </c>
      <c r="M839" t="s">
        <v>47</v>
      </c>
      <c r="N839">
        <v>14</v>
      </c>
      <c r="O839">
        <v>420000</v>
      </c>
      <c r="P839" t="s">
        <v>360</v>
      </c>
      <c r="Q839">
        <v>195.18</v>
      </c>
      <c r="R839" t="s">
        <v>41</v>
      </c>
    </row>
    <row r="840" spans="1:19">
      <c r="A840" t="s">
        <v>1210</v>
      </c>
      <c r="B840" t="s">
        <v>1211</v>
      </c>
      <c r="C840" t="s">
        <v>1088</v>
      </c>
      <c r="D840">
        <v>30</v>
      </c>
      <c r="E840" t="s">
        <v>225</v>
      </c>
      <c r="F840" t="s">
        <v>24</v>
      </c>
      <c r="G840" t="s">
        <v>57</v>
      </c>
      <c r="H840">
        <v>4</v>
      </c>
      <c r="I840" t="s">
        <v>70</v>
      </c>
      <c r="J840">
        <v>5</v>
      </c>
      <c r="K840" t="s">
        <v>27</v>
      </c>
      <c r="L840" t="s">
        <v>28</v>
      </c>
      <c r="M840" t="s">
        <v>29</v>
      </c>
      <c r="N840">
        <v>6</v>
      </c>
      <c r="O840">
        <v>210000</v>
      </c>
      <c r="P840" t="s">
        <v>698</v>
      </c>
      <c r="Q840">
        <v>130.01</v>
      </c>
      <c r="R840" t="s">
        <v>41</v>
      </c>
    </row>
    <row r="841" spans="1:19">
      <c r="A841" t="s">
        <v>1212</v>
      </c>
      <c r="B841" t="s">
        <v>1213</v>
      </c>
      <c r="C841" t="s">
        <v>1088</v>
      </c>
      <c r="D841">
        <v>44</v>
      </c>
      <c r="E841" t="s">
        <v>108</v>
      </c>
      <c r="F841" t="s">
        <v>62</v>
      </c>
      <c r="G841" t="s">
        <v>57</v>
      </c>
      <c r="H841">
        <v>2</v>
      </c>
      <c r="I841" t="s">
        <v>26</v>
      </c>
      <c r="J841">
        <v>20</v>
      </c>
      <c r="K841" t="s">
        <v>208</v>
      </c>
      <c r="L841" t="s">
        <v>209</v>
      </c>
      <c r="M841" t="s">
        <v>210</v>
      </c>
      <c r="N841">
        <v>20</v>
      </c>
      <c r="O841">
        <v>12000</v>
      </c>
      <c r="P841" t="s">
        <v>227</v>
      </c>
      <c r="Q841">
        <v>120.68</v>
      </c>
      <c r="R841" t="s">
        <v>31</v>
      </c>
      <c r="S841" t="s">
        <v>79</v>
      </c>
    </row>
    <row r="842" spans="1:19">
      <c r="A842" t="s">
        <v>1212</v>
      </c>
      <c r="B842" t="s">
        <v>1213</v>
      </c>
      <c r="C842" t="s">
        <v>1088</v>
      </c>
      <c r="D842">
        <v>44</v>
      </c>
      <c r="E842" t="s">
        <v>108</v>
      </c>
      <c r="F842" t="s">
        <v>84</v>
      </c>
      <c r="G842" t="s">
        <v>57</v>
      </c>
      <c r="H842">
        <v>2</v>
      </c>
      <c r="I842" t="s">
        <v>26</v>
      </c>
      <c r="J842">
        <v>20</v>
      </c>
      <c r="K842" t="s">
        <v>119</v>
      </c>
      <c r="L842" t="s">
        <v>120</v>
      </c>
      <c r="M842" t="s">
        <v>121</v>
      </c>
      <c r="N842">
        <v>4</v>
      </c>
      <c r="O842">
        <v>58000</v>
      </c>
      <c r="P842" t="s">
        <v>137</v>
      </c>
      <c r="Q842">
        <v>128.11000000000001</v>
      </c>
      <c r="R842" t="s">
        <v>31</v>
      </c>
      <c r="S842" t="s">
        <v>79</v>
      </c>
    </row>
    <row r="843" spans="1:19">
      <c r="A843" t="s">
        <v>1212</v>
      </c>
      <c r="B843" t="s">
        <v>1213</v>
      </c>
      <c r="C843" t="s">
        <v>1088</v>
      </c>
      <c r="D843">
        <v>44</v>
      </c>
      <c r="E843" t="s">
        <v>108</v>
      </c>
      <c r="F843" t="s">
        <v>44</v>
      </c>
      <c r="G843" t="s">
        <v>57</v>
      </c>
      <c r="H843">
        <v>2</v>
      </c>
      <c r="I843" t="s">
        <v>26</v>
      </c>
      <c r="J843">
        <v>20</v>
      </c>
      <c r="K843" t="s">
        <v>119</v>
      </c>
      <c r="L843" t="s">
        <v>120</v>
      </c>
      <c r="M843" t="s">
        <v>121</v>
      </c>
      <c r="N843">
        <v>3</v>
      </c>
      <c r="O843">
        <v>43500</v>
      </c>
      <c r="P843" t="s">
        <v>391</v>
      </c>
      <c r="Q843">
        <v>28.56</v>
      </c>
      <c r="R843" t="s">
        <v>31</v>
      </c>
      <c r="S843" t="s">
        <v>79</v>
      </c>
    </row>
    <row r="844" spans="1:19">
      <c r="A844" t="s">
        <v>1214</v>
      </c>
      <c r="B844" t="s">
        <v>1215</v>
      </c>
      <c r="C844" t="s">
        <v>1088</v>
      </c>
      <c r="D844">
        <v>29</v>
      </c>
      <c r="E844" t="s">
        <v>446</v>
      </c>
      <c r="F844" t="s">
        <v>62</v>
      </c>
      <c r="G844" t="s">
        <v>57</v>
      </c>
      <c r="H844">
        <v>4</v>
      </c>
      <c r="I844" t="s">
        <v>70</v>
      </c>
      <c r="J844">
        <v>56</v>
      </c>
      <c r="K844" t="s">
        <v>208</v>
      </c>
      <c r="L844" t="s">
        <v>209</v>
      </c>
      <c r="M844" t="s">
        <v>210</v>
      </c>
      <c r="N844">
        <v>5</v>
      </c>
      <c r="O844">
        <v>3000</v>
      </c>
      <c r="P844" t="s">
        <v>293</v>
      </c>
      <c r="Q844">
        <v>55.45</v>
      </c>
      <c r="R844" t="s">
        <v>31</v>
      </c>
      <c r="S844" t="s">
        <v>275</v>
      </c>
    </row>
    <row r="845" spans="1:19">
      <c r="A845" t="s">
        <v>1214</v>
      </c>
      <c r="B845" t="s">
        <v>1215</v>
      </c>
      <c r="C845" t="s">
        <v>1088</v>
      </c>
      <c r="D845">
        <v>29</v>
      </c>
      <c r="E845" t="s">
        <v>446</v>
      </c>
      <c r="F845" t="s">
        <v>44</v>
      </c>
      <c r="G845" t="s">
        <v>57</v>
      </c>
      <c r="H845">
        <v>4</v>
      </c>
      <c r="I845" t="s">
        <v>70</v>
      </c>
      <c r="J845">
        <v>56</v>
      </c>
      <c r="K845" t="s">
        <v>165</v>
      </c>
      <c r="L845" t="s">
        <v>166</v>
      </c>
      <c r="M845" t="s">
        <v>167</v>
      </c>
      <c r="N845">
        <v>13</v>
      </c>
      <c r="O845">
        <v>312000</v>
      </c>
      <c r="P845" t="s">
        <v>328</v>
      </c>
      <c r="Q845">
        <v>121.93</v>
      </c>
      <c r="R845" t="s">
        <v>31</v>
      </c>
      <c r="S845" t="s">
        <v>275</v>
      </c>
    </row>
    <row r="846" spans="1:19">
      <c r="A846" t="s">
        <v>1216</v>
      </c>
      <c r="B846" t="s">
        <v>1217</v>
      </c>
      <c r="C846" t="s">
        <v>1088</v>
      </c>
      <c r="D846">
        <v>70</v>
      </c>
      <c r="E846" t="s">
        <v>376</v>
      </c>
      <c r="F846" t="s">
        <v>62</v>
      </c>
      <c r="G846" t="s">
        <v>57</v>
      </c>
      <c r="H846">
        <v>2</v>
      </c>
      <c r="I846" t="s">
        <v>26</v>
      </c>
      <c r="J846">
        <v>30</v>
      </c>
      <c r="K846" t="s">
        <v>72</v>
      </c>
      <c r="L846" t="s">
        <v>73</v>
      </c>
      <c r="M846" t="s">
        <v>74</v>
      </c>
      <c r="N846">
        <v>12</v>
      </c>
      <c r="O846">
        <v>10800</v>
      </c>
      <c r="P846" t="s">
        <v>1001</v>
      </c>
      <c r="Q846">
        <v>102.55</v>
      </c>
      <c r="R846" t="s">
        <v>41</v>
      </c>
    </row>
    <row r="847" spans="1:19">
      <c r="A847" t="s">
        <v>1216</v>
      </c>
      <c r="B847" t="s">
        <v>1217</v>
      </c>
      <c r="C847" t="s">
        <v>1088</v>
      </c>
      <c r="D847">
        <v>70</v>
      </c>
      <c r="E847" t="s">
        <v>376</v>
      </c>
      <c r="F847" t="s">
        <v>84</v>
      </c>
      <c r="G847" t="s">
        <v>57</v>
      </c>
      <c r="H847">
        <v>2</v>
      </c>
      <c r="I847" t="s">
        <v>26</v>
      </c>
      <c r="J847">
        <v>30</v>
      </c>
      <c r="K847" t="s">
        <v>165</v>
      </c>
      <c r="L847" t="s">
        <v>166</v>
      </c>
      <c r="M847" t="s">
        <v>167</v>
      </c>
      <c r="N847">
        <v>4</v>
      </c>
      <c r="O847">
        <v>96000</v>
      </c>
      <c r="P847" t="s">
        <v>524</v>
      </c>
      <c r="Q847">
        <v>60.05</v>
      </c>
      <c r="R847" t="s">
        <v>41</v>
      </c>
    </row>
    <row r="848" spans="1:19">
      <c r="A848" t="s">
        <v>1216</v>
      </c>
      <c r="B848" t="s">
        <v>1217</v>
      </c>
      <c r="C848" t="s">
        <v>1088</v>
      </c>
      <c r="D848">
        <v>70</v>
      </c>
      <c r="E848" t="s">
        <v>376</v>
      </c>
      <c r="F848" t="s">
        <v>44</v>
      </c>
      <c r="G848" t="s">
        <v>57</v>
      </c>
      <c r="H848">
        <v>2</v>
      </c>
      <c r="I848" t="s">
        <v>26</v>
      </c>
      <c r="J848">
        <v>30</v>
      </c>
      <c r="K848" t="s">
        <v>119</v>
      </c>
      <c r="L848" t="s">
        <v>120</v>
      </c>
      <c r="M848" t="s">
        <v>121</v>
      </c>
      <c r="N848">
        <v>9</v>
      </c>
      <c r="O848">
        <v>130500</v>
      </c>
      <c r="P848" t="s">
        <v>247</v>
      </c>
      <c r="Q848">
        <v>13.24</v>
      </c>
      <c r="R848" t="s">
        <v>41</v>
      </c>
    </row>
    <row r="849" spans="1:19">
      <c r="A849" t="s">
        <v>1218</v>
      </c>
      <c r="B849" t="s">
        <v>1219</v>
      </c>
      <c r="C849" t="s">
        <v>1088</v>
      </c>
      <c r="D849">
        <v>32</v>
      </c>
      <c r="E849" t="s">
        <v>163</v>
      </c>
      <c r="F849" t="s">
        <v>84</v>
      </c>
      <c r="G849" t="s">
        <v>25</v>
      </c>
      <c r="H849">
        <v>1</v>
      </c>
      <c r="I849" t="s">
        <v>164</v>
      </c>
      <c r="J849">
        <v>44</v>
      </c>
      <c r="K849" t="s">
        <v>85</v>
      </c>
      <c r="L849" t="s">
        <v>86</v>
      </c>
      <c r="M849" t="s">
        <v>87</v>
      </c>
      <c r="N849">
        <v>10</v>
      </c>
      <c r="O849">
        <v>250000</v>
      </c>
      <c r="P849" t="s">
        <v>1220</v>
      </c>
      <c r="Q849">
        <v>52.48</v>
      </c>
      <c r="R849" t="s">
        <v>31</v>
      </c>
      <c r="S849" t="s">
        <v>244</v>
      </c>
    </row>
    <row r="850" spans="1:19">
      <c r="A850" t="s">
        <v>1218</v>
      </c>
      <c r="B850" t="s">
        <v>1219</v>
      </c>
      <c r="C850" t="s">
        <v>1088</v>
      </c>
      <c r="D850">
        <v>32</v>
      </c>
      <c r="E850" t="s">
        <v>163</v>
      </c>
      <c r="F850" t="s">
        <v>24</v>
      </c>
      <c r="G850" t="s">
        <v>25</v>
      </c>
      <c r="H850">
        <v>1</v>
      </c>
      <c r="I850" t="s">
        <v>164</v>
      </c>
      <c r="J850">
        <v>44</v>
      </c>
      <c r="K850" t="s">
        <v>27</v>
      </c>
      <c r="L850" t="s">
        <v>28</v>
      </c>
      <c r="M850" t="s">
        <v>29</v>
      </c>
      <c r="N850">
        <v>16</v>
      </c>
      <c r="O850">
        <v>560000</v>
      </c>
      <c r="P850" t="s">
        <v>545</v>
      </c>
      <c r="Q850">
        <v>170.32</v>
      </c>
      <c r="R850" t="s">
        <v>31</v>
      </c>
      <c r="S850" t="s">
        <v>244</v>
      </c>
    </row>
    <row r="851" spans="1:19">
      <c r="A851" t="s">
        <v>1218</v>
      </c>
      <c r="B851" t="s">
        <v>1219</v>
      </c>
      <c r="C851" t="s">
        <v>1088</v>
      </c>
      <c r="D851">
        <v>32</v>
      </c>
      <c r="E851" t="s">
        <v>163</v>
      </c>
      <c r="F851" t="s">
        <v>62</v>
      </c>
      <c r="G851" t="s">
        <v>25</v>
      </c>
      <c r="H851">
        <v>1</v>
      </c>
      <c r="I851" t="s">
        <v>164</v>
      </c>
      <c r="J851">
        <v>44</v>
      </c>
      <c r="K851" t="s">
        <v>72</v>
      </c>
      <c r="L851" t="s">
        <v>73</v>
      </c>
      <c r="M851" t="s">
        <v>74</v>
      </c>
      <c r="N851">
        <v>19</v>
      </c>
      <c r="O851">
        <v>17100</v>
      </c>
      <c r="P851" t="s">
        <v>1120</v>
      </c>
      <c r="Q851">
        <v>173.35</v>
      </c>
      <c r="R851" t="s">
        <v>31</v>
      </c>
      <c r="S851" t="s">
        <v>244</v>
      </c>
    </row>
    <row r="852" spans="1:19">
      <c r="A852" t="s">
        <v>1221</v>
      </c>
      <c r="B852" t="s">
        <v>665</v>
      </c>
      <c r="C852" t="s">
        <v>1088</v>
      </c>
      <c r="D852">
        <v>18</v>
      </c>
      <c r="E852" t="s">
        <v>354</v>
      </c>
      <c r="F852" t="s">
        <v>62</v>
      </c>
      <c r="G852" t="s">
        <v>25</v>
      </c>
      <c r="H852">
        <v>3</v>
      </c>
      <c r="I852" t="s">
        <v>36</v>
      </c>
      <c r="J852">
        <v>15</v>
      </c>
      <c r="K852" t="s">
        <v>72</v>
      </c>
      <c r="L852" t="s">
        <v>73</v>
      </c>
      <c r="M852" t="s">
        <v>74</v>
      </c>
      <c r="N852">
        <v>10</v>
      </c>
      <c r="O852">
        <v>9000</v>
      </c>
      <c r="P852" t="s">
        <v>357</v>
      </c>
      <c r="Q852">
        <v>59.99</v>
      </c>
      <c r="R852" t="s">
        <v>31</v>
      </c>
      <c r="S852" t="s">
        <v>101</v>
      </c>
    </row>
    <row r="853" spans="1:19">
      <c r="A853" t="s">
        <v>1222</v>
      </c>
      <c r="B853" t="s">
        <v>1223</v>
      </c>
      <c r="C853" t="s">
        <v>1088</v>
      </c>
      <c r="D853">
        <v>18</v>
      </c>
      <c r="E853" t="s">
        <v>261</v>
      </c>
      <c r="F853" t="s">
        <v>62</v>
      </c>
      <c r="G853" t="s">
        <v>25</v>
      </c>
      <c r="H853">
        <v>1</v>
      </c>
      <c r="I853" t="s">
        <v>164</v>
      </c>
      <c r="J853">
        <v>8</v>
      </c>
      <c r="K853" t="s">
        <v>72</v>
      </c>
      <c r="L853" t="s">
        <v>73</v>
      </c>
      <c r="M853" t="s">
        <v>74</v>
      </c>
      <c r="N853">
        <v>1</v>
      </c>
      <c r="O853">
        <v>900</v>
      </c>
      <c r="P853" t="s">
        <v>1224</v>
      </c>
      <c r="Q853">
        <v>132.56</v>
      </c>
      <c r="R853" t="s">
        <v>41</v>
      </c>
    </row>
    <row r="854" spans="1:19">
      <c r="A854" t="s">
        <v>1225</v>
      </c>
      <c r="B854" t="s">
        <v>1226</v>
      </c>
      <c r="C854" t="s">
        <v>1088</v>
      </c>
      <c r="D854">
        <v>69</v>
      </c>
      <c r="E854" t="s">
        <v>234</v>
      </c>
      <c r="F854" t="s">
        <v>62</v>
      </c>
      <c r="G854" t="s">
        <v>57</v>
      </c>
      <c r="H854">
        <v>3</v>
      </c>
      <c r="I854" t="s">
        <v>36</v>
      </c>
      <c r="J854">
        <v>26</v>
      </c>
      <c r="K854" t="s">
        <v>27</v>
      </c>
      <c r="L854" t="s">
        <v>28</v>
      </c>
      <c r="M854" t="s">
        <v>29</v>
      </c>
      <c r="N854">
        <v>17</v>
      </c>
      <c r="O854">
        <v>595000</v>
      </c>
      <c r="P854" t="s">
        <v>381</v>
      </c>
      <c r="Q854">
        <v>120.7</v>
      </c>
      <c r="R854" t="s">
        <v>41</v>
      </c>
    </row>
    <row r="855" spans="1:19">
      <c r="A855" t="s">
        <v>1227</v>
      </c>
      <c r="B855" t="s">
        <v>1228</v>
      </c>
      <c r="C855" t="s">
        <v>1088</v>
      </c>
      <c r="D855">
        <v>56</v>
      </c>
      <c r="E855" t="s">
        <v>204</v>
      </c>
      <c r="F855" t="s">
        <v>24</v>
      </c>
      <c r="G855" t="s">
        <v>25</v>
      </c>
      <c r="H855">
        <v>3</v>
      </c>
      <c r="I855" t="s">
        <v>36</v>
      </c>
      <c r="J855">
        <v>14</v>
      </c>
      <c r="K855" t="s">
        <v>37</v>
      </c>
      <c r="L855" t="s">
        <v>38</v>
      </c>
      <c r="M855" t="s">
        <v>39</v>
      </c>
      <c r="N855">
        <v>12</v>
      </c>
      <c r="O855">
        <v>108000</v>
      </c>
      <c r="P855" t="s">
        <v>433</v>
      </c>
      <c r="Q855">
        <v>142.22</v>
      </c>
      <c r="R855" t="s">
        <v>41</v>
      </c>
    </row>
    <row r="856" spans="1:19">
      <c r="A856" t="s">
        <v>1229</v>
      </c>
      <c r="B856" t="s">
        <v>1230</v>
      </c>
      <c r="C856" t="s">
        <v>1088</v>
      </c>
      <c r="D856">
        <v>50</v>
      </c>
      <c r="E856" t="s">
        <v>268</v>
      </c>
      <c r="F856" t="s">
        <v>84</v>
      </c>
      <c r="G856" t="s">
        <v>57</v>
      </c>
      <c r="H856">
        <v>2</v>
      </c>
      <c r="I856" t="s">
        <v>26</v>
      </c>
      <c r="J856">
        <v>44</v>
      </c>
      <c r="K856" t="s">
        <v>85</v>
      </c>
      <c r="L856" t="s">
        <v>86</v>
      </c>
      <c r="M856" t="s">
        <v>87</v>
      </c>
      <c r="N856">
        <v>4</v>
      </c>
      <c r="O856">
        <v>100000</v>
      </c>
      <c r="P856" t="s">
        <v>215</v>
      </c>
      <c r="Q856">
        <v>162.9</v>
      </c>
      <c r="R856" t="s">
        <v>41</v>
      </c>
    </row>
    <row r="857" spans="1:19">
      <c r="A857" t="s">
        <v>1229</v>
      </c>
      <c r="B857" t="s">
        <v>1230</v>
      </c>
      <c r="C857" t="s">
        <v>1088</v>
      </c>
      <c r="D857">
        <v>50</v>
      </c>
      <c r="E857" t="s">
        <v>268</v>
      </c>
      <c r="F857" t="s">
        <v>44</v>
      </c>
      <c r="G857" t="s">
        <v>57</v>
      </c>
      <c r="H857">
        <v>2</v>
      </c>
      <c r="I857" t="s">
        <v>26</v>
      </c>
      <c r="J857">
        <v>44</v>
      </c>
      <c r="K857" t="s">
        <v>165</v>
      </c>
      <c r="L857" t="s">
        <v>166</v>
      </c>
      <c r="M857" t="s">
        <v>167</v>
      </c>
      <c r="N857">
        <v>18</v>
      </c>
      <c r="O857">
        <v>432000</v>
      </c>
      <c r="P857" t="s">
        <v>311</v>
      </c>
      <c r="Q857">
        <v>173.67</v>
      </c>
      <c r="R857" t="s">
        <v>41</v>
      </c>
    </row>
    <row r="858" spans="1:19">
      <c r="A858" t="s">
        <v>1229</v>
      </c>
      <c r="B858" t="s">
        <v>1230</v>
      </c>
      <c r="C858" t="s">
        <v>1088</v>
      </c>
      <c r="D858">
        <v>50</v>
      </c>
      <c r="E858" t="s">
        <v>268</v>
      </c>
      <c r="F858" t="s">
        <v>62</v>
      </c>
      <c r="G858" t="s">
        <v>57</v>
      </c>
      <c r="H858">
        <v>2</v>
      </c>
      <c r="I858" t="s">
        <v>26</v>
      </c>
      <c r="J858">
        <v>44</v>
      </c>
      <c r="K858" t="s">
        <v>92</v>
      </c>
      <c r="L858" t="s">
        <v>93</v>
      </c>
      <c r="M858" t="s">
        <v>94</v>
      </c>
      <c r="N858">
        <v>18</v>
      </c>
      <c r="O858">
        <v>6300</v>
      </c>
      <c r="P858" t="s">
        <v>775</v>
      </c>
      <c r="Q858">
        <v>148.61000000000001</v>
      </c>
      <c r="R858" t="s">
        <v>41</v>
      </c>
    </row>
    <row r="859" spans="1:19">
      <c r="A859" t="s">
        <v>1231</v>
      </c>
      <c r="B859" t="s">
        <v>813</v>
      </c>
      <c r="C859" t="s">
        <v>1088</v>
      </c>
      <c r="D859">
        <v>35</v>
      </c>
      <c r="E859" t="s">
        <v>250</v>
      </c>
      <c r="F859" t="s">
        <v>84</v>
      </c>
      <c r="G859" t="s">
        <v>25</v>
      </c>
      <c r="H859">
        <v>4</v>
      </c>
      <c r="I859" t="s">
        <v>70</v>
      </c>
      <c r="J859">
        <v>50</v>
      </c>
      <c r="K859" t="s">
        <v>119</v>
      </c>
      <c r="L859" t="s">
        <v>120</v>
      </c>
      <c r="M859" t="s">
        <v>121</v>
      </c>
      <c r="N859">
        <v>17</v>
      </c>
      <c r="O859">
        <v>246500</v>
      </c>
      <c r="P859" t="s">
        <v>1066</v>
      </c>
      <c r="Q859">
        <v>191.42</v>
      </c>
      <c r="R859" t="s">
        <v>41</v>
      </c>
    </row>
    <row r="860" spans="1:19">
      <c r="A860" t="s">
        <v>1231</v>
      </c>
      <c r="B860" t="s">
        <v>813</v>
      </c>
      <c r="C860" t="s">
        <v>1088</v>
      </c>
      <c r="D860">
        <v>35</v>
      </c>
      <c r="E860" t="s">
        <v>250</v>
      </c>
      <c r="F860" t="s">
        <v>44</v>
      </c>
      <c r="G860" t="s">
        <v>25</v>
      </c>
      <c r="H860">
        <v>4</v>
      </c>
      <c r="I860" t="s">
        <v>70</v>
      </c>
      <c r="J860">
        <v>50</v>
      </c>
      <c r="K860" t="s">
        <v>100</v>
      </c>
      <c r="L860" t="s">
        <v>38</v>
      </c>
      <c r="M860" t="s">
        <v>39</v>
      </c>
      <c r="N860">
        <v>6</v>
      </c>
      <c r="O860">
        <v>54000</v>
      </c>
      <c r="P860" t="s">
        <v>616</v>
      </c>
      <c r="Q860">
        <v>157.36000000000001</v>
      </c>
      <c r="R860" t="s">
        <v>41</v>
      </c>
    </row>
    <row r="861" spans="1:19">
      <c r="A861" t="s">
        <v>1231</v>
      </c>
      <c r="B861" t="s">
        <v>813</v>
      </c>
      <c r="C861" t="s">
        <v>1088</v>
      </c>
      <c r="D861">
        <v>35</v>
      </c>
      <c r="E861" t="s">
        <v>250</v>
      </c>
      <c r="F861" t="s">
        <v>24</v>
      </c>
      <c r="G861" t="s">
        <v>25</v>
      </c>
      <c r="H861">
        <v>4</v>
      </c>
      <c r="I861" t="s">
        <v>70</v>
      </c>
      <c r="J861">
        <v>50</v>
      </c>
      <c r="K861" t="s">
        <v>27</v>
      </c>
      <c r="L861" t="s">
        <v>28</v>
      </c>
      <c r="M861" t="s">
        <v>29</v>
      </c>
      <c r="N861">
        <v>13</v>
      </c>
      <c r="O861">
        <v>455000</v>
      </c>
      <c r="P861" t="s">
        <v>1232</v>
      </c>
      <c r="Q861">
        <v>108.84</v>
      </c>
      <c r="R861" t="s">
        <v>41</v>
      </c>
    </row>
    <row r="862" spans="1:19">
      <c r="A862" t="s">
        <v>1233</v>
      </c>
      <c r="B862" t="s">
        <v>1234</v>
      </c>
      <c r="C862" t="s">
        <v>1088</v>
      </c>
      <c r="D862">
        <v>60</v>
      </c>
      <c r="E862" t="s">
        <v>177</v>
      </c>
      <c r="F862" t="s">
        <v>62</v>
      </c>
      <c r="G862" t="s">
        <v>25</v>
      </c>
      <c r="H862">
        <v>3</v>
      </c>
      <c r="I862" t="s">
        <v>36</v>
      </c>
      <c r="J862">
        <v>43</v>
      </c>
      <c r="K862" t="s">
        <v>235</v>
      </c>
      <c r="L862" t="s">
        <v>236</v>
      </c>
      <c r="M862" t="s">
        <v>237</v>
      </c>
      <c r="N862">
        <v>1</v>
      </c>
      <c r="O862">
        <v>6500</v>
      </c>
      <c r="P862" t="s">
        <v>159</v>
      </c>
      <c r="Q862">
        <v>164.83</v>
      </c>
      <c r="R862" t="s">
        <v>41</v>
      </c>
    </row>
    <row r="863" spans="1:19">
      <c r="A863" t="s">
        <v>1235</v>
      </c>
      <c r="B863" t="s">
        <v>1236</v>
      </c>
      <c r="C863" t="s">
        <v>1088</v>
      </c>
      <c r="D863">
        <v>25</v>
      </c>
      <c r="E863" t="s">
        <v>35</v>
      </c>
      <c r="F863" t="s">
        <v>84</v>
      </c>
      <c r="G863" t="s">
        <v>25</v>
      </c>
      <c r="H863">
        <v>5</v>
      </c>
      <c r="I863" t="s">
        <v>52</v>
      </c>
      <c r="J863">
        <v>51</v>
      </c>
      <c r="K863" t="s">
        <v>171</v>
      </c>
      <c r="L863" t="s">
        <v>172</v>
      </c>
      <c r="M863" t="s">
        <v>173</v>
      </c>
      <c r="N863">
        <v>13</v>
      </c>
      <c r="O863">
        <v>975000</v>
      </c>
      <c r="P863" t="s">
        <v>885</v>
      </c>
      <c r="Q863">
        <v>77.91</v>
      </c>
      <c r="R863" t="s">
        <v>31</v>
      </c>
      <c r="S863" t="s">
        <v>182</v>
      </c>
    </row>
    <row r="864" spans="1:19">
      <c r="A864" t="s">
        <v>1237</v>
      </c>
      <c r="B864" t="s">
        <v>1238</v>
      </c>
      <c r="C864" t="s">
        <v>1088</v>
      </c>
      <c r="D864">
        <v>26</v>
      </c>
      <c r="E864" t="s">
        <v>91</v>
      </c>
      <c r="F864" t="s">
        <v>24</v>
      </c>
      <c r="G864" t="s">
        <v>25</v>
      </c>
      <c r="H864">
        <v>2</v>
      </c>
      <c r="I864" t="s">
        <v>26</v>
      </c>
      <c r="J864">
        <v>48</v>
      </c>
      <c r="K864" t="s">
        <v>58</v>
      </c>
      <c r="L864" t="s">
        <v>59</v>
      </c>
      <c r="M864" t="s">
        <v>60</v>
      </c>
      <c r="N864">
        <v>9</v>
      </c>
      <c r="O864">
        <v>40500</v>
      </c>
      <c r="P864" t="s">
        <v>114</v>
      </c>
      <c r="Q864">
        <v>123.57</v>
      </c>
      <c r="R864" t="s">
        <v>41</v>
      </c>
    </row>
    <row r="865" spans="1:19">
      <c r="A865" t="s">
        <v>1237</v>
      </c>
      <c r="B865" t="s">
        <v>1238</v>
      </c>
      <c r="C865" t="s">
        <v>1088</v>
      </c>
      <c r="D865">
        <v>26</v>
      </c>
      <c r="E865" t="s">
        <v>91</v>
      </c>
      <c r="F865" t="s">
        <v>44</v>
      </c>
      <c r="G865" t="s">
        <v>25</v>
      </c>
      <c r="H865">
        <v>2</v>
      </c>
      <c r="I865" t="s">
        <v>26</v>
      </c>
      <c r="J865">
        <v>48</v>
      </c>
      <c r="K865" t="s">
        <v>80</v>
      </c>
      <c r="L865" t="s">
        <v>81</v>
      </c>
      <c r="M865" t="s">
        <v>82</v>
      </c>
      <c r="N865">
        <v>19</v>
      </c>
      <c r="O865">
        <v>380000</v>
      </c>
      <c r="P865" t="s">
        <v>152</v>
      </c>
      <c r="Q865">
        <v>23.37</v>
      </c>
      <c r="R865" t="s">
        <v>41</v>
      </c>
    </row>
    <row r="866" spans="1:19">
      <c r="A866" t="s">
        <v>1237</v>
      </c>
      <c r="B866" t="s">
        <v>1238</v>
      </c>
      <c r="C866" t="s">
        <v>1088</v>
      </c>
      <c r="D866">
        <v>26</v>
      </c>
      <c r="E866" t="s">
        <v>91</v>
      </c>
      <c r="F866" t="s">
        <v>84</v>
      </c>
      <c r="G866" t="s">
        <v>25</v>
      </c>
      <c r="H866">
        <v>2</v>
      </c>
      <c r="I866" t="s">
        <v>26</v>
      </c>
      <c r="J866">
        <v>48</v>
      </c>
      <c r="K866" t="s">
        <v>100</v>
      </c>
      <c r="L866" t="s">
        <v>38</v>
      </c>
      <c r="M866" t="s">
        <v>39</v>
      </c>
      <c r="N866">
        <v>18</v>
      </c>
      <c r="O866">
        <v>162000</v>
      </c>
      <c r="P866" t="s">
        <v>690</v>
      </c>
      <c r="Q866">
        <v>170.35</v>
      </c>
      <c r="R866" t="s">
        <v>41</v>
      </c>
    </row>
    <row r="867" spans="1:19">
      <c r="A867" t="s">
        <v>1239</v>
      </c>
      <c r="B867" t="s">
        <v>1240</v>
      </c>
      <c r="C867" t="s">
        <v>1088</v>
      </c>
      <c r="D867">
        <v>56</v>
      </c>
      <c r="E867" t="s">
        <v>99</v>
      </c>
      <c r="F867" t="s">
        <v>84</v>
      </c>
      <c r="G867" t="s">
        <v>57</v>
      </c>
      <c r="H867">
        <v>5</v>
      </c>
      <c r="I867" t="s">
        <v>52</v>
      </c>
      <c r="J867">
        <v>22</v>
      </c>
      <c r="K867" t="s">
        <v>45</v>
      </c>
      <c r="L867" t="s">
        <v>46</v>
      </c>
      <c r="M867" t="s">
        <v>47</v>
      </c>
      <c r="N867">
        <v>8</v>
      </c>
      <c r="O867">
        <v>240000</v>
      </c>
      <c r="P867" t="s">
        <v>126</v>
      </c>
      <c r="Q867">
        <v>1.46</v>
      </c>
      <c r="R867" t="s">
        <v>31</v>
      </c>
      <c r="S867" t="s">
        <v>32</v>
      </c>
    </row>
    <row r="868" spans="1:19">
      <c r="A868" t="s">
        <v>1239</v>
      </c>
      <c r="B868" t="s">
        <v>1240</v>
      </c>
      <c r="C868" t="s">
        <v>1088</v>
      </c>
      <c r="D868">
        <v>56</v>
      </c>
      <c r="E868" t="s">
        <v>99</v>
      </c>
      <c r="F868" t="s">
        <v>62</v>
      </c>
      <c r="G868" t="s">
        <v>57</v>
      </c>
      <c r="H868">
        <v>5</v>
      </c>
      <c r="I868" t="s">
        <v>52</v>
      </c>
      <c r="J868">
        <v>22</v>
      </c>
      <c r="K868" t="s">
        <v>58</v>
      </c>
      <c r="L868" t="s">
        <v>59</v>
      </c>
      <c r="M868" t="s">
        <v>60</v>
      </c>
      <c r="N868">
        <v>14</v>
      </c>
      <c r="O868">
        <v>63000</v>
      </c>
      <c r="P868" t="s">
        <v>298</v>
      </c>
      <c r="Q868">
        <v>142.58000000000001</v>
      </c>
      <c r="R868" t="s">
        <v>31</v>
      </c>
      <c r="S868" t="s">
        <v>32</v>
      </c>
    </row>
    <row r="869" spans="1:19">
      <c r="A869" t="s">
        <v>1241</v>
      </c>
      <c r="B869" t="s">
        <v>1043</v>
      </c>
      <c r="C869" t="s">
        <v>1088</v>
      </c>
      <c r="D869">
        <v>76</v>
      </c>
      <c r="E869" t="s">
        <v>144</v>
      </c>
      <c r="F869" t="s">
        <v>84</v>
      </c>
      <c r="G869" t="s">
        <v>25</v>
      </c>
      <c r="H869">
        <v>1</v>
      </c>
      <c r="I869" t="s">
        <v>164</v>
      </c>
      <c r="J869">
        <v>3</v>
      </c>
      <c r="K869" t="s">
        <v>45</v>
      </c>
      <c r="L869" t="s">
        <v>46</v>
      </c>
      <c r="M869" t="s">
        <v>47</v>
      </c>
      <c r="N869">
        <v>13</v>
      </c>
      <c r="O869">
        <v>390000</v>
      </c>
      <c r="P869" t="s">
        <v>287</v>
      </c>
      <c r="Q869">
        <v>75.64</v>
      </c>
      <c r="R869" t="s">
        <v>41</v>
      </c>
    </row>
    <row r="870" spans="1:19">
      <c r="A870" t="s">
        <v>1241</v>
      </c>
      <c r="B870" t="s">
        <v>1043</v>
      </c>
      <c r="C870" t="s">
        <v>1088</v>
      </c>
      <c r="D870">
        <v>76</v>
      </c>
      <c r="E870" t="s">
        <v>144</v>
      </c>
      <c r="F870" t="s">
        <v>62</v>
      </c>
      <c r="G870" t="s">
        <v>25</v>
      </c>
      <c r="H870">
        <v>1</v>
      </c>
      <c r="I870" t="s">
        <v>164</v>
      </c>
      <c r="J870">
        <v>3</v>
      </c>
      <c r="K870" t="s">
        <v>188</v>
      </c>
      <c r="L870" t="s">
        <v>189</v>
      </c>
      <c r="M870" t="s">
        <v>190</v>
      </c>
      <c r="N870">
        <v>3</v>
      </c>
      <c r="O870">
        <v>10500</v>
      </c>
      <c r="P870" t="s">
        <v>1242</v>
      </c>
      <c r="Q870">
        <v>117.74</v>
      </c>
      <c r="R870" t="s">
        <v>41</v>
      </c>
    </row>
    <row r="871" spans="1:19">
      <c r="A871" t="s">
        <v>1241</v>
      </c>
      <c r="B871" t="s">
        <v>1043</v>
      </c>
      <c r="C871" t="s">
        <v>1088</v>
      </c>
      <c r="D871">
        <v>76</v>
      </c>
      <c r="E871" t="s">
        <v>144</v>
      </c>
      <c r="F871" t="s">
        <v>24</v>
      </c>
      <c r="G871" t="s">
        <v>25</v>
      </c>
      <c r="H871">
        <v>1</v>
      </c>
      <c r="I871" t="s">
        <v>164</v>
      </c>
      <c r="J871">
        <v>3</v>
      </c>
      <c r="K871" t="s">
        <v>37</v>
      </c>
      <c r="L871" t="s">
        <v>38</v>
      </c>
      <c r="M871" t="s">
        <v>39</v>
      </c>
      <c r="N871">
        <v>8</v>
      </c>
      <c r="O871">
        <v>72000</v>
      </c>
      <c r="P871" t="s">
        <v>132</v>
      </c>
      <c r="Q871">
        <v>75.58</v>
      </c>
      <c r="R871" t="s">
        <v>41</v>
      </c>
    </row>
    <row r="872" spans="1:19">
      <c r="A872" t="s">
        <v>1243</v>
      </c>
      <c r="B872" t="s">
        <v>1244</v>
      </c>
      <c r="C872" t="s">
        <v>1088</v>
      </c>
      <c r="D872">
        <v>31</v>
      </c>
      <c r="E872" t="s">
        <v>177</v>
      </c>
      <c r="F872" t="s">
        <v>62</v>
      </c>
      <c r="G872" t="s">
        <v>57</v>
      </c>
      <c r="H872">
        <v>1</v>
      </c>
      <c r="I872" t="s">
        <v>164</v>
      </c>
      <c r="J872">
        <v>52</v>
      </c>
      <c r="K872" t="s">
        <v>208</v>
      </c>
      <c r="L872" t="s">
        <v>209</v>
      </c>
      <c r="M872" t="s">
        <v>210</v>
      </c>
      <c r="N872">
        <v>14</v>
      </c>
      <c r="O872">
        <v>8400</v>
      </c>
      <c r="P872" t="s">
        <v>743</v>
      </c>
      <c r="Q872">
        <v>129.63</v>
      </c>
      <c r="R872" t="s">
        <v>41</v>
      </c>
    </row>
    <row r="873" spans="1:19">
      <c r="A873" t="s">
        <v>1243</v>
      </c>
      <c r="B873" t="s">
        <v>1244</v>
      </c>
      <c r="C873" t="s">
        <v>1088</v>
      </c>
      <c r="D873">
        <v>31</v>
      </c>
      <c r="E873" t="s">
        <v>177</v>
      </c>
      <c r="F873" t="s">
        <v>44</v>
      </c>
      <c r="G873" t="s">
        <v>57</v>
      </c>
      <c r="H873">
        <v>1</v>
      </c>
      <c r="I873" t="s">
        <v>164</v>
      </c>
      <c r="J873">
        <v>52</v>
      </c>
      <c r="K873" t="s">
        <v>100</v>
      </c>
      <c r="L873" t="s">
        <v>38</v>
      </c>
      <c r="M873" t="s">
        <v>39</v>
      </c>
      <c r="N873">
        <v>5</v>
      </c>
      <c r="O873">
        <v>45000</v>
      </c>
      <c r="P873" t="s">
        <v>128</v>
      </c>
      <c r="Q873">
        <v>49.11</v>
      </c>
      <c r="R873" t="s">
        <v>41</v>
      </c>
    </row>
    <row r="874" spans="1:19">
      <c r="A874" t="s">
        <v>1245</v>
      </c>
      <c r="B874" t="s">
        <v>1246</v>
      </c>
      <c r="C874" t="s">
        <v>1088</v>
      </c>
      <c r="D874">
        <v>39</v>
      </c>
      <c r="E874" t="s">
        <v>261</v>
      </c>
      <c r="F874" t="s">
        <v>24</v>
      </c>
      <c r="G874" t="s">
        <v>57</v>
      </c>
      <c r="H874">
        <v>4</v>
      </c>
      <c r="I874" t="s">
        <v>70</v>
      </c>
      <c r="J874">
        <v>11</v>
      </c>
      <c r="K874" t="s">
        <v>27</v>
      </c>
      <c r="L874" t="s">
        <v>28</v>
      </c>
      <c r="M874" t="s">
        <v>29</v>
      </c>
      <c r="N874">
        <v>4</v>
      </c>
      <c r="O874">
        <v>140000</v>
      </c>
      <c r="P874" t="s">
        <v>991</v>
      </c>
      <c r="Q874">
        <v>77.400000000000006</v>
      </c>
      <c r="R874" t="s">
        <v>41</v>
      </c>
    </row>
    <row r="875" spans="1:19">
      <c r="A875" t="s">
        <v>1247</v>
      </c>
      <c r="B875" t="s">
        <v>1248</v>
      </c>
      <c r="C875" t="s">
        <v>1088</v>
      </c>
      <c r="D875">
        <v>25</v>
      </c>
      <c r="E875" t="s">
        <v>108</v>
      </c>
      <c r="F875" t="s">
        <v>62</v>
      </c>
      <c r="G875" t="s">
        <v>57</v>
      </c>
      <c r="H875">
        <v>2</v>
      </c>
      <c r="I875" t="s">
        <v>26</v>
      </c>
      <c r="J875">
        <v>21</v>
      </c>
      <c r="K875" t="s">
        <v>58</v>
      </c>
      <c r="L875" t="s">
        <v>59</v>
      </c>
      <c r="M875" t="s">
        <v>60</v>
      </c>
      <c r="N875">
        <v>7</v>
      </c>
      <c r="O875">
        <v>31500</v>
      </c>
      <c r="P875" t="s">
        <v>1249</v>
      </c>
      <c r="Q875">
        <v>100.05</v>
      </c>
      <c r="R875" t="s">
        <v>41</v>
      </c>
    </row>
    <row r="876" spans="1:19">
      <c r="A876" t="s">
        <v>1247</v>
      </c>
      <c r="B876" t="s">
        <v>1248</v>
      </c>
      <c r="C876" t="s">
        <v>1088</v>
      </c>
      <c r="D876">
        <v>25</v>
      </c>
      <c r="E876" t="s">
        <v>108</v>
      </c>
      <c r="F876" t="s">
        <v>84</v>
      </c>
      <c r="G876" t="s">
        <v>57</v>
      </c>
      <c r="H876">
        <v>2</v>
      </c>
      <c r="I876" t="s">
        <v>26</v>
      </c>
      <c r="J876">
        <v>21</v>
      </c>
      <c r="K876" t="s">
        <v>119</v>
      </c>
      <c r="L876" t="s">
        <v>120</v>
      </c>
      <c r="M876" t="s">
        <v>121</v>
      </c>
      <c r="N876">
        <v>9</v>
      </c>
      <c r="O876">
        <v>130500</v>
      </c>
      <c r="P876" t="s">
        <v>247</v>
      </c>
      <c r="Q876">
        <v>147.22</v>
      </c>
      <c r="R876" t="s">
        <v>41</v>
      </c>
    </row>
    <row r="877" spans="1:19">
      <c r="A877" t="s">
        <v>1250</v>
      </c>
      <c r="B877" t="s">
        <v>1251</v>
      </c>
      <c r="C877" t="s">
        <v>1088</v>
      </c>
      <c r="D877">
        <v>45</v>
      </c>
      <c r="E877" t="s">
        <v>340</v>
      </c>
      <c r="F877" t="s">
        <v>44</v>
      </c>
      <c r="G877" t="s">
        <v>25</v>
      </c>
      <c r="H877">
        <v>2</v>
      </c>
      <c r="I877" t="s">
        <v>26</v>
      </c>
      <c r="J877">
        <v>54</v>
      </c>
      <c r="K877" t="s">
        <v>119</v>
      </c>
      <c r="L877" t="s">
        <v>120</v>
      </c>
      <c r="M877" t="s">
        <v>121</v>
      </c>
      <c r="N877">
        <v>18</v>
      </c>
      <c r="O877">
        <v>261000</v>
      </c>
      <c r="P877" t="s">
        <v>122</v>
      </c>
      <c r="Q877">
        <v>122.96</v>
      </c>
      <c r="R877" t="s">
        <v>41</v>
      </c>
    </row>
    <row r="878" spans="1:19">
      <c r="A878" t="s">
        <v>1252</v>
      </c>
      <c r="B878" t="s">
        <v>1253</v>
      </c>
      <c r="C878" t="s">
        <v>1088</v>
      </c>
      <c r="D878">
        <v>77</v>
      </c>
      <c r="E878" t="s">
        <v>51</v>
      </c>
      <c r="F878" t="s">
        <v>84</v>
      </c>
      <c r="G878" t="s">
        <v>57</v>
      </c>
      <c r="H878">
        <v>4</v>
      </c>
      <c r="I878" t="s">
        <v>70</v>
      </c>
      <c r="J878">
        <v>32</v>
      </c>
      <c r="K878" t="s">
        <v>45</v>
      </c>
      <c r="L878" t="s">
        <v>46</v>
      </c>
      <c r="M878" t="s">
        <v>47</v>
      </c>
      <c r="N878">
        <v>14</v>
      </c>
      <c r="O878">
        <v>420000</v>
      </c>
      <c r="P878" t="s">
        <v>360</v>
      </c>
      <c r="Q878">
        <v>11.3</v>
      </c>
      <c r="R878" t="s">
        <v>31</v>
      </c>
      <c r="S878" t="s">
        <v>182</v>
      </c>
    </row>
    <row r="879" spans="1:19">
      <c r="A879" t="s">
        <v>1252</v>
      </c>
      <c r="B879" t="s">
        <v>1253</v>
      </c>
      <c r="C879" t="s">
        <v>1088</v>
      </c>
      <c r="D879">
        <v>77</v>
      </c>
      <c r="E879" t="s">
        <v>51</v>
      </c>
      <c r="F879" t="s">
        <v>62</v>
      </c>
      <c r="G879" t="s">
        <v>57</v>
      </c>
      <c r="H879">
        <v>4</v>
      </c>
      <c r="I879" t="s">
        <v>70</v>
      </c>
      <c r="J879">
        <v>32</v>
      </c>
      <c r="K879" t="s">
        <v>27</v>
      </c>
      <c r="L879" t="s">
        <v>28</v>
      </c>
      <c r="M879" t="s">
        <v>29</v>
      </c>
      <c r="N879">
        <v>2</v>
      </c>
      <c r="O879">
        <v>70000</v>
      </c>
      <c r="P879" t="s">
        <v>366</v>
      </c>
      <c r="Q879">
        <v>187.96</v>
      </c>
      <c r="R879" t="s">
        <v>31</v>
      </c>
      <c r="S879" t="s">
        <v>182</v>
      </c>
    </row>
    <row r="880" spans="1:19">
      <c r="A880" t="s">
        <v>1252</v>
      </c>
      <c r="B880" t="s">
        <v>1253</v>
      </c>
      <c r="C880" t="s">
        <v>1088</v>
      </c>
      <c r="D880">
        <v>77</v>
      </c>
      <c r="E880" t="s">
        <v>51</v>
      </c>
      <c r="F880" t="s">
        <v>44</v>
      </c>
      <c r="G880" t="s">
        <v>57</v>
      </c>
      <c r="H880">
        <v>4</v>
      </c>
      <c r="I880" t="s">
        <v>70</v>
      </c>
      <c r="J880">
        <v>32</v>
      </c>
      <c r="K880" t="s">
        <v>165</v>
      </c>
      <c r="L880" t="s">
        <v>166</v>
      </c>
      <c r="M880" t="s">
        <v>167</v>
      </c>
      <c r="N880">
        <v>6</v>
      </c>
      <c r="O880">
        <v>144000</v>
      </c>
      <c r="P880" t="s">
        <v>40</v>
      </c>
      <c r="Q880">
        <v>69.78</v>
      </c>
      <c r="R880" t="s">
        <v>31</v>
      </c>
      <c r="S880" t="s">
        <v>182</v>
      </c>
    </row>
    <row r="881" spans="1:19">
      <c r="A881" t="s">
        <v>1254</v>
      </c>
      <c r="B881" t="s">
        <v>1255</v>
      </c>
      <c r="C881" t="s">
        <v>1088</v>
      </c>
      <c r="D881">
        <v>58</v>
      </c>
      <c r="E881" t="s">
        <v>163</v>
      </c>
      <c r="F881" t="s">
        <v>62</v>
      </c>
      <c r="G881" t="s">
        <v>57</v>
      </c>
      <c r="H881">
        <v>3</v>
      </c>
      <c r="I881" t="s">
        <v>36</v>
      </c>
      <c r="J881">
        <v>24</v>
      </c>
      <c r="K881" t="s">
        <v>58</v>
      </c>
      <c r="L881" t="s">
        <v>59</v>
      </c>
      <c r="M881" t="s">
        <v>60</v>
      </c>
      <c r="N881">
        <v>10</v>
      </c>
      <c r="O881">
        <v>45000</v>
      </c>
      <c r="P881" t="s">
        <v>128</v>
      </c>
      <c r="Q881">
        <v>195.88</v>
      </c>
      <c r="R881" t="s">
        <v>31</v>
      </c>
      <c r="S881" t="s">
        <v>79</v>
      </c>
    </row>
    <row r="882" spans="1:19">
      <c r="A882" t="s">
        <v>1254</v>
      </c>
      <c r="B882" t="s">
        <v>1255</v>
      </c>
      <c r="C882" t="s">
        <v>1088</v>
      </c>
      <c r="D882">
        <v>58</v>
      </c>
      <c r="E882" t="s">
        <v>163</v>
      </c>
      <c r="F882" t="s">
        <v>84</v>
      </c>
      <c r="G882" t="s">
        <v>57</v>
      </c>
      <c r="H882">
        <v>3</v>
      </c>
      <c r="I882" t="s">
        <v>36</v>
      </c>
      <c r="J882">
        <v>24</v>
      </c>
      <c r="K882" t="s">
        <v>85</v>
      </c>
      <c r="L882" t="s">
        <v>86</v>
      </c>
      <c r="M882" t="s">
        <v>87</v>
      </c>
      <c r="N882">
        <v>17</v>
      </c>
      <c r="O882">
        <v>425000</v>
      </c>
      <c r="P882" t="s">
        <v>271</v>
      </c>
      <c r="Q882">
        <v>65.36</v>
      </c>
      <c r="R882" t="s">
        <v>31</v>
      </c>
      <c r="S882" t="s">
        <v>79</v>
      </c>
    </row>
    <row r="883" spans="1:19">
      <c r="A883" t="s">
        <v>1256</v>
      </c>
      <c r="B883" t="s">
        <v>1257</v>
      </c>
      <c r="C883" t="s">
        <v>1088</v>
      </c>
      <c r="D883">
        <v>73</v>
      </c>
      <c r="E883" t="s">
        <v>281</v>
      </c>
      <c r="F883" t="s">
        <v>24</v>
      </c>
      <c r="G883" t="s">
        <v>57</v>
      </c>
      <c r="H883">
        <v>4</v>
      </c>
      <c r="I883" t="s">
        <v>70</v>
      </c>
      <c r="J883">
        <v>40</v>
      </c>
      <c r="K883" t="s">
        <v>37</v>
      </c>
      <c r="L883" t="s">
        <v>38</v>
      </c>
      <c r="M883" t="s">
        <v>39</v>
      </c>
      <c r="N883">
        <v>20</v>
      </c>
      <c r="O883">
        <v>180000</v>
      </c>
      <c r="P883" t="s">
        <v>83</v>
      </c>
      <c r="Q883">
        <v>84.65</v>
      </c>
      <c r="R883" t="s">
        <v>41</v>
      </c>
    </row>
    <row r="884" spans="1:19">
      <c r="A884" t="s">
        <v>1258</v>
      </c>
      <c r="B884" t="s">
        <v>1259</v>
      </c>
      <c r="C884" t="s">
        <v>1088</v>
      </c>
      <c r="D884">
        <v>57</v>
      </c>
      <c r="E884" t="s">
        <v>234</v>
      </c>
      <c r="F884" t="s">
        <v>62</v>
      </c>
      <c r="G884" t="s">
        <v>25</v>
      </c>
      <c r="H884">
        <v>3</v>
      </c>
      <c r="I884" t="s">
        <v>36</v>
      </c>
      <c r="J884">
        <v>25</v>
      </c>
      <c r="K884" t="s">
        <v>72</v>
      </c>
      <c r="L884" t="s">
        <v>73</v>
      </c>
      <c r="M884" t="s">
        <v>74</v>
      </c>
      <c r="N884">
        <v>20</v>
      </c>
      <c r="O884">
        <v>18000</v>
      </c>
      <c r="P884" t="s">
        <v>66</v>
      </c>
      <c r="Q884">
        <v>196.6</v>
      </c>
      <c r="R884" t="s">
        <v>41</v>
      </c>
    </row>
    <row r="885" spans="1:19">
      <c r="A885" t="s">
        <v>1258</v>
      </c>
      <c r="B885" t="s">
        <v>1259</v>
      </c>
      <c r="C885" t="s">
        <v>1088</v>
      </c>
      <c r="D885">
        <v>57</v>
      </c>
      <c r="E885" t="s">
        <v>234</v>
      </c>
      <c r="F885" t="s">
        <v>44</v>
      </c>
      <c r="G885" t="s">
        <v>25</v>
      </c>
      <c r="H885">
        <v>3</v>
      </c>
      <c r="I885" t="s">
        <v>36</v>
      </c>
      <c r="J885">
        <v>25</v>
      </c>
      <c r="K885" t="s">
        <v>100</v>
      </c>
      <c r="L885" t="s">
        <v>38</v>
      </c>
      <c r="M885" t="s">
        <v>39</v>
      </c>
      <c r="N885">
        <v>10</v>
      </c>
      <c r="O885">
        <v>90000</v>
      </c>
      <c r="P885" t="s">
        <v>160</v>
      </c>
      <c r="Q885">
        <v>103.76</v>
      </c>
      <c r="R885" t="s">
        <v>41</v>
      </c>
    </row>
    <row r="886" spans="1:19">
      <c r="A886" t="s">
        <v>1260</v>
      </c>
      <c r="B886" t="s">
        <v>1261</v>
      </c>
      <c r="C886" t="s">
        <v>1088</v>
      </c>
      <c r="D886">
        <v>54</v>
      </c>
      <c r="E886" t="s">
        <v>177</v>
      </c>
      <c r="F886" t="s">
        <v>84</v>
      </c>
      <c r="G886" t="s">
        <v>25</v>
      </c>
      <c r="H886">
        <v>1</v>
      </c>
      <c r="I886" t="s">
        <v>164</v>
      </c>
      <c r="J886">
        <v>55</v>
      </c>
      <c r="K886" t="s">
        <v>80</v>
      </c>
      <c r="L886" t="s">
        <v>81</v>
      </c>
      <c r="M886" t="s">
        <v>82</v>
      </c>
      <c r="N886">
        <v>12</v>
      </c>
      <c r="O886">
        <v>240000</v>
      </c>
      <c r="P886" t="s">
        <v>126</v>
      </c>
      <c r="Q886">
        <v>8.0299999999999994</v>
      </c>
      <c r="R886" t="s">
        <v>41</v>
      </c>
    </row>
    <row r="887" spans="1:19">
      <c r="A887" t="s">
        <v>1260</v>
      </c>
      <c r="B887" t="s">
        <v>1261</v>
      </c>
      <c r="C887" t="s">
        <v>1088</v>
      </c>
      <c r="D887">
        <v>54</v>
      </c>
      <c r="E887" t="s">
        <v>177</v>
      </c>
      <c r="F887" t="s">
        <v>62</v>
      </c>
      <c r="G887" t="s">
        <v>25</v>
      </c>
      <c r="H887">
        <v>1</v>
      </c>
      <c r="I887" t="s">
        <v>164</v>
      </c>
      <c r="J887">
        <v>55</v>
      </c>
      <c r="K887" t="s">
        <v>208</v>
      </c>
      <c r="L887" t="s">
        <v>209</v>
      </c>
      <c r="M887" t="s">
        <v>210</v>
      </c>
      <c r="N887">
        <v>12</v>
      </c>
      <c r="O887">
        <v>7200</v>
      </c>
      <c r="P887" t="s">
        <v>541</v>
      </c>
      <c r="Q887">
        <v>28.11</v>
      </c>
      <c r="R887" t="s">
        <v>41</v>
      </c>
    </row>
    <row r="888" spans="1:19">
      <c r="A888" t="s">
        <v>1260</v>
      </c>
      <c r="B888" t="s">
        <v>1261</v>
      </c>
      <c r="C888" t="s">
        <v>1088</v>
      </c>
      <c r="D888">
        <v>54</v>
      </c>
      <c r="E888" t="s">
        <v>177</v>
      </c>
      <c r="F888" t="s">
        <v>44</v>
      </c>
      <c r="G888" t="s">
        <v>25</v>
      </c>
      <c r="H888">
        <v>1</v>
      </c>
      <c r="I888" t="s">
        <v>164</v>
      </c>
      <c r="J888">
        <v>55</v>
      </c>
      <c r="K888" t="s">
        <v>165</v>
      </c>
      <c r="L888" t="s">
        <v>166</v>
      </c>
      <c r="M888" t="s">
        <v>167</v>
      </c>
      <c r="N888">
        <v>9</v>
      </c>
      <c r="O888">
        <v>216000</v>
      </c>
      <c r="P888" t="s">
        <v>617</v>
      </c>
      <c r="Q888">
        <v>50.35</v>
      </c>
      <c r="R888" t="s">
        <v>41</v>
      </c>
    </row>
    <row r="889" spans="1:19">
      <c r="A889" t="s">
        <v>1262</v>
      </c>
      <c r="B889" t="s">
        <v>1263</v>
      </c>
      <c r="C889" t="s">
        <v>1088</v>
      </c>
      <c r="D889">
        <v>64</v>
      </c>
      <c r="E889" t="s">
        <v>281</v>
      </c>
      <c r="F889" t="s">
        <v>62</v>
      </c>
      <c r="G889" t="s">
        <v>25</v>
      </c>
      <c r="H889">
        <v>3</v>
      </c>
      <c r="I889" t="s">
        <v>36</v>
      </c>
      <c r="J889">
        <v>59</v>
      </c>
      <c r="K889" t="s">
        <v>92</v>
      </c>
      <c r="L889" t="s">
        <v>93</v>
      </c>
      <c r="M889" t="s">
        <v>94</v>
      </c>
      <c r="N889">
        <v>20</v>
      </c>
      <c r="O889">
        <v>7000</v>
      </c>
      <c r="P889" t="s">
        <v>430</v>
      </c>
      <c r="Q889">
        <v>149.66</v>
      </c>
      <c r="R889" t="s">
        <v>41</v>
      </c>
    </row>
    <row r="890" spans="1:19">
      <c r="A890" t="s">
        <v>1262</v>
      </c>
      <c r="B890" t="s">
        <v>1263</v>
      </c>
      <c r="C890" t="s">
        <v>1088</v>
      </c>
      <c r="D890">
        <v>64</v>
      </c>
      <c r="E890" t="s">
        <v>281</v>
      </c>
      <c r="F890" t="s">
        <v>44</v>
      </c>
      <c r="G890" t="s">
        <v>25</v>
      </c>
      <c r="H890">
        <v>3</v>
      </c>
      <c r="I890" t="s">
        <v>36</v>
      </c>
      <c r="J890">
        <v>59</v>
      </c>
      <c r="K890" t="s">
        <v>100</v>
      </c>
      <c r="L890" t="s">
        <v>38</v>
      </c>
      <c r="M890" t="s">
        <v>39</v>
      </c>
      <c r="N890">
        <v>13</v>
      </c>
      <c r="O890">
        <v>117000</v>
      </c>
      <c r="P890" t="s">
        <v>102</v>
      </c>
      <c r="Q890">
        <v>126.96</v>
      </c>
      <c r="R890" t="s">
        <v>41</v>
      </c>
    </row>
    <row r="891" spans="1:19">
      <c r="A891" t="s">
        <v>1264</v>
      </c>
      <c r="B891" t="s">
        <v>1265</v>
      </c>
      <c r="C891" t="s">
        <v>1088</v>
      </c>
      <c r="D891">
        <v>80</v>
      </c>
      <c r="E891" t="s">
        <v>281</v>
      </c>
      <c r="F891" t="s">
        <v>62</v>
      </c>
      <c r="G891" t="s">
        <v>25</v>
      </c>
      <c r="H891">
        <v>4</v>
      </c>
      <c r="I891" t="s">
        <v>70</v>
      </c>
      <c r="J891">
        <v>28</v>
      </c>
      <c r="K891" t="s">
        <v>72</v>
      </c>
      <c r="L891" t="s">
        <v>73</v>
      </c>
      <c r="M891" t="s">
        <v>74</v>
      </c>
      <c r="N891">
        <v>9</v>
      </c>
      <c r="O891">
        <v>8100</v>
      </c>
      <c r="P891" t="s">
        <v>1155</v>
      </c>
      <c r="Q891">
        <v>109.86</v>
      </c>
      <c r="R891" t="s">
        <v>31</v>
      </c>
      <c r="S891" t="s">
        <v>290</v>
      </c>
    </row>
    <row r="892" spans="1:19">
      <c r="A892" t="s">
        <v>1266</v>
      </c>
      <c r="B892" t="s">
        <v>1267</v>
      </c>
      <c r="C892" t="s">
        <v>1088</v>
      </c>
      <c r="D892">
        <v>19</v>
      </c>
      <c r="E892" t="s">
        <v>155</v>
      </c>
      <c r="F892" t="s">
        <v>62</v>
      </c>
      <c r="G892" t="s">
        <v>25</v>
      </c>
      <c r="H892">
        <v>4</v>
      </c>
      <c r="I892" t="s">
        <v>70</v>
      </c>
      <c r="J892">
        <v>10</v>
      </c>
      <c r="K892" t="s">
        <v>92</v>
      </c>
      <c r="L892" t="s">
        <v>93</v>
      </c>
      <c r="M892" t="s">
        <v>94</v>
      </c>
      <c r="N892">
        <v>19</v>
      </c>
      <c r="O892">
        <v>6650</v>
      </c>
      <c r="P892" t="s">
        <v>1268</v>
      </c>
      <c r="Q892">
        <v>83.76</v>
      </c>
      <c r="R892" t="s">
        <v>41</v>
      </c>
    </row>
    <row r="893" spans="1:19">
      <c r="A893" t="s">
        <v>1269</v>
      </c>
      <c r="B893" t="s">
        <v>1270</v>
      </c>
      <c r="C893" t="s">
        <v>1088</v>
      </c>
      <c r="D893">
        <v>56</v>
      </c>
      <c r="E893" t="s">
        <v>135</v>
      </c>
      <c r="F893" t="s">
        <v>62</v>
      </c>
      <c r="G893" t="s">
        <v>25</v>
      </c>
      <c r="H893">
        <v>4</v>
      </c>
      <c r="I893" t="s">
        <v>70</v>
      </c>
      <c r="J893">
        <v>49</v>
      </c>
      <c r="K893" t="s">
        <v>156</v>
      </c>
      <c r="L893" t="s">
        <v>157</v>
      </c>
      <c r="M893" t="s">
        <v>158</v>
      </c>
      <c r="N893">
        <v>7</v>
      </c>
      <c r="O893">
        <v>3500</v>
      </c>
      <c r="P893" t="s">
        <v>109</v>
      </c>
      <c r="Q893">
        <v>30.82</v>
      </c>
      <c r="R893" t="s">
        <v>41</v>
      </c>
    </row>
    <row r="894" spans="1:19">
      <c r="A894" t="s">
        <v>1269</v>
      </c>
      <c r="B894" t="s">
        <v>1270</v>
      </c>
      <c r="C894" t="s">
        <v>1088</v>
      </c>
      <c r="D894">
        <v>56</v>
      </c>
      <c r="E894" t="s">
        <v>135</v>
      </c>
      <c r="F894" t="s">
        <v>84</v>
      </c>
      <c r="G894" t="s">
        <v>25</v>
      </c>
      <c r="H894">
        <v>4</v>
      </c>
      <c r="I894" t="s">
        <v>70</v>
      </c>
      <c r="J894">
        <v>49</v>
      </c>
      <c r="K894" t="s">
        <v>80</v>
      </c>
      <c r="L894" t="s">
        <v>81</v>
      </c>
      <c r="M894" t="s">
        <v>82</v>
      </c>
      <c r="N894">
        <v>1</v>
      </c>
      <c r="O894">
        <v>20000</v>
      </c>
      <c r="P894" t="s">
        <v>485</v>
      </c>
      <c r="Q894">
        <v>26.74</v>
      </c>
      <c r="R894" t="s">
        <v>41</v>
      </c>
    </row>
    <row r="895" spans="1:19">
      <c r="A895" t="s">
        <v>1271</v>
      </c>
      <c r="B895" t="s">
        <v>1272</v>
      </c>
      <c r="C895" t="s">
        <v>1088</v>
      </c>
      <c r="D895">
        <v>34</v>
      </c>
      <c r="E895" t="s">
        <v>108</v>
      </c>
      <c r="F895" t="s">
        <v>84</v>
      </c>
      <c r="G895" t="s">
        <v>25</v>
      </c>
      <c r="H895">
        <v>3</v>
      </c>
      <c r="I895" t="s">
        <v>36</v>
      </c>
      <c r="J895">
        <v>27</v>
      </c>
      <c r="K895" t="s">
        <v>45</v>
      </c>
      <c r="L895" t="s">
        <v>46</v>
      </c>
      <c r="M895" t="s">
        <v>47</v>
      </c>
      <c r="N895">
        <v>5</v>
      </c>
      <c r="O895">
        <v>150000</v>
      </c>
      <c r="P895" t="s">
        <v>693</v>
      </c>
      <c r="Q895">
        <v>23.95</v>
      </c>
      <c r="R895" t="s">
        <v>41</v>
      </c>
    </row>
    <row r="896" spans="1:19">
      <c r="A896" t="s">
        <v>1271</v>
      </c>
      <c r="B896" t="s">
        <v>1272</v>
      </c>
      <c r="C896" t="s">
        <v>1088</v>
      </c>
      <c r="D896">
        <v>34</v>
      </c>
      <c r="E896" t="s">
        <v>108</v>
      </c>
      <c r="F896" t="s">
        <v>62</v>
      </c>
      <c r="G896" t="s">
        <v>25</v>
      </c>
      <c r="H896">
        <v>3</v>
      </c>
      <c r="I896" t="s">
        <v>36</v>
      </c>
      <c r="J896">
        <v>27</v>
      </c>
      <c r="K896" t="s">
        <v>92</v>
      </c>
      <c r="L896" t="s">
        <v>93</v>
      </c>
      <c r="M896" t="s">
        <v>94</v>
      </c>
      <c r="N896">
        <v>9</v>
      </c>
      <c r="O896">
        <v>3150</v>
      </c>
      <c r="P896" t="s">
        <v>1273</v>
      </c>
      <c r="Q896">
        <v>1.2</v>
      </c>
      <c r="R896" t="s">
        <v>41</v>
      </c>
    </row>
    <row r="897" spans="1:19">
      <c r="A897" t="s">
        <v>1274</v>
      </c>
      <c r="B897" t="s">
        <v>1275</v>
      </c>
      <c r="C897" t="s">
        <v>1088</v>
      </c>
      <c r="D897">
        <v>53</v>
      </c>
      <c r="E897" t="s">
        <v>331</v>
      </c>
      <c r="F897" t="s">
        <v>24</v>
      </c>
      <c r="G897" t="s">
        <v>25</v>
      </c>
      <c r="H897">
        <v>3</v>
      </c>
      <c r="I897" t="s">
        <v>36</v>
      </c>
      <c r="J897">
        <v>8</v>
      </c>
      <c r="K897" t="s">
        <v>148</v>
      </c>
      <c r="L897" t="s">
        <v>149</v>
      </c>
      <c r="M897" t="s">
        <v>150</v>
      </c>
      <c r="N897">
        <v>17</v>
      </c>
      <c r="O897">
        <v>272000</v>
      </c>
      <c r="P897" t="s">
        <v>1276</v>
      </c>
      <c r="Q897">
        <v>22.31</v>
      </c>
      <c r="R897" t="s">
        <v>41</v>
      </c>
    </row>
    <row r="898" spans="1:19">
      <c r="A898" t="s">
        <v>1274</v>
      </c>
      <c r="B898" t="s">
        <v>1275</v>
      </c>
      <c r="C898" t="s">
        <v>1088</v>
      </c>
      <c r="D898">
        <v>53</v>
      </c>
      <c r="E898" t="s">
        <v>331</v>
      </c>
      <c r="F898" t="s">
        <v>84</v>
      </c>
      <c r="G898" t="s">
        <v>25</v>
      </c>
      <c r="H898">
        <v>3</v>
      </c>
      <c r="I898" t="s">
        <v>36</v>
      </c>
      <c r="J898">
        <v>8</v>
      </c>
      <c r="K898" t="s">
        <v>80</v>
      </c>
      <c r="L898" t="s">
        <v>81</v>
      </c>
      <c r="M898" t="s">
        <v>82</v>
      </c>
      <c r="N898">
        <v>20</v>
      </c>
      <c r="O898">
        <v>400000</v>
      </c>
      <c r="P898" t="s">
        <v>294</v>
      </c>
      <c r="Q898">
        <v>96.99</v>
      </c>
      <c r="R898" t="s">
        <v>41</v>
      </c>
    </row>
    <row r="899" spans="1:19">
      <c r="A899" t="s">
        <v>1274</v>
      </c>
      <c r="B899" t="s">
        <v>1275</v>
      </c>
      <c r="C899" t="s">
        <v>1088</v>
      </c>
      <c r="D899">
        <v>53</v>
      </c>
      <c r="E899" t="s">
        <v>331</v>
      </c>
      <c r="F899" t="s">
        <v>44</v>
      </c>
      <c r="G899" t="s">
        <v>25</v>
      </c>
      <c r="H899">
        <v>3</v>
      </c>
      <c r="I899" t="s">
        <v>36</v>
      </c>
      <c r="J899">
        <v>8</v>
      </c>
      <c r="K899" t="s">
        <v>45</v>
      </c>
      <c r="L899" t="s">
        <v>46</v>
      </c>
      <c r="M899" t="s">
        <v>47</v>
      </c>
      <c r="N899">
        <v>11</v>
      </c>
      <c r="O899">
        <v>330000</v>
      </c>
      <c r="P899" t="s">
        <v>373</v>
      </c>
      <c r="Q899">
        <v>85.7</v>
      </c>
      <c r="R899" t="s">
        <v>41</v>
      </c>
    </row>
    <row r="900" spans="1:19">
      <c r="A900" t="s">
        <v>1277</v>
      </c>
      <c r="B900" t="s">
        <v>1278</v>
      </c>
      <c r="C900" t="s">
        <v>1088</v>
      </c>
      <c r="D900">
        <v>38</v>
      </c>
      <c r="E900" t="s">
        <v>340</v>
      </c>
      <c r="F900" t="s">
        <v>24</v>
      </c>
      <c r="G900" t="s">
        <v>57</v>
      </c>
      <c r="H900">
        <v>4</v>
      </c>
      <c r="I900" t="s">
        <v>70</v>
      </c>
      <c r="J900">
        <v>54</v>
      </c>
      <c r="K900" t="s">
        <v>27</v>
      </c>
      <c r="L900" t="s">
        <v>28</v>
      </c>
      <c r="M900" t="s">
        <v>29</v>
      </c>
      <c r="N900">
        <v>15</v>
      </c>
      <c r="O900">
        <v>525000</v>
      </c>
      <c r="P900" t="s">
        <v>363</v>
      </c>
      <c r="Q900">
        <v>31.5</v>
      </c>
      <c r="R900" t="s">
        <v>41</v>
      </c>
    </row>
    <row r="901" spans="1:19">
      <c r="A901" t="s">
        <v>1279</v>
      </c>
      <c r="B901" t="s">
        <v>1280</v>
      </c>
      <c r="C901" t="s">
        <v>1088</v>
      </c>
      <c r="D901">
        <v>58</v>
      </c>
      <c r="E901" t="s">
        <v>144</v>
      </c>
      <c r="F901" t="s">
        <v>24</v>
      </c>
      <c r="G901" t="s">
        <v>25</v>
      </c>
      <c r="H901">
        <v>1</v>
      </c>
      <c r="I901" t="s">
        <v>164</v>
      </c>
      <c r="J901">
        <v>7</v>
      </c>
      <c r="K901" t="s">
        <v>58</v>
      </c>
      <c r="L901" t="s">
        <v>59</v>
      </c>
      <c r="M901" t="s">
        <v>60</v>
      </c>
      <c r="N901">
        <v>9</v>
      </c>
      <c r="O901">
        <v>40500</v>
      </c>
      <c r="P901" t="s">
        <v>114</v>
      </c>
      <c r="Q901">
        <v>38.909999999999997</v>
      </c>
      <c r="R901" t="s">
        <v>41</v>
      </c>
    </row>
    <row r="902" spans="1:19">
      <c r="A902" t="s">
        <v>1279</v>
      </c>
      <c r="B902" t="s">
        <v>1280</v>
      </c>
      <c r="C902" t="s">
        <v>1088</v>
      </c>
      <c r="D902">
        <v>58</v>
      </c>
      <c r="E902" t="s">
        <v>144</v>
      </c>
      <c r="F902" t="s">
        <v>62</v>
      </c>
      <c r="G902" t="s">
        <v>25</v>
      </c>
      <c r="H902">
        <v>1</v>
      </c>
      <c r="I902" t="s">
        <v>164</v>
      </c>
      <c r="J902">
        <v>7</v>
      </c>
      <c r="K902" t="s">
        <v>235</v>
      </c>
      <c r="L902" t="s">
        <v>236</v>
      </c>
      <c r="M902" t="s">
        <v>237</v>
      </c>
      <c r="N902">
        <v>15</v>
      </c>
      <c r="O902">
        <v>97500</v>
      </c>
      <c r="P902" t="s">
        <v>622</v>
      </c>
      <c r="Q902">
        <v>64.17</v>
      </c>
      <c r="R902" t="s">
        <v>41</v>
      </c>
    </row>
    <row r="903" spans="1:19">
      <c r="A903" t="s">
        <v>1281</v>
      </c>
      <c r="B903" t="s">
        <v>1282</v>
      </c>
      <c r="C903" t="s">
        <v>1088</v>
      </c>
      <c r="D903">
        <v>49</v>
      </c>
      <c r="E903" t="s">
        <v>51</v>
      </c>
      <c r="F903" t="s">
        <v>44</v>
      </c>
      <c r="G903" t="s">
        <v>57</v>
      </c>
      <c r="H903">
        <v>3</v>
      </c>
      <c r="I903" t="s">
        <v>36</v>
      </c>
      <c r="J903">
        <v>12</v>
      </c>
      <c r="K903" t="s">
        <v>119</v>
      </c>
      <c r="L903" t="s">
        <v>120</v>
      </c>
      <c r="M903" t="s">
        <v>121</v>
      </c>
      <c r="N903">
        <v>16</v>
      </c>
      <c r="O903">
        <v>232000</v>
      </c>
      <c r="P903" t="s">
        <v>615</v>
      </c>
      <c r="Q903">
        <v>23.02</v>
      </c>
      <c r="R903" t="s">
        <v>41</v>
      </c>
    </row>
    <row r="904" spans="1:19">
      <c r="A904" t="s">
        <v>1283</v>
      </c>
      <c r="B904" t="s">
        <v>1284</v>
      </c>
      <c r="C904" t="s">
        <v>1088</v>
      </c>
      <c r="D904">
        <v>57</v>
      </c>
      <c r="E904" t="s">
        <v>446</v>
      </c>
      <c r="F904" t="s">
        <v>62</v>
      </c>
      <c r="G904" t="s">
        <v>57</v>
      </c>
      <c r="H904">
        <v>4</v>
      </c>
      <c r="I904" t="s">
        <v>70</v>
      </c>
      <c r="J904">
        <v>12</v>
      </c>
      <c r="K904" t="s">
        <v>72</v>
      </c>
      <c r="L904" t="s">
        <v>73</v>
      </c>
      <c r="M904" t="s">
        <v>74</v>
      </c>
      <c r="N904">
        <v>5</v>
      </c>
      <c r="O904">
        <v>4500</v>
      </c>
      <c r="P904" t="s">
        <v>270</v>
      </c>
      <c r="Q904">
        <v>18.559999999999999</v>
      </c>
      <c r="R904" t="s">
        <v>31</v>
      </c>
      <c r="S904" t="s">
        <v>79</v>
      </c>
    </row>
    <row r="905" spans="1:19">
      <c r="A905" t="s">
        <v>1283</v>
      </c>
      <c r="B905" t="s">
        <v>1284</v>
      </c>
      <c r="C905" t="s">
        <v>1088</v>
      </c>
      <c r="D905">
        <v>57</v>
      </c>
      <c r="E905" t="s">
        <v>446</v>
      </c>
      <c r="F905" t="s">
        <v>24</v>
      </c>
      <c r="G905" t="s">
        <v>57</v>
      </c>
      <c r="H905">
        <v>4</v>
      </c>
      <c r="I905" t="s">
        <v>70</v>
      </c>
      <c r="J905">
        <v>12</v>
      </c>
      <c r="K905" t="s">
        <v>148</v>
      </c>
      <c r="L905" t="s">
        <v>149</v>
      </c>
      <c r="M905" t="s">
        <v>150</v>
      </c>
      <c r="N905">
        <v>5</v>
      </c>
      <c r="O905">
        <v>80000</v>
      </c>
      <c r="P905" t="s">
        <v>1055</v>
      </c>
      <c r="Q905">
        <v>151.54</v>
      </c>
      <c r="R905" t="s">
        <v>31</v>
      </c>
      <c r="S905" t="s">
        <v>79</v>
      </c>
    </row>
    <row r="906" spans="1:19">
      <c r="A906" t="s">
        <v>1283</v>
      </c>
      <c r="B906" t="s">
        <v>1284</v>
      </c>
      <c r="C906" t="s">
        <v>1088</v>
      </c>
      <c r="D906">
        <v>57</v>
      </c>
      <c r="E906" t="s">
        <v>446</v>
      </c>
      <c r="F906" t="s">
        <v>84</v>
      </c>
      <c r="G906" t="s">
        <v>57</v>
      </c>
      <c r="H906">
        <v>4</v>
      </c>
      <c r="I906" t="s">
        <v>70</v>
      </c>
      <c r="J906">
        <v>12</v>
      </c>
      <c r="K906" t="s">
        <v>145</v>
      </c>
      <c r="L906" t="s">
        <v>146</v>
      </c>
      <c r="M906" t="s">
        <v>147</v>
      </c>
      <c r="N906">
        <v>13</v>
      </c>
      <c r="O906">
        <v>1950000</v>
      </c>
      <c r="P906" t="s">
        <v>521</v>
      </c>
      <c r="Q906">
        <v>106.49</v>
      </c>
      <c r="R906" t="s">
        <v>31</v>
      </c>
      <c r="S906" t="s">
        <v>79</v>
      </c>
    </row>
    <row r="907" spans="1:19">
      <c r="A907" t="s">
        <v>1285</v>
      </c>
      <c r="B907" t="s">
        <v>1286</v>
      </c>
      <c r="C907" t="s">
        <v>1088</v>
      </c>
      <c r="D907">
        <v>41</v>
      </c>
      <c r="E907" t="s">
        <v>204</v>
      </c>
      <c r="F907" t="s">
        <v>44</v>
      </c>
      <c r="G907" t="s">
        <v>57</v>
      </c>
      <c r="H907">
        <v>4</v>
      </c>
      <c r="I907" t="s">
        <v>70</v>
      </c>
      <c r="J907">
        <v>20</v>
      </c>
      <c r="K907" t="s">
        <v>100</v>
      </c>
      <c r="L907" t="s">
        <v>38</v>
      </c>
      <c r="M907" t="s">
        <v>39</v>
      </c>
      <c r="N907">
        <v>17</v>
      </c>
      <c r="O907">
        <v>153000</v>
      </c>
      <c r="P907" t="s">
        <v>305</v>
      </c>
      <c r="Q907">
        <v>122.49</v>
      </c>
      <c r="R907" t="s">
        <v>41</v>
      </c>
    </row>
    <row r="908" spans="1:19">
      <c r="A908" t="s">
        <v>1285</v>
      </c>
      <c r="B908" t="s">
        <v>1286</v>
      </c>
      <c r="C908" t="s">
        <v>1088</v>
      </c>
      <c r="D908">
        <v>41</v>
      </c>
      <c r="E908" t="s">
        <v>204</v>
      </c>
      <c r="F908" t="s">
        <v>84</v>
      </c>
      <c r="G908" t="s">
        <v>57</v>
      </c>
      <c r="H908">
        <v>4</v>
      </c>
      <c r="I908" t="s">
        <v>70</v>
      </c>
      <c r="J908">
        <v>20</v>
      </c>
      <c r="K908" t="s">
        <v>171</v>
      </c>
      <c r="L908" t="s">
        <v>172</v>
      </c>
      <c r="M908" t="s">
        <v>173</v>
      </c>
      <c r="N908">
        <v>10</v>
      </c>
      <c r="O908">
        <v>750000</v>
      </c>
      <c r="P908" t="s">
        <v>1107</v>
      </c>
      <c r="Q908">
        <v>169.6</v>
      </c>
      <c r="R908" t="s">
        <v>41</v>
      </c>
    </row>
    <row r="909" spans="1:19">
      <c r="A909" t="s">
        <v>1287</v>
      </c>
      <c r="B909" t="s">
        <v>1288</v>
      </c>
      <c r="C909" t="s">
        <v>1088</v>
      </c>
      <c r="D909">
        <v>63</v>
      </c>
      <c r="E909" t="s">
        <v>35</v>
      </c>
      <c r="F909" t="s">
        <v>24</v>
      </c>
      <c r="G909" t="s">
        <v>25</v>
      </c>
      <c r="H909">
        <v>1</v>
      </c>
      <c r="I909" t="s">
        <v>164</v>
      </c>
      <c r="J909">
        <v>46</v>
      </c>
      <c r="K909" t="s">
        <v>27</v>
      </c>
      <c r="L909" t="s">
        <v>28</v>
      </c>
      <c r="M909" t="s">
        <v>29</v>
      </c>
      <c r="N909">
        <v>13</v>
      </c>
      <c r="O909">
        <v>455000</v>
      </c>
      <c r="P909" t="s">
        <v>1232</v>
      </c>
      <c r="Q909">
        <v>140.59</v>
      </c>
      <c r="R909" t="s">
        <v>41</v>
      </c>
    </row>
    <row r="910" spans="1:19">
      <c r="A910" t="s">
        <v>1289</v>
      </c>
      <c r="B910" t="s">
        <v>1290</v>
      </c>
      <c r="C910" t="s">
        <v>1088</v>
      </c>
      <c r="D910">
        <v>48</v>
      </c>
      <c r="E910" t="s">
        <v>185</v>
      </c>
      <c r="F910" t="s">
        <v>24</v>
      </c>
      <c r="G910" t="s">
        <v>57</v>
      </c>
      <c r="H910">
        <v>1</v>
      </c>
      <c r="I910" t="s">
        <v>164</v>
      </c>
      <c r="J910">
        <v>18</v>
      </c>
      <c r="K910" t="s">
        <v>27</v>
      </c>
      <c r="L910" t="s">
        <v>28</v>
      </c>
      <c r="M910" t="s">
        <v>29</v>
      </c>
      <c r="N910">
        <v>6</v>
      </c>
      <c r="O910">
        <v>210000</v>
      </c>
      <c r="P910" t="s">
        <v>698</v>
      </c>
      <c r="Q910">
        <v>74.27</v>
      </c>
      <c r="R910" t="s">
        <v>41</v>
      </c>
    </row>
    <row r="911" spans="1:19">
      <c r="A911" t="s">
        <v>1289</v>
      </c>
      <c r="B911" t="s">
        <v>1290</v>
      </c>
      <c r="C911" t="s">
        <v>1088</v>
      </c>
      <c r="D911">
        <v>48</v>
      </c>
      <c r="E911" t="s">
        <v>185</v>
      </c>
      <c r="F911" t="s">
        <v>84</v>
      </c>
      <c r="G911" t="s">
        <v>57</v>
      </c>
      <c r="H911">
        <v>1</v>
      </c>
      <c r="I911" t="s">
        <v>164</v>
      </c>
      <c r="J911">
        <v>18</v>
      </c>
      <c r="K911" t="s">
        <v>165</v>
      </c>
      <c r="L911" t="s">
        <v>166</v>
      </c>
      <c r="M911" t="s">
        <v>167</v>
      </c>
      <c r="N911">
        <v>8</v>
      </c>
      <c r="O911">
        <v>192000</v>
      </c>
      <c r="P911" t="s">
        <v>151</v>
      </c>
      <c r="Q911">
        <v>156.61000000000001</v>
      </c>
      <c r="R911" t="s">
        <v>41</v>
      </c>
    </row>
    <row r="912" spans="1:19">
      <c r="A912" t="s">
        <v>1289</v>
      </c>
      <c r="B912" t="s">
        <v>1290</v>
      </c>
      <c r="C912" t="s">
        <v>1088</v>
      </c>
      <c r="D912">
        <v>48</v>
      </c>
      <c r="E912" t="s">
        <v>185</v>
      </c>
      <c r="F912" t="s">
        <v>44</v>
      </c>
      <c r="G912" t="s">
        <v>57</v>
      </c>
      <c r="H912">
        <v>1</v>
      </c>
      <c r="I912" t="s">
        <v>164</v>
      </c>
      <c r="J912">
        <v>18</v>
      </c>
      <c r="K912" t="s">
        <v>119</v>
      </c>
      <c r="L912" t="s">
        <v>120</v>
      </c>
      <c r="M912" t="s">
        <v>121</v>
      </c>
      <c r="N912">
        <v>17</v>
      </c>
      <c r="O912">
        <v>246500</v>
      </c>
      <c r="P912" t="s">
        <v>1066</v>
      </c>
      <c r="Q912">
        <v>36.57</v>
      </c>
      <c r="R912" t="s">
        <v>41</v>
      </c>
    </row>
    <row r="913" spans="1:19">
      <c r="A913" t="s">
        <v>1291</v>
      </c>
      <c r="B913" t="s">
        <v>1292</v>
      </c>
      <c r="C913" t="s">
        <v>1088</v>
      </c>
      <c r="D913">
        <v>58</v>
      </c>
      <c r="E913" t="s">
        <v>35</v>
      </c>
      <c r="F913" t="s">
        <v>24</v>
      </c>
      <c r="G913" t="s">
        <v>57</v>
      </c>
      <c r="H913">
        <v>2</v>
      </c>
      <c r="I913" t="s">
        <v>26</v>
      </c>
      <c r="J913">
        <v>53</v>
      </c>
      <c r="K913" t="s">
        <v>27</v>
      </c>
      <c r="L913" t="s">
        <v>28</v>
      </c>
      <c r="M913" t="s">
        <v>29</v>
      </c>
      <c r="N913">
        <v>16</v>
      </c>
      <c r="O913">
        <v>560000</v>
      </c>
      <c r="P913" t="s">
        <v>545</v>
      </c>
      <c r="Q913">
        <v>36.1</v>
      </c>
      <c r="R913" t="s">
        <v>41</v>
      </c>
    </row>
    <row r="914" spans="1:19">
      <c r="A914" t="s">
        <v>1291</v>
      </c>
      <c r="B914" t="s">
        <v>1292</v>
      </c>
      <c r="C914" t="s">
        <v>1088</v>
      </c>
      <c r="D914">
        <v>58</v>
      </c>
      <c r="E914" t="s">
        <v>35</v>
      </c>
      <c r="F914" t="s">
        <v>84</v>
      </c>
      <c r="G914" t="s">
        <v>57</v>
      </c>
      <c r="H914">
        <v>2</v>
      </c>
      <c r="I914" t="s">
        <v>26</v>
      </c>
      <c r="J914">
        <v>53</v>
      </c>
      <c r="K914" t="s">
        <v>80</v>
      </c>
      <c r="L914" t="s">
        <v>81</v>
      </c>
      <c r="M914" t="s">
        <v>82</v>
      </c>
      <c r="N914">
        <v>14</v>
      </c>
      <c r="O914">
        <v>280000</v>
      </c>
      <c r="P914" t="s">
        <v>110</v>
      </c>
      <c r="Q914">
        <v>29.2</v>
      </c>
      <c r="R914" t="s">
        <v>41</v>
      </c>
    </row>
    <row r="915" spans="1:19">
      <c r="A915" t="s">
        <v>1293</v>
      </c>
      <c r="B915" t="s">
        <v>1294</v>
      </c>
      <c r="C915" t="s">
        <v>1088</v>
      </c>
      <c r="D915">
        <v>38</v>
      </c>
      <c r="E915" t="s">
        <v>634</v>
      </c>
      <c r="F915" t="s">
        <v>84</v>
      </c>
      <c r="G915" t="s">
        <v>25</v>
      </c>
      <c r="H915">
        <v>2</v>
      </c>
      <c r="I915" t="s">
        <v>26</v>
      </c>
      <c r="J915">
        <v>8</v>
      </c>
      <c r="K915" t="s">
        <v>45</v>
      </c>
      <c r="L915" t="s">
        <v>46</v>
      </c>
      <c r="M915" t="s">
        <v>47</v>
      </c>
      <c r="N915">
        <v>19</v>
      </c>
      <c r="O915">
        <v>570000</v>
      </c>
      <c r="P915" t="s">
        <v>111</v>
      </c>
      <c r="Q915">
        <v>88.01</v>
      </c>
      <c r="R915" t="s">
        <v>41</v>
      </c>
    </row>
    <row r="916" spans="1:19">
      <c r="A916" t="s">
        <v>1295</v>
      </c>
      <c r="B916" t="s">
        <v>1296</v>
      </c>
      <c r="C916" t="s">
        <v>1088</v>
      </c>
      <c r="D916">
        <v>38</v>
      </c>
      <c r="E916" t="s">
        <v>268</v>
      </c>
      <c r="F916" t="s">
        <v>62</v>
      </c>
      <c r="G916" t="s">
        <v>25</v>
      </c>
      <c r="H916">
        <v>3</v>
      </c>
      <c r="I916" t="s">
        <v>36</v>
      </c>
      <c r="J916">
        <v>4</v>
      </c>
      <c r="K916" t="s">
        <v>63</v>
      </c>
      <c r="L916" t="s">
        <v>64</v>
      </c>
      <c r="M916" t="s">
        <v>65</v>
      </c>
      <c r="N916">
        <v>18</v>
      </c>
      <c r="O916">
        <v>18000</v>
      </c>
      <c r="P916" t="s">
        <v>66</v>
      </c>
      <c r="Q916">
        <v>148.21</v>
      </c>
      <c r="R916" t="s">
        <v>31</v>
      </c>
      <c r="S916" t="s">
        <v>290</v>
      </c>
    </row>
    <row r="917" spans="1:19">
      <c r="A917" t="s">
        <v>1295</v>
      </c>
      <c r="B917" t="s">
        <v>1296</v>
      </c>
      <c r="C917" t="s">
        <v>1088</v>
      </c>
      <c r="D917">
        <v>38</v>
      </c>
      <c r="E917" t="s">
        <v>268</v>
      </c>
      <c r="F917" t="s">
        <v>44</v>
      </c>
      <c r="G917" t="s">
        <v>25</v>
      </c>
      <c r="H917">
        <v>3</v>
      </c>
      <c r="I917" t="s">
        <v>36</v>
      </c>
      <c r="J917">
        <v>4</v>
      </c>
      <c r="K917" t="s">
        <v>80</v>
      </c>
      <c r="L917" t="s">
        <v>81</v>
      </c>
      <c r="M917" t="s">
        <v>82</v>
      </c>
      <c r="N917">
        <v>1</v>
      </c>
      <c r="O917">
        <v>20000</v>
      </c>
      <c r="P917" t="s">
        <v>485</v>
      </c>
      <c r="Q917">
        <v>32.03</v>
      </c>
      <c r="R917" t="s">
        <v>31</v>
      </c>
      <c r="S917" t="s">
        <v>290</v>
      </c>
    </row>
    <row r="918" spans="1:19">
      <c r="A918" t="s">
        <v>1297</v>
      </c>
      <c r="B918" t="s">
        <v>1298</v>
      </c>
      <c r="C918" t="s">
        <v>1088</v>
      </c>
      <c r="D918">
        <v>17</v>
      </c>
      <c r="E918" t="s">
        <v>274</v>
      </c>
      <c r="F918" t="s">
        <v>62</v>
      </c>
      <c r="G918" t="s">
        <v>25</v>
      </c>
      <c r="H918">
        <v>3</v>
      </c>
      <c r="I918" t="s">
        <v>36</v>
      </c>
      <c r="J918">
        <v>9</v>
      </c>
      <c r="K918" t="s">
        <v>156</v>
      </c>
      <c r="L918" t="s">
        <v>157</v>
      </c>
      <c r="M918" t="s">
        <v>158</v>
      </c>
      <c r="N918">
        <v>15</v>
      </c>
      <c r="O918">
        <v>7500</v>
      </c>
      <c r="P918" t="s">
        <v>875</v>
      </c>
      <c r="Q918">
        <v>32.78</v>
      </c>
      <c r="R918" t="s">
        <v>31</v>
      </c>
      <c r="S918" t="s">
        <v>79</v>
      </c>
    </row>
    <row r="919" spans="1:19">
      <c r="A919" t="s">
        <v>1299</v>
      </c>
      <c r="B919" t="s">
        <v>1300</v>
      </c>
      <c r="C919" t="s">
        <v>1088</v>
      </c>
      <c r="D919">
        <v>20</v>
      </c>
      <c r="E919" t="s">
        <v>302</v>
      </c>
      <c r="F919" t="s">
        <v>44</v>
      </c>
      <c r="G919" t="s">
        <v>57</v>
      </c>
      <c r="H919">
        <v>5</v>
      </c>
      <c r="I919" t="s">
        <v>52</v>
      </c>
      <c r="J919">
        <v>49</v>
      </c>
      <c r="K919" t="s">
        <v>165</v>
      </c>
      <c r="L919" t="s">
        <v>166</v>
      </c>
      <c r="M919" t="s">
        <v>167</v>
      </c>
      <c r="N919">
        <v>2</v>
      </c>
      <c r="O919">
        <v>48000</v>
      </c>
      <c r="P919" t="s">
        <v>226</v>
      </c>
      <c r="Q919">
        <v>176.23</v>
      </c>
      <c r="R919" t="s">
        <v>41</v>
      </c>
    </row>
    <row r="920" spans="1:19">
      <c r="A920" t="s">
        <v>1301</v>
      </c>
      <c r="B920" t="s">
        <v>1302</v>
      </c>
      <c r="C920" t="s">
        <v>1088</v>
      </c>
      <c r="D920">
        <v>62</v>
      </c>
      <c r="E920" t="s">
        <v>35</v>
      </c>
      <c r="F920" t="s">
        <v>84</v>
      </c>
      <c r="G920" t="s">
        <v>25</v>
      </c>
      <c r="H920">
        <v>4</v>
      </c>
      <c r="I920" t="s">
        <v>70</v>
      </c>
      <c r="J920">
        <v>25</v>
      </c>
      <c r="K920" t="s">
        <v>80</v>
      </c>
      <c r="L920" t="s">
        <v>81</v>
      </c>
      <c r="M920" t="s">
        <v>82</v>
      </c>
      <c r="N920">
        <v>7</v>
      </c>
      <c r="O920">
        <v>140000</v>
      </c>
      <c r="P920" t="s">
        <v>991</v>
      </c>
      <c r="Q920">
        <v>112.37</v>
      </c>
      <c r="R920" t="s">
        <v>41</v>
      </c>
    </row>
    <row r="921" spans="1:19">
      <c r="A921" t="s">
        <v>1301</v>
      </c>
      <c r="B921" t="s">
        <v>1302</v>
      </c>
      <c r="C921" t="s">
        <v>1088</v>
      </c>
      <c r="D921">
        <v>62</v>
      </c>
      <c r="E921" t="s">
        <v>35</v>
      </c>
      <c r="F921" t="s">
        <v>44</v>
      </c>
      <c r="G921" t="s">
        <v>25</v>
      </c>
      <c r="H921">
        <v>4</v>
      </c>
      <c r="I921" t="s">
        <v>70</v>
      </c>
      <c r="J921">
        <v>25</v>
      </c>
      <c r="K921" t="s">
        <v>80</v>
      </c>
      <c r="L921" t="s">
        <v>81</v>
      </c>
      <c r="M921" t="s">
        <v>82</v>
      </c>
      <c r="N921">
        <v>8</v>
      </c>
      <c r="O921">
        <v>160000</v>
      </c>
      <c r="P921" t="s">
        <v>751</v>
      </c>
      <c r="Q921">
        <v>196.26</v>
      </c>
      <c r="R921" t="s">
        <v>41</v>
      </c>
    </row>
    <row r="922" spans="1:19">
      <c r="A922" t="s">
        <v>1303</v>
      </c>
      <c r="B922" t="s">
        <v>1304</v>
      </c>
      <c r="C922" t="s">
        <v>1088</v>
      </c>
      <c r="D922">
        <v>76</v>
      </c>
      <c r="E922" t="s">
        <v>411</v>
      </c>
      <c r="F922" t="s">
        <v>44</v>
      </c>
      <c r="G922" t="s">
        <v>57</v>
      </c>
      <c r="H922">
        <v>1</v>
      </c>
      <c r="I922" t="s">
        <v>164</v>
      </c>
      <c r="J922">
        <v>29</v>
      </c>
      <c r="K922" t="s">
        <v>119</v>
      </c>
      <c r="L922" t="s">
        <v>120</v>
      </c>
      <c r="M922" t="s">
        <v>121</v>
      </c>
      <c r="N922">
        <v>10</v>
      </c>
      <c r="O922">
        <v>145000</v>
      </c>
      <c r="P922" t="s">
        <v>482</v>
      </c>
      <c r="Q922">
        <v>179.64</v>
      </c>
      <c r="R922" t="s">
        <v>31</v>
      </c>
      <c r="S922" t="s">
        <v>101</v>
      </c>
    </row>
    <row r="923" spans="1:19">
      <c r="A923" t="s">
        <v>1305</v>
      </c>
      <c r="B923" t="s">
        <v>1306</v>
      </c>
      <c r="C923" t="s">
        <v>1088</v>
      </c>
      <c r="D923">
        <v>58</v>
      </c>
      <c r="E923" t="s">
        <v>274</v>
      </c>
      <c r="F923" t="s">
        <v>62</v>
      </c>
      <c r="G923" t="s">
        <v>57</v>
      </c>
      <c r="H923">
        <v>4</v>
      </c>
      <c r="I923" t="s">
        <v>70</v>
      </c>
      <c r="J923">
        <v>42</v>
      </c>
      <c r="K923" t="s">
        <v>208</v>
      </c>
      <c r="L923" t="s">
        <v>209</v>
      </c>
      <c r="M923" t="s">
        <v>210</v>
      </c>
      <c r="N923">
        <v>10</v>
      </c>
      <c r="O923">
        <v>6000</v>
      </c>
      <c r="P923" t="s">
        <v>1010</v>
      </c>
      <c r="Q923">
        <v>179.71</v>
      </c>
      <c r="R923" t="s">
        <v>41</v>
      </c>
    </row>
    <row r="924" spans="1:19">
      <c r="A924" t="s">
        <v>1305</v>
      </c>
      <c r="B924" t="s">
        <v>1306</v>
      </c>
      <c r="C924" t="s">
        <v>1088</v>
      </c>
      <c r="D924">
        <v>58</v>
      </c>
      <c r="E924" t="s">
        <v>274</v>
      </c>
      <c r="F924" t="s">
        <v>24</v>
      </c>
      <c r="G924" t="s">
        <v>57</v>
      </c>
      <c r="H924">
        <v>4</v>
      </c>
      <c r="I924" t="s">
        <v>70</v>
      </c>
      <c r="J924">
        <v>42</v>
      </c>
      <c r="K924" t="s">
        <v>58</v>
      </c>
      <c r="L924" t="s">
        <v>59</v>
      </c>
      <c r="M924" t="s">
        <v>60</v>
      </c>
      <c r="N924">
        <v>8</v>
      </c>
      <c r="O924">
        <v>36000</v>
      </c>
      <c r="P924" t="s">
        <v>61</v>
      </c>
      <c r="Q924">
        <v>157.96</v>
      </c>
      <c r="R924" t="s">
        <v>41</v>
      </c>
    </row>
    <row r="925" spans="1:19">
      <c r="A925" t="s">
        <v>1305</v>
      </c>
      <c r="B925" t="s">
        <v>1306</v>
      </c>
      <c r="C925" t="s">
        <v>1088</v>
      </c>
      <c r="D925">
        <v>58</v>
      </c>
      <c r="E925" t="s">
        <v>274</v>
      </c>
      <c r="F925" t="s">
        <v>84</v>
      </c>
      <c r="G925" t="s">
        <v>57</v>
      </c>
      <c r="H925">
        <v>4</v>
      </c>
      <c r="I925" t="s">
        <v>70</v>
      </c>
      <c r="J925">
        <v>42</v>
      </c>
      <c r="K925" t="s">
        <v>145</v>
      </c>
      <c r="L925" t="s">
        <v>146</v>
      </c>
      <c r="M925" t="s">
        <v>147</v>
      </c>
      <c r="N925">
        <v>10</v>
      </c>
      <c r="O925">
        <v>1500000</v>
      </c>
      <c r="P925" t="s">
        <v>1307</v>
      </c>
      <c r="Q925">
        <v>74.69</v>
      </c>
      <c r="R925" t="s">
        <v>41</v>
      </c>
    </row>
    <row r="926" spans="1:19">
      <c r="A926" t="s">
        <v>1308</v>
      </c>
      <c r="B926" t="s">
        <v>1309</v>
      </c>
      <c r="C926" t="s">
        <v>1088</v>
      </c>
      <c r="D926">
        <v>65</v>
      </c>
      <c r="E926" t="s">
        <v>51</v>
      </c>
      <c r="F926" t="s">
        <v>44</v>
      </c>
      <c r="G926" t="s">
        <v>25</v>
      </c>
      <c r="H926">
        <v>3</v>
      </c>
      <c r="I926" t="s">
        <v>36</v>
      </c>
      <c r="J926">
        <v>19</v>
      </c>
      <c r="K926" t="s">
        <v>119</v>
      </c>
      <c r="L926" t="s">
        <v>120</v>
      </c>
      <c r="M926" t="s">
        <v>121</v>
      </c>
      <c r="N926">
        <v>14</v>
      </c>
      <c r="O926">
        <v>203000</v>
      </c>
      <c r="P926" t="s">
        <v>544</v>
      </c>
      <c r="Q926">
        <v>148.43</v>
      </c>
      <c r="R926" t="s">
        <v>41</v>
      </c>
    </row>
    <row r="927" spans="1:19">
      <c r="A927" t="s">
        <v>1308</v>
      </c>
      <c r="B927" t="s">
        <v>1309</v>
      </c>
      <c r="C927" t="s">
        <v>1088</v>
      </c>
      <c r="D927">
        <v>65</v>
      </c>
      <c r="E927" t="s">
        <v>51</v>
      </c>
      <c r="F927" t="s">
        <v>62</v>
      </c>
      <c r="G927" t="s">
        <v>25</v>
      </c>
      <c r="H927">
        <v>3</v>
      </c>
      <c r="I927" t="s">
        <v>36</v>
      </c>
      <c r="J927">
        <v>19</v>
      </c>
      <c r="K927" t="s">
        <v>115</v>
      </c>
      <c r="L927" t="s">
        <v>116</v>
      </c>
      <c r="M927" t="s">
        <v>117</v>
      </c>
      <c r="N927">
        <v>14</v>
      </c>
      <c r="O927">
        <v>77000</v>
      </c>
      <c r="P927" t="s">
        <v>847</v>
      </c>
      <c r="Q927">
        <v>58.08</v>
      </c>
      <c r="R927" t="s">
        <v>41</v>
      </c>
    </row>
    <row r="928" spans="1:19">
      <c r="A928" t="s">
        <v>1310</v>
      </c>
      <c r="B928" t="s">
        <v>1311</v>
      </c>
      <c r="C928" t="s">
        <v>1088</v>
      </c>
      <c r="D928">
        <v>33</v>
      </c>
      <c r="E928" t="s">
        <v>281</v>
      </c>
      <c r="F928" t="s">
        <v>84</v>
      </c>
      <c r="G928" t="s">
        <v>25</v>
      </c>
      <c r="H928">
        <v>4</v>
      </c>
      <c r="I928" t="s">
        <v>70</v>
      </c>
      <c r="J928">
        <v>14</v>
      </c>
      <c r="K928" t="s">
        <v>80</v>
      </c>
      <c r="L928" t="s">
        <v>81</v>
      </c>
      <c r="M928" t="s">
        <v>82</v>
      </c>
      <c r="N928">
        <v>9</v>
      </c>
      <c r="O928">
        <v>180000</v>
      </c>
      <c r="P928" t="s">
        <v>83</v>
      </c>
      <c r="Q928">
        <v>1.82</v>
      </c>
      <c r="R928" t="s">
        <v>41</v>
      </c>
    </row>
    <row r="929" spans="1:19">
      <c r="A929" t="s">
        <v>1310</v>
      </c>
      <c r="B929" t="s">
        <v>1311</v>
      </c>
      <c r="C929" t="s">
        <v>1088</v>
      </c>
      <c r="D929">
        <v>33</v>
      </c>
      <c r="E929" t="s">
        <v>281</v>
      </c>
      <c r="F929" t="s">
        <v>44</v>
      </c>
      <c r="G929" t="s">
        <v>25</v>
      </c>
      <c r="H929">
        <v>4</v>
      </c>
      <c r="I929" t="s">
        <v>70</v>
      </c>
      <c r="J929">
        <v>14</v>
      </c>
      <c r="K929" t="s">
        <v>119</v>
      </c>
      <c r="L929" t="s">
        <v>120</v>
      </c>
      <c r="M929" t="s">
        <v>121</v>
      </c>
      <c r="N929">
        <v>15</v>
      </c>
      <c r="O929">
        <v>217500</v>
      </c>
      <c r="P929" t="s">
        <v>579</v>
      </c>
      <c r="Q929">
        <v>35.39</v>
      </c>
      <c r="R929" t="s">
        <v>41</v>
      </c>
    </row>
    <row r="930" spans="1:19">
      <c r="A930" t="s">
        <v>1310</v>
      </c>
      <c r="B930" t="s">
        <v>1311</v>
      </c>
      <c r="C930" t="s">
        <v>1088</v>
      </c>
      <c r="D930">
        <v>33</v>
      </c>
      <c r="E930" t="s">
        <v>281</v>
      </c>
      <c r="F930" t="s">
        <v>24</v>
      </c>
      <c r="G930" t="s">
        <v>25</v>
      </c>
      <c r="H930">
        <v>4</v>
      </c>
      <c r="I930" t="s">
        <v>70</v>
      </c>
      <c r="J930">
        <v>14</v>
      </c>
      <c r="K930" t="s">
        <v>58</v>
      </c>
      <c r="L930" t="s">
        <v>59</v>
      </c>
      <c r="M930" t="s">
        <v>60</v>
      </c>
      <c r="N930">
        <v>13</v>
      </c>
      <c r="O930">
        <v>58500</v>
      </c>
      <c r="P930" t="s">
        <v>238</v>
      </c>
      <c r="Q930">
        <v>40.25</v>
      </c>
      <c r="R930" t="s">
        <v>41</v>
      </c>
    </row>
    <row r="931" spans="1:19">
      <c r="A931" t="s">
        <v>1312</v>
      </c>
      <c r="B931" t="s">
        <v>1313</v>
      </c>
      <c r="C931" t="s">
        <v>1088</v>
      </c>
      <c r="D931">
        <v>78</v>
      </c>
      <c r="E931" t="s">
        <v>69</v>
      </c>
      <c r="F931" t="s">
        <v>24</v>
      </c>
      <c r="G931" t="s">
        <v>57</v>
      </c>
      <c r="H931">
        <v>4</v>
      </c>
      <c r="I931" t="s">
        <v>70</v>
      </c>
      <c r="J931">
        <v>54</v>
      </c>
      <c r="K931" t="s">
        <v>148</v>
      </c>
      <c r="L931" t="s">
        <v>149</v>
      </c>
      <c r="M931" t="s">
        <v>150</v>
      </c>
      <c r="N931">
        <v>10</v>
      </c>
      <c r="O931">
        <v>160000</v>
      </c>
      <c r="P931" t="s">
        <v>751</v>
      </c>
      <c r="Q931">
        <v>31.23</v>
      </c>
      <c r="R931" t="s">
        <v>41</v>
      </c>
    </row>
    <row r="932" spans="1:19">
      <c r="A932" t="s">
        <v>1312</v>
      </c>
      <c r="B932" t="s">
        <v>1313</v>
      </c>
      <c r="C932" t="s">
        <v>1088</v>
      </c>
      <c r="D932">
        <v>78</v>
      </c>
      <c r="E932" t="s">
        <v>69</v>
      </c>
      <c r="F932" t="s">
        <v>44</v>
      </c>
      <c r="G932" t="s">
        <v>57</v>
      </c>
      <c r="H932">
        <v>4</v>
      </c>
      <c r="I932" t="s">
        <v>70</v>
      </c>
      <c r="J932">
        <v>54</v>
      </c>
      <c r="K932" t="s">
        <v>119</v>
      </c>
      <c r="L932" t="s">
        <v>120</v>
      </c>
      <c r="M932" t="s">
        <v>121</v>
      </c>
      <c r="N932">
        <v>10</v>
      </c>
      <c r="O932">
        <v>145000</v>
      </c>
      <c r="P932" t="s">
        <v>482</v>
      </c>
      <c r="Q932">
        <v>25.27</v>
      </c>
      <c r="R932" t="s">
        <v>41</v>
      </c>
    </row>
    <row r="933" spans="1:19">
      <c r="A933" t="s">
        <v>1314</v>
      </c>
      <c r="B933" t="s">
        <v>1315</v>
      </c>
      <c r="C933" t="s">
        <v>1088</v>
      </c>
      <c r="D933">
        <v>31</v>
      </c>
      <c r="E933" t="s">
        <v>51</v>
      </c>
      <c r="F933" t="s">
        <v>84</v>
      </c>
      <c r="G933" t="s">
        <v>25</v>
      </c>
      <c r="H933">
        <v>2</v>
      </c>
      <c r="I933" t="s">
        <v>26</v>
      </c>
      <c r="J933">
        <v>55</v>
      </c>
      <c r="K933" t="s">
        <v>145</v>
      </c>
      <c r="L933" t="s">
        <v>146</v>
      </c>
      <c r="M933" t="s">
        <v>147</v>
      </c>
      <c r="N933">
        <v>5</v>
      </c>
      <c r="O933">
        <v>750000</v>
      </c>
      <c r="P933" t="s">
        <v>1107</v>
      </c>
      <c r="Q933">
        <v>175.72</v>
      </c>
      <c r="R933" t="s">
        <v>41</v>
      </c>
    </row>
    <row r="934" spans="1:19">
      <c r="A934" t="s">
        <v>1316</v>
      </c>
      <c r="B934" t="s">
        <v>1317</v>
      </c>
      <c r="C934" t="s">
        <v>1088</v>
      </c>
      <c r="D934">
        <v>61</v>
      </c>
      <c r="E934" t="s">
        <v>135</v>
      </c>
      <c r="F934" t="s">
        <v>84</v>
      </c>
      <c r="G934" t="s">
        <v>25</v>
      </c>
      <c r="H934">
        <v>3</v>
      </c>
      <c r="I934" t="s">
        <v>36</v>
      </c>
      <c r="J934">
        <v>9</v>
      </c>
      <c r="K934" t="s">
        <v>80</v>
      </c>
      <c r="L934" t="s">
        <v>81</v>
      </c>
      <c r="M934" t="s">
        <v>82</v>
      </c>
      <c r="N934">
        <v>17</v>
      </c>
      <c r="O934">
        <v>340000</v>
      </c>
      <c r="P934" t="s">
        <v>412</v>
      </c>
      <c r="Q934">
        <v>43.97</v>
      </c>
      <c r="R934" t="s">
        <v>41</v>
      </c>
    </row>
    <row r="935" spans="1:19">
      <c r="A935" t="s">
        <v>1316</v>
      </c>
      <c r="B935" t="s">
        <v>1317</v>
      </c>
      <c r="C935" t="s">
        <v>1088</v>
      </c>
      <c r="D935">
        <v>61</v>
      </c>
      <c r="E935" t="s">
        <v>135</v>
      </c>
      <c r="F935" t="s">
        <v>44</v>
      </c>
      <c r="G935" t="s">
        <v>25</v>
      </c>
      <c r="H935">
        <v>3</v>
      </c>
      <c r="I935" t="s">
        <v>36</v>
      </c>
      <c r="J935">
        <v>9</v>
      </c>
      <c r="K935" t="s">
        <v>80</v>
      </c>
      <c r="L935" t="s">
        <v>81</v>
      </c>
      <c r="M935" t="s">
        <v>82</v>
      </c>
      <c r="N935">
        <v>18</v>
      </c>
      <c r="O935">
        <v>360000</v>
      </c>
      <c r="P935" t="s">
        <v>192</v>
      </c>
      <c r="Q935">
        <v>166.4</v>
      </c>
      <c r="R935" t="s">
        <v>41</v>
      </c>
    </row>
    <row r="936" spans="1:19">
      <c r="A936" t="s">
        <v>1318</v>
      </c>
      <c r="B936" t="s">
        <v>1319</v>
      </c>
      <c r="C936" t="s">
        <v>1088</v>
      </c>
      <c r="D936">
        <v>72</v>
      </c>
      <c r="E936" t="s">
        <v>225</v>
      </c>
      <c r="F936" t="s">
        <v>24</v>
      </c>
      <c r="G936" t="s">
        <v>57</v>
      </c>
      <c r="H936">
        <v>1</v>
      </c>
      <c r="I936" t="s">
        <v>164</v>
      </c>
      <c r="J936">
        <v>12</v>
      </c>
      <c r="K936" t="s">
        <v>58</v>
      </c>
      <c r="L936" t="s">
        <v>59</v>
      </c>
      <c r="M936" t="s">
        <v>60</v>
      </c>
      <c r="N936">
        <v>5</v>
      </c>
      <c r="O936">
        <v>22500</v>
      </c>
      <c r="P936" t="s">
        <v>71</v>
      </c>
      <c r="Q936">
        <v>171.43</v>
      </c>
      <c r="R936" t="s">
        <v>41</v>
      </c>
    </row>
    <row r="937" spans="1:19">
      <c r="A937" t="s">
        <v>1320</v>
      </c>
      <c r="B937" t="s">
        <v>1321</v>
      </c>
      <c r="C937" t="s">
        <v>1088</v>
      </c>
      <c r="D937">
        <v>42</v>
      </c>
      <c r="E937" t="s">
        <v>340</v>
      </c>
      <c r="F937" t="s">
        <v>84</v>
      </c>
      <c r="G937" t="s">
        <v>25</v>
      </c>
      <c r="H937">
        <v>1</v>
      </c>
      <c r="I937" t="s">
        <v>164</v>
      </c>
      <c r="J937">
        <v>43</v>
      </c>
      <c r="K937" t="s">
        <v>85</v>
      </c>
      <c r="L937" t="s">
        <v>86</v>
      </c>
      <c r="M937" t="s">
        <v>87</v>
      </c>
      <c r="N937">
        <v>17</v>
      </c>
      <c r="O937">
        <v>425000</v>
      </c>
      <c r="P937" t="s">
        <v>271</v>
      </c>
      <c r="Q937">
        <v>32.53</v>
      </c>
      <c r="R937" t="s">
        <v>31</v>
      </c>
      <c r="S937" t="s">
        <v>182</v>
      </c>
    </row>
    <row r="938" spans="1:19">
      <c r="A938" t="s">
        <v>1320</v>
      </c>
      <c r="B938" t="s">
        <v>1321</v>
      </c>
      <c r="C938" t="s">
        <v>1088</v>
      </c>
      <c r="D938">
        <v>42</v>
      </c>
      <c r="E938" t="s">
        <v>340</v>
      </c>
      <c r="F938" t="s">
        <v>62</v>
      </c>
      <c r="G938" t="s">
        <v>25</v>
      </c>
      <c r="H938">
        <v>1</v>
      </c>
      <c r="I938" t="s">
        <v>164</v>
      </c>
      <c r="J938">
        <v>43</v>
      </c>
      <c r="K938" t="s">
        <v>92</v>
      </c>
      <c r="L938" t="s">
        <v>93</v>
      </c>
      <c r="M938" t="s">
        <v>94</v>
      </c>
      <c r="N938">
        <v>3</v>
      </c>
      <c r="O938">
        <v>1050</v>
      </c>
      <c r="P938" t="s">
        <v>765</v>
      </c>
      <c r="Q938">
        <v>101.23</v>
      </c>
      <c r="R938" t="s">
        <v>31</v>
      </c>
      <c r="S938" t="s">
        <v>182</v>
      </c>
    </row>
    <row r="939" spans="1:19">
      <c r="A939" t="s">
        <v>1320</v>
      </c>
      <c r="B939" t="s">
        <v>1321</v>
      </c>
      <c r="C939" t="s">
        <v>1088</v>
      </c>
      <c r="D939">
        <v>42</v>
      </c>
      <c r="E939" t="s">
        <v>340</v>
      </c>
      <c r="F939" t="s">
        <v>24</v>
      </c>
      <c r="G939" t="s">
        <v>25</v>
      </c>
      <c r="H939">
        <v>1</v>
      </c>
      <c r="I939" t="s">
        <v>164</v>
      </c>
      <c r="J939">
        <v>43</v>
      </c>
      <c r="K939" t="s">
        <v>148</v>
      </c>
      <c r="L939" t="s">
        <v>149</v>
      </c>
      <c r="M939" t="s">
        <v>150</v>
      </c>
      <c r="N939">
        <v>1</v>
      </c>
      <c r="O939">
        <v>16000</v>
      </c>
      <c r="P939" t="s">
        <v>327</v>
      </c>
      <c r="Q939">
        <v>164.01</v>
      </c>
      <c r="R939" t="s">
        <v>31</v>
      </c>
      <c r="S939" t="s">
        <v>182</v>
      </c>
    </row>
    <row r="940" spans="1:19">
      <c r="A940" t="s">
        <v>1322</v>
      </c>
      <c r="B940" t="s">
        <v>1323</v>
      </c>
      <c r="C940" t="s">
        <v>1088</v>
      </c>
      <c r="D940">
        <v>23</v>
      </c>
      <c r="E940" t="s">
        <v>234</v>
      </c>
      <c r="F940" t="s">
        <v>84</v>
      </c>
      <c r="G940" t="s">
        <v>25</v>
      </c>
      <c r="H940">
        <v>5</v>
      </c>
      <c r="I940" t="s">
        <v>52</v>
      </c>
      <c r="J940">
        <v>16</v>
      </c>
      <c r="K940" t="s">
        <v>80</v>
      </c>
      <c r="L940" t="s">
        <v>81</v>
      </c>
      <c r="M940" t="s">
        <v>82</v>
      </c>
      <c r="N940">
        <v>1</v>
      </c>
      <c r="O940">
        <v>20000</v>
      </c>
      <c r="P940" t="s">
        <v>485</v>
      </c>
      <c r="Q940">
        <v>67.849999999999994</v>
      </c>
      <c r="R940" t="s">
        <v>31</v>
      </c>
      <c r="S940" t="s">
        <v>275</v>
      </c>
    </row>
    <row r="941" spans="1:19">
      <c r="A941" t="s">
        <v>1324</v>
      </c>
      <c r="B941" t="s">
        <v>1325</v>
      </c>
      <c r="C941" t="s">
        <v>1088</v>
      </c>
      <c r="D941">
        <v>80</v>
      </c>
      <c r="E941" t="s">
        <v>91</v>
      </c>
      <c r="F941" t="s">
        <v>62</v>
      </c>
      <c r="G941" t="s">
        <v>57</v>
      </c>
      <c r="H941">
        <v>2</v>
      </c>
      <c r="I941" t="s">
        <v>26</v>
      </c>
      <c r="J941">
        <v>43</v>
      </c>
      <c r="K941" t="s">
        <v>235</v>
      </c>
      <c r="L941" t="s">
        <v>236</v>
      </c>
      <c r="M941" t="s">
        <v>237</v>
      </c>
      <c r="N941">
        <v>1</v>
      </c>
      <c r="O941">
        <v>6500</v>
      </c>
      <c r="P941" t="s">
        <v>159</v>
      </c>
      <c r="Q941">
        <v>36.53</v>
      </c>
      <c r="R941" t="s">
        <v>41</v>
      </c>
    </row>
    <row r="942" spans="1:19">
      <c r="A942" t="s">
        <v>1324</v>
      </c>
      <c r="B942" t="s">
        <v>1325</v>
      </c>
      <c r="C942" t="s">
        <v>1088</v>
      </c>
      <c r="D942">
        <v>80</v>
      </c>
      <c r="E942" t="s">
        <v>91</v>
      </c>
      <c r="F942" t="s">
        <v>84</v>
      </c>
      <c r="G942" t="s">
        <v>57</v>
      </c>
      <c r="H942">
        <v>2</v>
      </c>
      <c r="I942" t="s">
        <v>26</v>
      </c>
      <c r="J942">
        <v>43</v>
      </c>
      <c r="K942" t="s">
        <v>45</v>
      </c>
      <c r="L942" t="s">
        <v>46</v>
      </c>
      <c r="M942" t="s">
        <v>47</v>
      </c>
      <c r="N942">
        <v>7</v>
      </c>
      <c r="O942">
        <v>210000</v>
      </c>
      <c r="P942" t="s">
        <v>698</v>
      </c>
      <c r="Q942">
        <v>115.58</v>
      </c>
      <c r="R942" t="s">
        <v>41</v>
      </c>
    </row>
    <row r="943" spans="1:19">
      <c r="A943" t="s">
        <v>1326</v>
      </c>
      <c r="B943" t="s">
        <v>1327</v>
      </c>
      <c r="C943" t="s">
        <v>1088</v>
      </c>
      <c r="D943">
        <v>54</v>
      </c>
      <c r="E943" t="s">
        <v>78</v>
      </c>
      <c r="F943" t="s">
        <v>24</v>
      </c>
      <c r="G943" t="s">
        <v>57</v>
      </c>
      <c r="H943">
        <v>1</v>
      </c>
      <c r="I943" t="s">
        <v>164</v>
      </c>
      <c r="J943">
        <v>58</v>
      </c>
      <c r="K943" t="s">
        <v>148</v>
      </c>
      <c r="L943" t="s">
        <v>149</v>
      </c>
      <c r="M943" t="s">
        <v>150</v>
      </c>
      <c r="N943">
        <v>19</v>
      </c>
      <c r="O943">
        <v>304000</v>
      </c>
      <c r="P943" t="s">
        <v>212</v>
      </c>
      <c r="Q943">
        <v>104.63</v>
      </c>
      <c r="R943" t="s">
        <v>41</v>
      </c>
    </row>
    <row r="944" spans="1:19">
      <c r="A944" t="s">
        <v>1326</v>
      </c>
      <c r="B944" t="s">
        <v>1327</v>
      </c>
      <c r="C944" t="s">
        <v>1088</v>
      </c>
      <c r="D944">
        <v>54</v>
      </c>
      <c r="E944" t="s">
        <v>78</v>
      </c>
      <c r="F944" t="s">
        <v>44</v>
      </c>
      <c r="G944" t="s">
        <v>57</v>
      </c>
      <c r="H944">
        <v>1</v>
      </c>
      <c r="I944" t="s">
        <v>164</v>
      </c>
      <c r="J944">
        <v>58</v>
      </c>
      <c r="K944" t="s">
        <v>165</v>
      </c>
      <c r="L944" t="s">
        <v>166</v>
      </c>
      <c r="M944" t="s">
        <v>167</v>
      </c>
      <c r="N944">
        <v>3</v>
      </c>
      <c r="O944">
        <v>72000</v>
      </c>
      <c r="P944" t="s">
        <v>132</v>
      </c>
      <c r="Q944">
        <v>50.74</v>
      </c>
      <c r="R944" t="s">
        <v>41</v>
      </c>
    </row>
    <row r="945" spans="1:19">
      <c r="A945" t="s">
        <v>1326</v>
      </c>
      <c r="B945" t="s">
        <v>1327</v>
      </c>
      <c r="C945" t="s">
        <v>1088</v>
      </c>
      <c r="D945">
        <v>54</v>
      </c>
      <c r="E945" t="s">
        <v>78</v>
      </c>
      <c r="F945" t="s">
        <v>84</v>
      </c>
      <c r="G945" t="s">
        <v>57</v>
      </c>
      <c r="H945">
        <v>1</v>
      </c>
      <c r="I945" t="s">
        <v>164</v>
      </c>
      <c r="J945">
        <v>58</v>
      </c>
      <c r="K945" t="s">
        <v>119</v>
      </c>
      <c r="L945" t="s">
        <v>120</v>
      </c>
      <c r="M945" t="s">
        <v>121</v>
      </c>
      <c r="N945">
        <v>11</v>
      </c>
      <c r="O945">
        <v>159500</v>
      </c>
      <c r="P945" t="s">
        <v>371</v>
      </c>
      <c r="Q945">
        <v>120.16</v>
      </c>
      <c r="R945" t="s">
        <v>41</v>
      </c>
    </row>
    <row r="946" spans="1:19">
      <c r="A946" t="s">
        <v>1328</v>
      </c>
      <c r="B946" t="s">
        <v>1329</v>
      </c>
      <c r="C946" t="s">
        <v>1088</v>
      </c>
      <c r="D946">
        <v>42</v>
      </c>
      <c r="E946" t="s">
        <v>268</v>
      </c>
      <c r="F946" t="s">
        <v>44</v>
      </c>
      <c r="G946" t="s">
        <v>57</v>
      </c>
      <c r="H946">
        <v>4</v>
      </c>
      <c r="I946" t="s">
        <v>70</v>
      </c>
      <c r="J946">
        <v>41</v>
      </c>
      <c r="K946" t="s">
        <v>119</v>
      </c>
      <c r="L946" t="s">
        <v>120</v>
      </c>
      <c r="M946" t="s">
        <v>121</v>
      </c>
      <c r="N946">
        <v>11</v>
      </c>
      <c r="O946">
        <v>159500</v>
      </c>
      <c r="P946" t="s">
        <v>371</v>
      </c>
      <c r="Q946">
        <v>147.52000000000001</v>
      </c>
      <c r="R946" t="s">
        <v>41</v>
      </c>
    </row>
    <row r="947" spans="1:19">
      <c r="A947" t="s">
        <v>1328</v>
      </c>
      <c r="B947" t="s">
        <v>1329</v>
      </c>
      <c r="C947" t="s">
        <v>1088</v>
      </c>
      <c r="D947">
        <v>42</v>
      </c>
      <c r="E947" t="s">
        <v>268</v>
      </c>
      <c r="F947" t="s">
        <v>24</v>
      </c>
      <c r="G947" t="s">
        <v>57</v>
      </c>
      <c r="H947">
        <v>4</v>
      </c>
      <c r="I947" t="s">
        <v>70</v>
      </c>
      <c r="J947">
        <v>41</v>
      </c>
      <c r="K947" t="s">
        <v>27</v>
      </c>
      <c r="L947" t="s">
        <v>28</v>
      </c>
      <c r="M947" t="s">
        <v>29</v>
      </c>
      <c r="N947">
        <v>4</v>
      </c>
      <c r="O947">
        <v>140000</v>
      </c>
      <c r="P947" t="s">
        <v>991</v>
      </c>
      <c r="Q947">
        <v>175.41</v>
      </c>
      <c r="R947" t="s">
        <v>41</v>
      </c>
    </row>
    <row r="948" spans="1:19">
      <c r="A948" t="s">
        <v>1330</v>
      </c>
      <c r="B948" t="s">
        <v>1331</v>
      </c>
      <c r="C948" t="s">
        <v>1088</v>
      </c>
      <c r="D948">
        <v>54</v>
      </c>
      <c r="E948" t="s">
        <v>99</v>
      </c>
      <c r="F948" t="s">
        <v>84</v>
      </c>
      <c r="G948" t="s">
        <v>57</v>
      </c>
      <c r="H948">
        <v>5</v>
      </c>
      <c r="I948" t="s">
        <v>52</v>
      </c>
      <c r="J948">
        <v>48</v>
      </c>
      <c r="K948" t="s">
        <v>119</v>
      </c>
      <c r="L948" t="s">
        <v>120</v>
      </c>
      <c r="M948" t="s">
        <v>121</v>
      </c>
      <c r="N948">
        <v>13</v>
      </c>
      <c r="O948">
        <v>188500</v>
      </c>
      <c r="P948" t="s">
        <v>667</v>
      </c>
      <c r="Q948">
        <v>98.18</v>
      </c>
      <c r="R948" t="s">
        <v>31</v>
      </c>
      <c r="S948" t="s">
        <v>275</v>
      </c>
    </row>
    <row r="949" spans="1:19">
      <c r="A949" t="s">
        <v>1332</v>
      </c>
      <c r="B949" t="s">
        <v>1333</v>
      </c>
      <c r="C949" t="s">
        <v>1088</v>
      </c>
      <c r="D949">
        <v>71</v>
      </c>
      <c r="E949" t="s">
        <v>411</v>
      </c>
      <c r="F949" t="s">
        <v>44</v>
      </c>
      <c r="G949" t="s">
        <v>25</v>
      </c>
      <c r="H949">
        <v>4</v>
      </c>
      <c r="I949" t="s">
        <v>70</v>
      </c>
      <c r="J949">
        <v>6</v>
      </c>
      <c r="K949" t="s">
        <v>80</v>
      </c>
      <c r="L949" t="s">
        <v>81</v>
      </c>
      <c r="M949" t="s">
        <v>82</v>
      </c>
      <c r="N949">
        <v>15</v>
      </c>
      <c r="O949">
        <v>300000</v>
      </c>
      <c r="P949" t="s">
        <v>53</v>
      </c>
      <c r="Q949">
        <v>180.53</v>
      </c>
      <c r="R949" t="s">
        <v>31</v>
      </c>
      <c r="S949" t="s">
        <v>101</v>
      </c>
    </row>
    <row r="950" spans="1:19">
      <c r="A950" t="s">
        <v>1334</v>
      </c>
      <c r="B950" t="s">
        <v>1335</v>
      </c>
      <c r="C950" t="s">
        <v>1088</v>
      </c>
      <c r="D950">
        <v>36</v>
      </c>
      <c r="E950" t="s">
        <v>302</v>
      </c>
      <c r="F950" t="s">
        <v>84</v>
      </c>
      <c r="G950" t="s">
        <v>25</v>
      </c>
      <c r="H950">
        <v>4</v>
      </c>
      <c r="I950" t="s">
        <v>70</v>
      </c>
      <c r="J950">
        <v>31</v>
      </c>
      <c r="K950" t="s">
        <v>45</v>
      </c>
      <c r="L950" t="s">
        <v>46</v>
      </c>
      <c r="M950" t="s">
        <v>47</v>
      </c>
      <c r="N950">
        <v>13</v>
      </c>
      <c r="O950">
        <v>390000</v>
      </c>
      <c r="P950" t="s">
        <v>287</v>
      </c>
      <c r="Q950">
        <v>176.69</v>
      </c>
      <c r="R950" t="s">
        <v>31</v>
      </c>
      <c r="S950" t="s">
        <v>244</v>
      </c>
    </row>
    <row r="951" spans="1:19">
      <c r="A951" t="s">
        <v>1334</v>
      </c>
      <c r="B951" t="s">
        <v>1335</v>
      </c>
      <c r="C951" t="s">
        <v>1088</v>
      </c>
      <c r="D951">
        <v>36</v>
      </c>
      <c r="E951" t="s">
        <v>302</v>
      </c>
      <c r="F951" t="s">
        <v>62</v>
      </c>
      <c r="G951" t="s">
        <v>25</v>
      </c>
      <c r="H951">
        <v>4</v>
      </c>
      <c r="I951" t="s">
        <v>70</v>
      </c>
      <c r="J951">
        <v>31</v>
      </c>
      <c r="K951" t="s">
        <v>341</v>
      </c>
      <c r="L951" t="s">
        <v>342</v>
      </c>
      <c r="M951" t="s">
        <v>343</v>
      </c>
      <c r="N951">
        <v>12</v>
      </c>
      <c r="O951">
        <v>90000</v>
      </c>
      <c r="P951" t="s">
        <v>160</v>
      </c>
      <c r="Q951">
        <v>166.7</v>
      </c>
      <c r="R951" t="s">
        <v>31</v>
      </c>
      <c r="S951" t="s">
        <v>244</v>
      </c>
    </row>
    <row r="952" spans="1:19">
      <c r="A952" t="s">
        <v>1334</v>
      </c>
      <c r="B952" t="s">
        <v>1335</v>
      </c>
      <c r="C952" t="s">
        <v>1088</v>
      </c>
      <c r="D952">
        <v>36</v>
      </c>
      <c r="E952" t="s">
        <v>302</v>
      </c>
      <c r="F952" t="s">
        <v>24</v>
      </c>
      <c r="G952" t="s">
        <v>25</v>
      </c>
      <c r="H952">
        <v>4</v>
      </c>
      <c r="I952" t="s">
        <v>70</v>
      </c>
      <c r="J952">
        <v>31</v>
      </c>
      <c r="K952" t="s">
        <v>27</v>
      </c>
      <c r="L952" t="s">
        <v>28</v>
      </c>
      <c r="M952" t="s">
        <v>29</v>
      </c>
      <c r="N952">
        <v>6</v>
      </c>
      <c r="O952">
        <v>210000</v>
      </c>
      <c r="P952" t="s">
        <v>698</v>
      </c>
      <c r="Q952">
        <v>160.05000000000001</v>
      </c>
      <c r="R952" t="s">
        <v>31</v>
      </c>
      <c r="S952" t="s">
        <v>244</v>
      </c>
    </row>
    <row r="953" spans="1:19">
      <c r="A953" t="s">
        <v>1336</v>
      </c>
      <c r="B953" t="s">
        <v>1337</v>
      </c>
      <c r="C953" t="s">
        <v>1088</v>
      </c>
      <c r="D953">
        <v>59</v>
      </c>
      <c r="E953" t="s">
        <v>195</v>
      </c>
      <c r="F953" t="s">
        <v>44</v>
      </c>
      <c r="G953" t="s">
        <v>25</v>
      </c>
      <c r="H953">
        <v>2</v>
      </c>
      <c r="I953" t="s">
        <v>26</v>
      </c>
      <c r="J953">
        <v>50</v>
      </c>
      <c r="K953" t="s">
        <v>119</v>
      </c>
      <c r="L953" t="s">
        <v>120</v>
      </c>
      <c r="M953" t="s">
        <v>121</v>
      </c>
      <c r="N953">
        <v>4</v>
      </c>
      <c r="O953">
        <v>58000</v>
      </c>
      <c r="P953" t="s">
        <v>137</v>
      </c>
      <c r="Q953">
        <v>159.9</v>
      </c>
      <c r="R953" t="s">
        <v>41</v>
      </c>
    </row>
    <row r="954" spans="1:19">
      <c r="A954" t="s">
        <v>1336</v>
      </c>
      <c r="B954" t="s">
        <v>1337</v>
      </c>
      <c r="C954" t="s">
        <v>1088</v>
      </c>
      <c r="D954">
        <v>59</v>
      </c>
      <c r="E954" t="s">
        <v>195</v>
      </c>
      <c r="F954" t="s">
        <v>84</v>
      </c>
      <c r="G954" t="s">
        <v>25</v>
      </c>
      <c r="H954">
        <v>2</v>
      </c>
      <c r="I954" t="s">
        <v>26</v>
      </c>
      <c r="J954">
        <v>50</v>
      </c>
      <c r="K954" t="s">
        <v>80</v>
      </c>
      <c r="L954" t="s">
        <v>81</v>
      </c>
      <c r="M954" t="s">
        <v>82</v>
      </c>
      <c r="N954">
        <v>20</v>
      </c>
      <c r="O954">
        <v>400000</v>
      </c>
      <c r="P954" t="s">
        <v>294</v>
      </c>
      <c r="Q954">
        <v>156.44</v>
      </c>
      <c r="R954" t="s">
        <v>41</v>
      </c>
    </row>
    <row r="955" spans="1:19">
      <c r="A955" t="s">
        <v>1336</v>
      </c>
      <c r="B955" t="s">
        <v>1337</v>
      </c>
      <c r="C955" t="s">
        <v>1088</v>
      </c>
      <c r="D955">
        <v>59</v>
      </c>
      <c r="E955" t="s">
        <v>195</v>
      </c>
      <c r="F955" t="s">
        <v>62</v>
      </c>
      <c r="G955" t="s">
        <v>25</v>
      </c>
      <c r="H955">
        <v>2</v>
      </c>
      <c r="I955" t="s">
        <v>26</v>
      </c>
      <c r="J955">
        <v>50</v>
      </c>
      <c r="K955" t="s">
        <v>63</v>
      </c>
      <c r="L955" t="s">
        <v>64</v>
      </c>
      <c r="M955" t="s">
        <v>65</v>
      </c>
      <c r="N955">
        <v>2</v>
      </c>
      <c r="O955">
        <v>2000</v>
      </c>
      <c r="P955" t="s">
        <v>417</v>
      </c>
      <c r="Q955">
        <v>164.81</v>
      </c>
      <c r="R955" t="s">
        <v>41</v>
      </c>
    </row>
    <row r="956" spans="1:19">
      <c r="A956" t="s">
        <v>1338</v>
      </c>
      <c r="B956" t="s">
        <v>1339</v>
      </c>
      <c r="C956" t="s">
        <v>1088</v>
      </c>
      <c r="D956">
        <v>68</v>
      </c>
      <c r="E956" t="s">
        <v>274</v>
      </c>
      <c r="F956" t="s">
        <v>44</v>
      </c>
      <c r="G956" t="s">
        <v>57</v>
      </c>
      <c r="H956">
        <v>1</v>
      </c>
      <c r="I956" t="s">
        <v>164</v>
      </c>
      <c r="J956">
        <v>55</v>
      </c>
      <c r="K956" t="s">
        <v>100</v>
      </c>
      <c r="L956" t="s">
        <v>38</v>
      </c>
      <c r="M956" t="s">
        <v>39</v>
      </c>
      <c r="N956">
        <v>13</v>
      </c>
      <c r="O956">
        <v>117000</v>
      </c>
      <c r="P956" t="s">
        <v>102</v>
      </c>
      <c r="Q956">
        <v>67.989999999999995</v>
      </c>
      <c r="R956" t="s">
        <v>41</v>
      </c>
    </row>
    <row r="957" spans="1:19">
      <c r="A957" t="s">
        <v>1340</v>
      </c>
      <c r="B957" t="s">
        <v>1341</v>
      </c>
      <c r="C957" t="s">
        <v>1088</v>
      </c>
      <c r="D957">
        <v>56</v>
      </c>
      <c r="E957" t="s">
        <v>195</v>
      </c>
      <c r="F957" t="s">
        <v>62</v>
      </c>
      <c r="G957" t="s">
        <v>25</v>
      </c>
      <c r="H957">
        <v>5</v>
      </c>
      <c r="I957" t="s">
        <v>52</v>
      </c>
      <c r="J957">
        <v>53</v>
      </c>
      <c r="K957" t="s">
        <v>115</v>
      </c>
      <c r="L957" t="s">
        <v>116</v>
      </c>
      <c r="M957" t="s">
        <v>117</v>
      </c>
      <c r="N957">
        <v>18</v>
      </c>
      <c r="O957">
        <v>99000</v>
      </c>
      <c r="P957" t="s">
        <v>131</v>
      </c>
      <c r="Q957">
        <v>128.94999999999999</v>
      </c>
      <c r="R957" t="s">
        <v>41</v>
      </c>
    </row>
    <row r="958" spans="1:19">
      <c r="A958" t="s">
        <v>1342</v>
      </c>
      <c r="B958" t="s">
        <v>1343</v>
      </c>
      <c r="C958" t="s">
        <v>1088</v>
      </c>
      <c r="D958">
        <v>60</v>
      </c>
      <c r="E958" t="s">
        <v>56</v>
      </c>
      <c r="F958" t="s">
        <v>24</v>
      </c>
      <c r="G958" t="s">
        <v>25</v>
      </c>
      <c r="H958">
        <v>1</v>
      </c>
      <c r="I958" t="s">
        <v>164</v>
      </c>
      <c r="J958">
        <v>57</v>
      </c>
      <c r="K958" t="s">
        <v>37</v>
      </c>
      <c r="L958" t="s">
        <v>38</v>
      </c>
      <c r="M958" t="s">
        <v>39</v>
      </c>
      <c r="N958">
        <v>17</v>
      </c>
      <c r="O958">
        <v>153000</v>
      </c>
      <c r="P958" t="s">
        <v>305</v>
      </c>
      <c r="Q958">
        <v>43.14</v>
      </c>
      <c r="R958" t="s">
        <v>31</v>
      </c>
      <c r="S958" t="s">
        <v>290</v>
      </c>
    </row>
    <row r="959" spans="1:19">
      <c r="A959" t="s">
        <v>1342</v>
      </c>
      <c r="B959" t="s">
        <v>1343</v>
      </c>
      <c r="C959" t="s">
        <v>1088</v>
      </c>
      <c r="D959">
        <v>60</v>
      </c>
      <c r="E959" t="s">
        <v>56</v>
      </c>
      <c r="F959" t="s">
        <v>84</v>
      </c>
      <c r="G959" t="s">
        <v>25</v>
      </c>
      <c r="H959">
        <v>1</v>
      </c>
      <c r="I959" t="s">
        <v>164</v>
      </c>
      <c r="J959">
        <v>57</v>
      </c>
      <c r="K959" t="s">
        <v>165</v>
      </c>
      <c r="L959" t="s">
        <v>166</v>
      </c>
      <c r="M959" t="s">
        <v>167</v>
      </c>
      <c r="N959">
        <v>6</v>
      </c>
      <c r="O959">
        <v>144000</v>
      </c>
      <c r="P959" t="s">
        <v>40</v>
      </c>
      <c r="Q959">
        <v>104.51</v>
      </c>
      <c r="R959" t="s">
        <v>31</v>
      </c>
      <c r="S959" t="s">
        <v>290</v>
      </c>
    </row>
    <row r="960" spans="1:19">
      <c r="A960" t="s">
        <v>1344</v>
      </c>
      <c r="B960" t="s">
        <v>777</v>
      </c>
      <c r="C960" t="s">
        <v>1088</v>
      </c>
      <c r="D960">
        <v>29</v>
      </c>
      <c r="E960" t="s">
        <v>250</v>
      </c>
      <c r="F960" t="s">
        <v>62</v>
      </c>
      <c r="G960" t="s">
        <v>25</v>
      </c>
      <c r="H960">
        <v>4</v>
      </c>
      <c r="I960" t="s">
        <v>70</v>
      </c>
      <c r="J960">
        <v>53</v>
      </c>
      <c r="K960" t="s">
        <v>63</v>
      </c>
      <c r="L960" t="s">
        <v>64</v>
      </c>
      <c r="M960" t="s">
        <v>65</v>
      </c>
      <c r="N960">
        <v>5</v>
      </c>
      <c r="O960">
        <v>5000</v>
      </c>
      <c r="P960" t="s">
        <v>467</v>
      </c>
      <c r="Q960">
        <v>12.91</v>
      </c>
      <c r="R960" t="s">
        <v>31</v>
      </c>
      <c r="S960" t="s">
        <v>275</v>
      </c>
    </row>
    <row r="961" spans="1:19">
      <c r="A961" t="s">
        <v>1344</v>
      </c>
      <c r="B961" t="s">
        <v>777</v>
      </c>
      <c r="C961" t="s">
        <v>1088</v>
      </c>
      <c r="D961">
        <v>29</v>
      </c>
      <c r="E961" t="s">
        <v>250</v>
      </c>
      <c r="F961" t="s">
        <v>44</v>
      </c>
      <c r="G961" t="s">
        <v>25</v>
      </c>
      <c r="H961">
        <v>4</v>
      </c>
      <c r="I961" t="s">
        <v>70</v>
      </c>
      <c r="J961">
        <v>53</v>
      </c>
      <c r="K961" t="s">
        <v>119</v>
      </c>
      <c r="L961" t="s">
        <v>120</v>
      </c>
      <c r="M961" t="s">
        <v>121</v>
      </c>
      <c r="N961">
        <v>3</v>
      </c>
      <c r="O961">
        <v>43500</v>
      </c>
      <c r="P961" t="s">
        <v>391</v>
      </c>
      <c r="Q961">
        <v>43.35</v>
      </c>
      <c r="R961" t="s">
        <v>31</v>
      </c>
      <c r="S961" t="s">
        <v>275</v>
      </c>
    </row>
    <row r="962" spans="1:19">
      <c r="A962" t="s">
        <v>1345</v>
      </c>
      <c r="B962" t="s">
        <v>1346</v>
      </c>
      <c r="C962" t="s">
        <v>1088</v>
      </c>
      <c r="D962">
        <v>67</v>
      </c>
      <c r="E962" t="s">
        <v>225</v>
      </c>
      <c r="F962" t="s">
        <v>62</v>
      </c>
      <c r="G962" t="s">
        <v>57</v>
      </c>
      <c r="H962">
        <v>5</v>
      </c>
      <c r="I962" t="s">
        <v>52</v>
      </c>
      <c r="J962">
        <v>56</v>
      </c>
      <c r="K962" t="s">
        <v>115</v>
      </c>
      <c r="L962" t="s">
        <v>116</v>
      </c>
      <c r="M962" t="s">
        <v>117</v>
      </c>
      <c r="N962">
        <v>14</v>
      </c>
      <c r="O962">
        <v>77000</v>
      </c>
      <c r="P962" t="s">
        <v>847</v>
      </c>
      <c r="Q962">
        <v>146.47999999999999</v>
      </c>
      <c r="R962" t="s">
        <v>41</v>
      </c>
    </row>
    <row r="963" spans="1:19">
      <c r="A963" t="s">
        <v>1345</v>
      </c>
      <c r="B963" t="s">
        <v>1346</v>
      </c>
      <c r="C963" t="s">
        <v>1088</v>
      </c>
      <c r="D963">
        <v>67</v>
      </c>
      <c r="E963" t="s">
        <v>225</v>
      </c>
      <c r="F963" t="s">
        <v>84</v>
      </c>
      <c r="G963" t="s">
        <v>57</v>
      </c>
      <c r="H963">
        <v>5</v>
      </c>
      <c r="I963" t="s">
        <v>52</v>
      </c>
      <c r="J963">
        <v>56</v>
      </c>
      <c r="K963" t="s">
        <v>45</v>
      </c>
      <c r="L963" t="s">
        <v>46</v>
      </c>
      <c r="M963" t="s">
        <v>47</v>
      </c>
      <c r="N963">
        <v>5</v>
      </c>
      <c r="O963">
        <v>150000</v>
      </c>
      <c r="P963" t="s">
        <v>693</v>
      </c>
      <c r="Q963">
        <v>29.3</v>
      </c>
      <c r="R963" t="s">
        <v>41</v>
      </c>
    </row>
    <row r="964" spans="1:19">
      <c r="A964" t="s">
        <v>1347</v>
      </c>
      <c r="B964" t="s">
        <v>1348</v>
      </c>
      <c r="C964" t="s">
        <v>1088</v>
      </c>
      <c r="D964">
        <v>63</v>
      </c>
      <c r="E964" t="s">
        <v>91</v>
      </c>
      <c r="F964" t="s">
        <v>62</v>
      </c>
      <c r="G964" t="s">
        <v>57</v>
      </c>
      <c r="H964">
        <v>4</v>
      </c>
      <c r="I964" t="s">
        <v>70</v>
      </c>
      <c r="J964">
        <v>20</v>
      </c>
      <c r="K964" t="s">
        <v>72</v>
      </c>
      <c r="L964" t="s">
        <v>73</v>
      </c>
      <c r="M964" t="s">
        <v>74</v>
      </c>
      <c r="N964">
        <v>10</v>
      </c>
      <c r="O964">
        <v>9000</v>
      </c>
      <c r="P964" t="s">
        <v>357</v>
      </c>
      <c r="Q964">
        <v>187.4</v>
      </c>
      <c r="R964" t="s">
        <v>31</v>
      </c>
      <c r="S964" t="s">
        <v>244</v>
      </c>
    </row>
    <row r="965" spans="1:19">
      <c r="A965" t="s">
        <v>1349</v>
      </c>
      <c r="B965" t="s">
        <v>1350</v>
      </c>
      <c r="C965" t="s">
        <v>1088</v>
      </c>
      <c r="D965">
        <v>79</v>
      </c>
      <c r="E965" t="s">
        <v>261</v>
      </c>
      <c r="F965" t="s">
        <v>62</v>
      </c>
      <c r="G965" t="s">
        <v>57</v>
      </c>
      <c r="H965">
        <v>1</v>
      </c>
      <c r="I965" t="s">
        <v>164</v>
      </c>
      <c r="J965">
        <v>8</v>
      </c>
      <c r="K965" t="s">
        <v>72</v>
      </c>
      <c r="L965" t="s">
        <v>73</v>
      </c>
      <c r="M965" t="s">
        <v>74</v>
      </c>
      <c r="N965">
        <v>8</v>
      </c>
      <c r="O965">
        <v>7200</v>
      </c>
      <c r="P965" t="s">
        <v>541</v>
      </c>
      <c r="Q965">
        <v>81.8</v>
      </c>
      <c r="R965" t="s">
        <v>41</v>
      </c>
    </row>
    <row r="966" spans="1:19">
      <c r="A966" t="s">
        <v>1349</v>
      </c>
      <c r="B966" t="s">
        <v>1350</v>
      </c>
      <c r="C966" t="s">
        <v>1088</v>
      </c>
      <c r="D966">
        <v>79</v>
      </c>
      <c r="E966" t="s">
        <v>261</v>
      </c>
      <c r="F966" t="s">
        <v>44</v>
      </c>
      <c r="G966" t="s">
        <v>57</v>
      </c>
      <c r="H966">
        <v>1</v>
      </c>
      <c r="I966" t="s">
        <v>164</v>
      </c>
      <c r="J966">
        <v>8</v>
      </c>
      <c r="K966" t="s">
        <v>100</v>
      </c>
      <c r="L966" t="s">
        <v>38</v>
      </c>
      <c r="M966" t="s">
        <v>39</v>
      </c>
      <c r="N966">
        <v>19</v>
      </c>
      <c r="O966">
        <v>171000</v>
      </c>
      <c r="P966" t="s">
        <v>141</v>
      </c>
      <c r="Q966">
        <v>54.2</v>
      </c>
      <c r="R966" t="s">
        <v>41</v>
      </c>
    </row>
    <row r="967" spans="1:19">
      <c r="A967" t="s">
        <v>1349</v>
      </c>
      <c r="B967" t="s">
        <v>1350</v>
      </c>
      <c r="C967" t="s">
        <v>1088</v>
      </c>
      <c r="D967">
        <v>79</v>
      </c>
      <c r="E967" t="s">
        <v>261</v>
      </c>
      <c r="F967" t="s">
        <v>24</v>
      </c>
      <c r="G967" t="s">
        <v>57</v>
      </c>
      <c r="H967">
        <v>1</v>
      </c>
      <c r="I967" t="s">
        <v>164</v>
      </c>
      <c r="J967">
        <v>8</v>
      </c>
      <c r="K967" t="s">
        <v>148</v>
      </c>
      <c r="L967" t="s">
        <v>149</v>
      </c>
      <c r="M967" t="s">
        <v>150</v>
      </c>
      <c r="N967">
        <v>18</v>
      </c>
      <c r="O967">
        <v>288000</v>
      </c>
      <c r="P967" t="s">
        <v>168</v>
      </c>
      <c r="Q967">
        <v>49.64</v>
      </c>
      <c r="R967" t="s">
        <v>41</v>
      </c>
    </row>
    <row r="968" spans="1:19">
      <c r="A968" t="s">
        <v>1351</v>
      </c>
      <c r="B968" t="s">
        <v>1352</v>
      </c>
      <c r="C968" t="s">
        <v>1088</v>
      </c>
      <c r="D968">
        <v>21</v>
      </c>
      <c r="E968" t="s">
        <v>354</v>
      </c>
      <c r="F968" t="s">
        <v>84</v>
      </c>
      <c r="G968" t="s">
        <v>57</v>
      </c>
      <c r="H968">
        <v>2</v>
      </c>
      <c r="I968" t="s">
        <v>26</v>
      </c>
      <c r="J968">
        <v>54</v>
      </c>
      <c r="K968" t="s">
        <v>171</v>
      </c>
      <c r="L968" t="s">
        <v>172</v>
      </c>
      <c r="M968" t="s">
        <v>173</v>
      </c>
      <c r="N968">
        <v>7</v>
      </c>
      <c r="O968">
        <v>525000</v>
      </c>
      <c r="P968" t="s">
        <v>363</v>
      </c>
      <c r="Q968">
        <v>199.85</v>
      </c>
      <c r="R968" t="s">
        <v>31</v>
      </c>
      <c r="S968" t="s">
        <v>101</v>
      </c>
    </row>
    <row r="969" spans="1:19">
      <c r="A969" t="s">
        <v>1351</v>
      </c>
      <c r="B969" t="s">
        <v>1352</v>
      </c>
      <c r="C969" t="s">
        <v>1088</v>
      </c>
      <c r="D969">
        <v>21</v>
      </c>
      <c r="E969" t="s">
        <v>354</v>
      </c>
      <c r="F969" t="s">
        <v>62</v>
      </c>
      <c r="G969" t="s">
        <v>57</v>
      </c>
      <c r="H969">
        <v>2</v>
      </c>
      <c r="I969" t="s">
        <v>26</v>
      </c>
      <c r="J969">
        <v>54</v>
      </c>
      <c r="K969" t="s">
        <v>235</v>
      </c>
      <c r="L969" t="s">
        <v>236</v>
      </c>
      <c r="M969" t="s">
        <v>237</v>
      </c>
      <c r="N969">
        <v>6</v>
      </c>
      <c r="O969">
        <v>39000</v>
      </c>
      <c r="P969" t="s">
        <v>827</v>
      </c>
      <c r="Q969">
        <v>56.62</v>
      </c>
      <c r="R969" t="s">
        <v>31</v>
      </c>
      <c r="S969" t="s">
        <v>101</v>
      </c>
    </row>
    <row r="970" spans="1:19">
      <c r="A970" t="s">
        <v>1353</v>
      </c>
      <c r="B970" t="s">
        <v>1354</v>
      </c>
      <c r="C970" t="s">
        <v>1088</v>
      </c>
      <c r="D970">
        <v>32</v>
      </c>
      <c r="E970" t="s">
        <v>163</v>
      </c>
      <c r="F970" t="s">
        <v>84</v>
      </c>
      <c r="G970" t="s">
        <v>25</v>
      </c>
      <c r="H970">
        <v>2</v>
      </c>
      <c r="I970" t="s">
        <v>26</v>
      </c>
      <c r="J970">
        <v>57</v>
      </c>
      <c r="K970" t="s">
        <v>145</v>
      </c>
      <c r="L970" t="s">
        <v>146</v>
      </c>
      <c r="M970" t="s">
        <v>147</v>
      </c>
      <c r="N970">
        <v>14</v>
      </c>
      <c r="O970">
        <v>2100000</v>
      </c>
      <c r="P970" t="s">
        <v>1355</v>
      </c>
      <c r="Q970">
        <v>0.89</v>
      </c>
      <c r="R970" t="s">
        <v>41</v>
      </c>
    </row>
    <row r="971" spans="1:19">
      <c r="A971" t="s">
        <v>1356</v>
      </c>
      <c r="B971" t="s">
        <v>1357</v>
      </c>
      <c r="C971" t="s">
        <v>1088</v>
      </c>
      <c r="D971">
        <v>42</v>
      </c>
      <c r="E971" t="s">
        <v>91</v>
      </c>
      <c r="F971" t="s">
        <v>62</v>
      </c>
      <c r="G971" t="s">
        <v>57</v>
      </c>
      <c r="H971">
        <v>3</v>
      </c>
      <c r="I971" t="s">
        <v>36</v>
      </c>
      <c r="J971">
        <v>16</v>
      </c>
      <c r="K971" t="s">
        <v>63</v>
      </c>
      <c r="L971" t="s">
        <v>64</v>
      </c>
      <c r="M971" t="s">
        <v>65</v>
      </c>
      <c r="N971">
        <v>5</v>
      </c>
      <c r="O971">
        <v>5000</v>
      </c>
      <c r="P971" t="s">
        <v>467</v>
      </c>
      <c r="Q971">
        <v>29.31</v>
      </c>
      <c r="R971" t="s">
        <v>41</v>
      </c>
    </row>
    <row r="972" spans="1:19">
      <c r="A972" t="s">
        <v>1356</v>
      </c>
      <c r="B972" t="s">
        <v>1357</v>
      </c>
      <c r="C972" t="s">
        <v>1088</v>
      </c>
      <c r="D972">
        <v>42</v>
      </c>
      <c r="E972" t="s">
        <v>91</v>
      </c>
      <c r="F972" t="s">
        <v>84</v>
      </c>
      <c r="G972" t="s">
        <v>57</v>
      </c>
      <c r="H972">
        <v>3</v>
      </c>
      <c r="I972" t="s">
        <v>36</v>
      </c>
      <c r="J972">
        <v>16</v>
      </c>
      <c r="K972" t="s">
        <v>119</v>
      </c>
      <c r="L972" t="s">
        <v>120</v>
      </c>
      <c r="M972" t="s">
        <v>121</v>
      </c>
      <c r="N972">
        <v>13</v>
      </c>
      <c r="O972">
        <v>188500</v>
      </c>
      <c r="P972" t="s">
        <v>667</v>
      </c>
      <c r="Q972">
        <v>38.74</v>
      </c>
      <c r="R972" t="s">
        <v>41</v>
      </c>
    </row>
    <row r="973" spans="1:19">
      <c r="A973" t="s">
        <v>1356</v>
      </c>
      <c r="B973" t="s">
        <v>1357</v>
      </c>
      <c r="C973" t="s">
        <v>1088</v>
      </c>
      <c r="D973">
        <v>42</v>
      </c>
      <c r="E973" t="s">
        <v>91</v>
      </c>
      <c r="F973" t="s">
        <v>44</v>
      </c>
      <c r="G973" t="s">
        <v>57</v>
      </c>
      <c r="H973">
        <v>3</v>
      </c>
      <c r="I973" t="s">
        <v>36</v>
      </c>
      <c r="J973">
        <v>16</v>
      </c>
      <c r="K973" t="s">
        <v>45</v>
      </c>
      <c r="L973" t="s">
        <v>46</v>
      </c>
      <c r="M973" t="s">
        <v>47</v>
      </c>
      <c r="N973">
        <v>14</v>
      </c>
      <c r="O973">
        <v>420000</v>
      </c>
      <c r="P973" t="s">
        <v>360</v>
      </c>
      <c r="Q973">
        <v>63.93</v>
      </c>
      <c r="R973" t="s">
        <v>41</v>
      </c>
    </row>
    <row r="974" spans="1:19">
      <c r="A974" t="s">
        <v>1358</v>
      </c>
      <c r="B974" t="s">
        <v>1359</v>
      </c>
      <c r="C974" t="s">
        <v>1088</v>
      </c>
      <c r="D974">
        <v>37</v>
      </c>
      <c r="E974" t="s">
        <v>261</v>
      </c>
      <c r="F974" t="s">
        <v>84</v>
      </c>
      <c r="G974" t="s">
        <v>57</v>
      </c>
      <c r="H974">
        <v>4</v>
      </c>
      <c r="I974" t="s">
        <v>70</v>
      </c>
      <c r="J974">
        <v>49</v>
      </c>
      <c r="K974" t="s">
        <v>85</v>
      </c>
      <c r="L974" t="s">
        <v>86</v>
      </c>
      <c r="M974" t="s">
        <v>87</v>
      </c>
      <c r="N974">
        <v>16</v>
      </c>
      <c r="O974">
        <v>400000</v>
      </c>
      <c r="P974" t="s">
        <v>294</v>
      </c>
      <c r="Q974">
        <v>105.33</v>
      </c>
      <c r="R974" t="s">
        <v>41</v>
      </c>
    </row>
    <row r="975" spans="1:19">
      <c r="A975" t="s">
        <v>1360</v>
      </c>
      <c r="B975" t="s">
        <v>1361</v>
      </c>
      <c r="C975" t="s">
        <v>1088</v>
      </c>
      <c r="D975">
        <v>41</v>
      </c>
      <c r="E975" t="s">
        <v>634</v>
      </c>
      <c r="F975" t="s">
        <v>84</v>
      </c>
      <c r="G975" t="s">
        <v>57</v>
      </c>
      <c r="H975">
        <v>2</v>
      </c>
      <c r="I975" t="s">
        <v>26</v>
      </c>
      <c r="J975">
        <v>20</v>
      </c>
      <c r="K975" t="s">
        <v>100</v>
      </c>
      <c r="L975" t="s">
        <v>38</v>
      </c>
      <c r="M975" t="s">
        <v>39</v>
      </c>
      <c r="N975">
        <v>10</v>
      </c>
      <c r="O975">
        <v>90000</v>
      </c>
      <c r="P975" t="s">
        <v>160</v>
      </c>
      <c r="Q975">
        <v>154.13</v>
      </c>
      <c r="R975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45FA4-D4EA-4FDD-8468-7D0E769AC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mtn_table</vt:lpstr>
      <vt:lpstr>dashboard</vt:lpstr>
      <vt:lpstr>revenue_analysis</vt:lpstr>
      <vt:lpstr>data_usage_analysis</vt:lpstr>
      <vt:lpstr>data_usage_analysis.</vt:lpstr>
      <vt:lpstr>sample</vt:lpstr>
      <vt:lpstr>revenue_analysis_graph</vt:lpstr>
      <vt:lpstr>dashbord_graphs</vt:lpstr>
      <vt:lpstr>customers</vt:lpstr>
      <vt:lpstr>data_validation</vt:lpstr>
      <vt:lpstr>mtn_customer_churn</vt:lpstr>
      <vt:lpstr>avg_satis</vt:lpstr>
      <vt:lpstr>churn_rate</vt:lpstr>
      <vt:lpstr>cus</vt:lpstr>
      <vt:lpstr>customers</vt:lpstr>
      <vt:lpstr>revenue_analysis!month</vt:lpstr>
      <vt:lpstr>month</vt:lpstr>
      <vt:lpstr>percentage_cus</vt:lpstr>
      <vt:lpstr>revenue_analysis!pop_dropdown</vt:lpstr>
      <vt:lpstr>pop_dropdown</vt:lpstr>
      <vt:lpstr>rev_month_dropdwon</vt:lpstr>
      <vt:lpstr>revenue</vt:lpstr>
      <vt:lpstr>total_customers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okyere</dc:creator>
  <cp:keywords/>
  <dc:description/>
  <cp:lastModifiedBy>spencer okyere</cp:lastModifiedBy>
  <cp:revision/>
  <dcterms:created xsi:type="dcterms:W3CDTF">2025-05-01T10:59:36Z</dcterms:created>
  <dcterms:modified xsi:type="dcterms:W3CDTF">2025-05-17T00:25:53Z</dcterms:modified>
  <cp:category/>
  <cp:contentStatus/>
</cp:coreProperties>
</file>